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egold\Desktop\LTCCC\Data\Staffing data\2021 Q4 Staffing\State files\"/>
    </mc:Choice>
  </mc:AlternateContent>
  <xr:revisionPtr revIDLastSave="0" documentId="13_ncr:1_{3B448067-3DC3-489C-B9EE-B8CB9AE873AD}" xr6:coauthVersionLast="47" xr6:coauthVersionMax="47" xr10:uidLastSave="{00000000-0000-0000-0000-000000000000}"/>
  <bookViews>
    <workbookView xWindow="-120" yWindow="-120" windowWidth="29040" windowHeight="15720" xr2:uid="{00000000-000D-0000-FFFF-FFFF00000000}"/>
  </bookViews>
  <sheets>
    <sheet name="Nurse" sheetId="4" r:id="rId1"/>
    <sheet name="Contract" sheetId="5" r:id="rId2"/>
    <sheet name="Non-Nurse" sheetId="7" r:id="rId3"/>
    <sheet name="Summary Data" sheetId="6" r:id="rId4"/>
    <sheet name="Notes &amp; Glossary" sheetId="8"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 i="6" l="1"/>
  <c r="C8" i="6"/>
  <c r="C7" i="6"/>
  <c r="C3" i="6"/>
  <c r="Z677" i="7"/>
  <c r="V677" i="7"/>
  <c r="R677" i="7"/>
  <c r="O677" i="7"/>
  <c r="Z676" i="7"/>
  <c r="V676" i="7"/>
  <c r="R676" i="7"/>
  <c r="O676" i="7"/>
  <c r="Z675" i="7"/>
  <c r="V675" i="7"/>
  <c r="R675" i="7"/>
  <c r="O675" i="7"/>
  <c r="Z674" i="7"/>
  <c r="V674" i="7"/>
  <c r="R674" i="7"/>
  <c r="O674" i="7"/>
  <c r="Z673" i="7"/>
  <c r="V673" i="7"/>
  <c r="R673" i="7"/>
  <c r="O673" i="7"/>
  <c r="Z672" i="7"/>
  <c r="V672" i="7"/>
  <c r="R672" i="7"/>
  <c r="O672" i="7"/>
  <c r="Z671" i="7"/>
  <c r="V671" i="7"/>
  <c r="R671" i="7"/>
  <c r="O671" i="7"/>
  <c r="Z670" i="7"/>
  <c r="V670" i="7"/>
  <c r="R670" i="7"/>
  <c r="O670" i="7"/>
  <c r="Z669" i="7"/>
  <c r="V669" i="7"/>
  <c r="R669" i="7"/>
  <c r="O669" i="7"/>
  <c r="Z668" i="7"/>
  <c r="V668" i="7"/>
  <c r="R668" i="7"/>
  <c r="O668" i="7"/>
  <c r="Z667" i="7"/>
  <c r="V667" i="7"/>
  <c r="R667" i="7"/>
  <c r="O667" i="7"/>
  <c r="Z666" i="7"/>
  <c r="V666" i="7"/>
  <c r="R666" i="7"/>
  <c r="O666" i="7"/>
  <c r="Z665" i="7"/>
  <c r="V665" i="7"/>
  <c r="R665" i="7"/>
  <c r="O665" i="7"/>
  <c r="Z664" i="7"/>
  <c r="V664" i="7"/>
  <c r="R664" i="7"/>
  <c r="O664" i="7"/>
  <c r="Z663" i="7"/>
  <c r="V663" i="7"/>
  <c r="R663" i="7"/>
  <c r="O663" i="7"/>
  <c r="Z662" i="7"/>
  <c r="V662" i="7"/>
  <c r="R662" i="7"/>
  <c r="O662" i="7"/>
  <c r="Z661" i="7"/>
  <c r="V661" i="7"/>
  <c r="R661" i="7"/>
  <c r="O661" i="7"/>
  <c r="Z660" i="7"/>
  <c r="V660" i="7"/>
  <c r="R660" i="7"/>
  <c r="O660" i="7"/>
  <c r="Z659" i="7"/>
  <c r="V659" i="7"/>
  <c r="R659" i="7"/>
  <c r="O659" i="7"/>
  <c r="Z658" i="7"/>
  <c r="V658" i="7"/>
  <c r="R658" i="7"/>
  <c r="O658" i="7"/>
  <c r="Z657" i="7"/>
  <c r="V657" i="7"/>
  <c r="R657" i="7"/>
  <c r="O657" i="7"/>
  <c r="Z656" i="7"/>
  <c r="V656" i="7"/>
  <c r="R656" i="7"/>
  <c r="O656" i="7"/>
  <c r="Z655" i="7"/>
  <c r="V655" i="7"/>
  <c r="R655" i="7"/>
  <c r="O655" i="7"/>
  <c r="Z654" i="7"/>
  <c r="V654" i="7"/>
  <c r="R654" i="7"/>
  <c r="O654" i="7"/>
  <c r="Z653" i="7"/>
  <c r="V653" i="7"/>
  <c r="R653" i="7"/>
  <c r="O653" i="7"/>
  <c r="Z652" i="7"/>
  <c r="V652" i="7"/>
  <c r="R652" i="7"/>
  <c r="O652" i="7"/>
  <c r="Z651" i="7"/>
  <c r="V651" i="7"/>
  <c r="R651" i="7"/>
  <c r="O651" i="7"/>
  <c r="Z650" i="7"/>
  <c r="V650" i="7"/>
  <c r="R650" i="7"/>
  <c r="O650" i="7"/>
  <c r="Z649" i="7"/>
  <c r="V649" i="7"/>
  <c r="R649" i="7"/>
  <c r="O649" i="7"/>
  <c r="Z648" i="7"/>
  <c r="V648" i="7"/>
  <c r="R648" i="7"/>
  <c r="O648" i="7"/>
  <c r="Z647" i="7"/>
  <c r="V647" i="7"/>
  <c r="R647" i="7"/>
  <c r="O647" i="7"/>
  <c r="Z646" i="7"/>
  <c r="V646" i="7"/>
  <c r="R646" i="7"/>
  <c r="O646" i="7"/>
  <c r="Z645" i="7"/>
  <c r="V645" i="7"/>
  <c r="R645" i="7"/>
  <c r="O645" i="7"/>
  <c r="Z644" i="7"/>
  <c r="V644" i="7"/>
  <c r="R644" i="7"/>
  <c r="O644" i="7"/>
  <c r="Z643" i="7"/>
  <c r="V643" i="7"/>
  <c r="R643" i="7"/>
  <c r="O643" i="7"/>
  <c r="Z642" i="7"/>
  <c r="V642" i="7"/>
  <c r="R642" i="7"/>
  <c r="O642" i="7"/>
  <c r="Z641" i="7"/>
  <c r="V641" i="7"/>
  <c r="R641" i="7"/>
  <c r="O641" i="7"/>
  <c r="Z640" i="7"/>
  <c r="V640" i="7"/>
  <c r="R640" i="7"/>
  <c r="O640" i="7"/>
  <c r="Z639" i="7"/>
  <c r="V639" i="7"/>
  <c r="R639" i="7"/>
  <c r="O639" i="7"/>
  <c r="Z638" i="7"/>
  <c r="V638" i="7"/>
  <c r="R638" i="7"/>
  <c r="O638" i="7"/>
  <c r="Z637" i="7"/>
  <c r="V637" i="7"/>
  <c r="R637" i="7"/>
  <c r="O637" i="7"/>
  <c r="Z636" i="7"/>
  <c r="V636" i="7"/>
  <c r="R636" i="7"/>
  <c r="O636" i="7"/>
  <c r="Z635" i="7"/>
  <c r="V635" i="7"/>
  <c r="R635" i="7"/>
  <c r="O635" i="7"/>
  <c r="Z634" i="7"/>
  <c r="V634" i="7"/>
  <c r="R634" i="7"/>
  <c r="O634" i="7"/>
  <c r="Z633" i="7"/>
  <c r="V633" i="7"/>
  <c r="R633" i="7"/>
  <c r="O633" i="7"/>
  <c r="Z632" i="7"/>
  <c r="V632" i="7"/>
  <c r="R632" i="7"/>
  <c r="O632" i="7"/>
  <c r="Z631" i="7"/>
  <c r="V631" i="7"/>
  <c r="R631" i="7"/>
  <c r="O631" i="7"/>
  <c r="Z630" i="7"/>
  <c r="V630" i="7"/>
  <c r="R630" i="7"/>
  <c r="O630" i="7"/>
  <c r="Z629" i="7"/>
  <c r="V629" i="7"/>
  <c r="R629" i="7"/>
  <c r="O629" i="7"/>
  <c r="Z628" i="7"/>
  <c r="V628" i="7"/>
  <c r="R628" i="7"/>
  <c r="O628" i="7"/>
  <c r="Z627" i="7"/>
  <c r="V627" i="7"/>
  <c r="R627" i="7"/>
  <c r="O627" i="7"/>
  <c r="Z626" i="7"/>
  <c r="V626" i="7"/>
  <c r="R626" i="7"/>
  <c r="O626" i="7"/>
  <c r="Z625" i="7"/>
  <c r="V625" i="7"/>
  <c r="R625" i="7"/>
  <c r="O625" i="7"/>
  <c r="Z624" i="7"/>
  <c r="V624" i="7"/>
  <c r="R624" i="7"/>
  <c r="O624" i="7"/>
  <c r="Z623" i="7"/>
  <c r="V623" i="7"/>
  <c r="R623" i="7"/>
  <c r="O623" i="7"/>
  <c r="Z622" i="7"/>
  <c r="V622" i="7"/>
  <c r="R622" i="7"/>
  <c r="O622" i="7"/>
  <c r="Z621" i="7"/>
  <c r="V621" i="7"/>
  <c r="R621" i="7"/>
  <c r="O621" i="7"/>
  <c r="Z620" i="7"/>
  <c r="V620" i="7"/>
  <c r="R620" i="7"/>
  <c r="O620" i="7"/>
  <c r="Z619" i="7"/>
  <c r="V619" i="7"/>
  <c r="R619" i="7"/>
  <c r="O619" i="7"/>
  <c r="Z618" i="7"/>
  <c r="V618" i="7"/>
  <c r="R618" i="7"/>
  <c r="O618" i="7"/>
  <c r="Z617" i="7"/>
  <c r="V617" i="7"/>
  <c r="R617" i="7"/>
  <c r="O617" i="7"/>
  <c r="Z616" i="7"/>
  <c r="V616" i="7"/>
  <c r="R616" i="7"/>
  <c r="O616" i="7"/>
  <c r="Z615" i="7"/>
  <c r="V615" i="7"/>
  <c r="R615" i="7"/>
  <c r="O615" i="7"/>
  <c r="Z614" i="7"/>
  <c r="V614" i="7"/>
  <c r="R614" i="7"/>
  <c r="O614" i="7"/>
  <c r="Z613" i="7"/>
  <c r="V613" i="7"/>
  <c r="R613" i="7"/>
  <c r="O613" i="7"/>
  <c r="Z612" i="7"/>
  <c r="V612" i="7"/>
  <c r="R612" i="7"/>
  <c r="O612" i="7"/>
  <c r="Z611" i="7"/>
  <c r="V611" i="7"/>
  <c r="R611" i="7"/>
  <c r="O611" i="7"/>
  <c r="Z610" i="7"/>
  <c r="V610" i="7"/>
  <c r="R610" i="7"/>
  <c r="O610" i="7"/>
  <c r="Z609" i="7"/>
  <c r="V609" i="7"/>
  <c r="R609" i="7"/>
  <c r="O609" i="7"/>
  <c r="Z608" i="7"/>
  <c r="V608" i="7"/>
  <c r="R608" i="7"/>
  <c r="O608" i="7"/>
  <c r="Z607" i="7"/>
  <c r="V607" i="7"/>
  <c r="R607" i="7"/>
  <c r="O607" i="7"/>
  <c r="Z606" i="7"/>
  <c r="V606" i="7"/>
  <c r="R606" i="7"/>
  <c r="O606" i="7"/>
  <c r="Z605" i="7"/>
  <c r="V605" i="7"/>
  <c r="R605" i="7"/>
  <c r="O605" i="7"/>
  <c r="Z604" i="7"/>
  <c r="V604" i="7"/>
  <c r="R604" i="7"/>
  <c r="O604" i="7"/>
  <c r="Z603" i="7"/>
  <c r="V603" i="7"/>
  <c r="R603" i="7"/>
  <c r="O603" i="7"/>
  <c r="Z602" i="7"/>
  <c r="V602" i="7"/>
  <c r="R602" i="7"/>
  <c r="O602" i="7"/>
  <c r="Z601" i="7"/>
  <c r="V601" i="7"/>
  <c r="R601" i="7"/>
  <c r="O601" i="7"/>
  <c r="Z600" i="7"/>
  <c r="V600" i="7"/>
  <c r="R600" i="7"/>
  <c r="O600" i="7"/>
  <c r="Z599" i="7"/>
  <c r="V599" i="7"/>
  <c r="R599" i="7"/>
  <c r="O599" i="7"/>
  <c r="Z598" i="7"/>
  <c r="V598" i="7"/>
  <c r="R598" i="7"/>
  <c r="O598" i="7"/>
  <c r="Z597" i="7"/>
  <c r="V597" i="7"/>
  <c r="R597" i="7"/>
  <c r="O597" i="7"/>
  <c r="Z596" i="7"/>
  <c r="V596" i="7"/>
  <c r="R596" i="7"/>
  <c r="O596" i="7"/>
  <c r="Z595" i="7"/>
  <c r="V595" i="7"/>
  <c r="R595" i="7"/>
  <c r="O595" i="7"/>
  <c r="Z594" i="7"/>
  <c r="V594" i="7"/>
  <c r="R594" i="7"/>
  <c r="O594" i="7"/>
  <c r="Z593" i="7"/>
  <c r="V593" i="7"/>
  <c r="R593" i="7"/>
  <c r="O593" i="7"/>
  <c r="Z592" i="7"/>
  <c r="V592" i="7"/>
  <c r="R592" i="7"/>
  <c r="O592" i="7"/>
  <c r="Z591" i="7"/>
  <c r="V591" i="7"/>
  <c r="R591" i="7"/>
  <c r="O591" i="7"/>
  <c r="Z590" i="7"/>
  <c r="V590" i="7"/>
  <c r="R590" i="7"/>
  <c r="O590" i="7"/>
  <c r="Z589" i="7"/>
  <c r="V589" i="7"/>
  <c r="R589" i="7"/>
  <c r="O589" i="7"/>
  <c r="Z588" i="7"/>
  <c r="V588" i="7"/>
  <c r="R588" i="7"/>
  <c r="O588" i="7"/>
  <c r="Z587" i="7"/>
  <c r="V587" i="7"/>
  <c r="R587" i="7"/>
  <c r="O587" i="7"/>
  <c r="Z586" i="7"/>
  <c r="V586" i="7"/>
  <c r="R586" i="7"/>
  <c r="O586" i="7"/>
  <c r="Z585" i="7"/>
  <c r="V585" i="7"/>
  <c r="R585" i="7"/>
  <c r="O585" i="7"/>
  <c r="Z584" i="7"/>
  <c r="V584" i="7"/>
  <c r="R584" i="7"/>
  <c r="O584" i="7"/>
  <c r="Z583" i="7"/>
  <c r="V583" i="7"/>
  <c r="R583" i="7"/>
  <c r="O583" i="7"/>
  <c r="Z582" i="7"/>
  <c r="V582" i="7"/>
  <c r="R582" i="7"/>
  <c r="O582" i="7"/>
  <c r="Z581" i="7"/>
  <c r="V581" i="7"/>
  <c r="R581" i="7"/>
  <c r="O581" i="7"/>
  <c r="Z580" i="7"/>
  <c r="V580" i="7"/>
  <c r="R580" i="7"/>
  <c r="O580" i="7"/>
  <c r="Z579" i="7"/>
  <c r="V579" i="7"/>
  <c r="R579" i="7"/>
  <c r="O579" i="7"/>
  <c r="Z578" i="7"/>
  <c r="V578" i="7"/>
  <c r="R578" i="7"/>
  <c r="O578" i="7"/>
  <c r="Z577" i="7"/>
  <c r="V577" i="7"/>
  <c r="R577" i="7"/>
  <c r="O577" i="7"/>
  <c r="Z576" i="7"/>
  <c r="V576" i="7"/>
  <c r="R576" i="7"/>
  <c r="O576" i="7"/>
  <c r="Z575" i="7"/>
  <c r="V575" i="7"/>
  <c r="R575" i="7"/>
  <c r="O575" i="7"/>
  <c r="Z574" i="7"/>
  <c r="V574" i="7"/>
  <c r="R574" i="7"/>
  <c r="O574" i="7"/>
  <c r="Z573" i="7"/>
  <c r="V573" i="7"/>
  <c r="R573" i="7"/>
  <c r="O573" i="7"/>
  <c r="Z572" i="7"/>
  <c r="V572" i="7"/>
  <c r="R572" i="7"/>
  <c r="O572" i="7"/>
  <c r="Z571" i="7"/>
  <c r="V571" i="7"/>
  <c r="R571" i="7"/>
  <c r="O571" i="7"/>
  <c r="Z570" i="7"/>
  <c r="V570" i="7"/>
  <c r="R570" i="7"/>
  <c r="O570" i="7"/>
  <c r="Z569" i="7"/>
  <c r="V569" i="7"/>
  <c r="R569" i="7"/>
  <c r="O569" i="7"/>
  <c r="Z568" i="7"/>
  <c r="V568" i="7"/>
  <c r="R568" i="7"/>
  <c r="O568" i="7"/>
  <c r="Z567" i="7"/>
  <c r="V567" i="7"/>
  <c r="R567" i="7"/>
  <c r="O567" i="7"/>
  <c r="Z566" i="7"/>
  <c r="V566" i="7"/>
  <c r="R566" i="7"/>
  <c r="O566" i="7"/>
  <c r="Z565" i="7"/>
  <c r="V565" i="7"/>
  <c r="R565" i="7"/>
  <c r="O565" i="7"/>
  <c r="Z564" i="7"/>
  <c r="V564" i="7"/>
  <c r="R564" i="7"/>
  <c r="O564" i="7"/>
  <c r="Z563" i="7"/>
  <c r="V563" i="7"/>
  <c r="R563" i="7"/>
  <c r="O563" i="7"/>
  <c r="Z562" i="7"/>
  <c r="V562" i="7"/>
  <c r="R562" i="7"/>
  <c r="O562" i="7"/>
  <c r="Z561" i="7"/>
  <c r="V561" i="7"/>
  <c r="R561" i="7"/>
  <c r="O561" i="7"/>
  <c r="Z560" i="7"/>
  <c r="V560" i="7"/>
  <c r="R560" i="7"/>
  <c r="O560" i="7"/>
  <c r="Z559" i="7"/>
  <c r="V559" i="7"/>
  <c r="R559" i="7"/>
  <c r="O559" i="7"/>
  <c r="Z558" i="7"/>
  <c r="V558" i="7"/>
  <c r="R558" i="7"/>
  <c r="O558" i="7"/>
  <c r="Z557" i="7"/>
  <c r="V557" i="7"/>
  <c r="R557" i="7"/>
  <c r="O557" i="7"/>
  <c r="Z556" i="7"/>
  <c r="V556" i="7"/>
  <c r="R556" i="7"/>
  <c r="O556" i="7"/>
  <c r="Z555" i="7"/>
  <c r="V555" i="7"/>
  <c r="R555" i="7"/>
  <c r="O555" i="7"/>
  <c r="Z554" i="7"/>
  <c r="V554" i="7"/>
  <c r="R554" i="7"/>
  <c r="O554" i="7"/>
  <c r="Z553" i="7"/>
  <c r="V553" i="7"/>
  <c r="R553" i="7"/>
  <c r="O553" i="7"/>
  <c r="Z552" i="7"/>
  <c r="V552" i="7"/>
  <c r="R552" i="7"/>
  <c r="O552" i="7"/>
  <c r="Z551" i="7"/>
  <c r="V551" i="7"/>
  <c r="R551" i="7"/>
  <c r="O551" i="7"/>
  <c r="Z550" i="7"/>
  <c r="V550" i="7"/>
  <c r="R550" i="7"/>
  <c r="O550" i="7"/>
  <c r="Z549" i="7"/>
  <c r="V549" i="7"/>
  <c r="R549" i="7"/>
  <c r="O549" i="7"/>
  <c r="Z548" i="7"/>
  <c r="V548" i="7"/>
  <c r="R548" i="7"/>
  <c r="O548" i="7"/>
  <c r="Z547" i="7"/>
  <c r="V547" i="7"/>
  <c r="R547" i="7"/>
  <c r="O547" i="7"/>
  <c r="Z546" i="7"/>
  <c r="V546" i="7"/>
  <c r="R546" i="7"/>
  <c r="O546" i="7"/>
  <c r="Z545" i="7"/>
  <c r="V545" i="7"/>
  <c r="R545" i="7"/>
  <c r="O545" i="7"/>
  <c r="Z544" i="7"/>
  <c r="V544" i="7"/>
  <c r="R544" i="7"/>
  <c r="O544" i="7"/>
  <c r="Z543" i="7"/>
  <c r="V543" i="7"/>
  <c r="R543" i="7"/>
  <c r="O543" i="7"/>
  <c r="Z542" i="7"/>
  <c r="V542" i="7"/>
  <c r="R542" i="7"/>
  <c r="O542" i="7"/>
  <c r="Z541" i="7"/>
  <c r="V541" i="7"/>
  <c r="R541" i="7"/>
  <c r="O541" i="7"/>
  <c r="Z540" i="7"/>
  <c r="V540" i="7"/>
  <c r="R540" i="7"/>
  <c r="O540" i="7"/>
  <c r="Z539" i="7"/>
  <c r="V539" i="7"/>
  <c r="R539" i="7"/>
  <c r="O539" i="7"/>
  <c r="Z538" i="7"/>
  <c r="V538" i="7"/>
  <c r="R538" i="7"/>
  <c r="O538" i="7"/>
  <c r="Z537" i="7"/>
  <c r="V537" i="7"/>
  <c r="R537" i="7"/>
  <c r="O537" i="7"/>
  <c r="Z536" i="7"/>
  <c r="V536" i="7"/>
  <c r="R536" i="7"/>
  <c r="O536" i="7"/>
  <c r="Z535" i="7"/>
  <c r="V535" i="7"/>
  <c r="R535" i="7"/>
  <c r="O535" i="7"/>
  <c r="Z534" i="7"/>
  <c r="V534" i="7"/>
  <c r="R534" i="7"/>
  <c r="O534" i="7"/>
  <c r="Z533" i="7"/>
  <c r="V533" i="7"/>
  <c r="R533" i="7"/>
  <c r="O533" i="7"/>
  <c r="Z532" i="7"/>
  <c r="V532" i="7"/>
  <c r="R532" i="7"/>
  <c r="O532" i="7"/>
  <c r="Z531" i="7"/>
  <c r="V531" i="7"/>
  <c r="R531" i="7"/>
  <c r="O531" i="7"/>
  <c r="Z530" i="7"/>
  <c r="V530" i="7"/>
  <c r="R530" i="7"/>
  <c r="O530" i="7"/>
  <c r="Z529" i="7"/>
  <c r="V529" i="7"/>
  <c r="R529" i="7"/>
  <c r="O529" i="7"/>
  <c r="Z528" i="7"/>
  <c r="V528" i="7"/>
  <c r="R528" i="7"/>
  <c r="O528" i="7"/>
  <c r="Z527" i="7"/>
  <c r="V527" i="7"/>
  <c r="R527" i="7"/>
  <c r="O527" i="7"/>
  <c r="Z526" i="7"/>
  <c r="V526" i="7"/>
  <c r="R526" i="7"/>
  <c r="O526" i="7"/>
  <c r="Z525" i="7"/>
  <c r="V525" i="7"/>
  <c r="R525" i="7"/>
  <c r="O525" i="7"/>
  <c r="Z524" i="7"/>
  <c r="V524" i="7"/>
  <c r="R524" i="7"/>
  <c r="O524" i="7"/>
  <c r="Z523" i="7"/>
  <c r="V523" i="7"/>
  <c r="R523" i="7"/>
  <c r="O523" i="7"/>
  <c r="Z522" i="7"/>
  <c r="V522" i="7"/>
  <c r="R522" i="7"/>
  <c r="O522" i="7"/>
  <c r="Z521" i="7"/>
  <c r="V521" i="7"/>
  <c r="R521" i="7"/>
  <c r="O521" i="7"/>
  <c r="Z520" i="7"/>
  <c r="V520" i="7"/>
  <c r="R520" i="7"/>
  <c r="O520" i="7"/>
  <c r="Z519" i="7"/>
  <c r="V519" i="7"/>
  <c r="R519" i="7"/>
  <c r="O519" i="7"/>
  <c r="Z518" i="7"/>
  <c r="V518" i="7"/>
  <c r="R518" i="7"/>
  <c r="O518" i="7"/>
  <c r="Z517" i="7"/>
  <c r="V517" i="7"/>
  <c r="R517" i="7"/>
  <c r="O517" i="7"/>
  <c r="Z516" i="7"/>
  <c r="V516" i="7"/>
  <c r="R516" i="7"/>
  <c r="O516" i="7"/>
  <c r="Z515" i="7"/>
  <c r="V515" i="7"/>
  <c r="R515" i="7"/>
  <c r="O515" i="7"/>
  <c r="Z514" i="7"/>
  <c r="V514" i="7"/>
  <c r="R514" i="7"/>
  <c r="O514" i="7"/>
  <c r="Z513" i="7"/>
  <c r="V513" i="7"/>
  <c r="R513" i="7"/>
  <c r="O513" i="7"/>
  <c r="Z512" i="7"/>
  <c r="V512" i="7"/>
  <c r="R512" i="7"/>
  <c r="O512" i="7"/>
  <c r="Z511" i="7"/>
  <c r="V511" i="7"/>
  <c r="R511" i="7"/>
  <c r="O511" i="7"/>
  <c r="Z510" i="7"/>
  <c r="V510" i="7"/>
  <c r="R510" i="7"/>
  <c r="O510" i="7"/>
  <c r="Z509" i="7"/>
  <c r="V509" i="7"/>
  <c r="R509" i="7"/>
  <c r="O509" i="7"/>
  <c r="Z508" i="7"/>
  <c r="V508" i="7"/>
  <c r="R508" i="7"/>
  <c r="O508" i="7"/>
  <c r="Z507" i="7"/>
  <c r="V507" i="7"/>
  <c r="R507" i="7"/>
  <c r="O507" i="7"/>
  <c r="Z506" i="7"/>
  <c r="V506" i="7"/>
  <c r="R506" i="7"/>
  <c r="O506" i="7"/>
  <c r="Z505" i="7"/>
  <c r="V505" i="7"/>
  <c r="R505" i="7"/>
  <c r="O505" i="7"/>
  <c r="Z504" i="7"/>
  <c r="V504" i="7"/>
  <c r="R504" i="7"/>
  <c r="O504" i="7"/>
  <c r="Z503" i="7"/>
  <c r="V503" i="7"/>
  <c r="R503" i="7"/>
  <c r="O503" i="7"/>
  <c r="Z502" i="7"/>
  <c r="V502" i="7"/>
  <c r="R502" i="7"/>
  <c r="O502" i="7"/>
  <c r="Z501" i="7"/>
  <c r="V501" i="7"/>
  <c r="R501" i="7"/>
  <c r="O501" i="7"/>
  <c r="Z500" i="7"/>
  <c r="V500" i="7"/>
  <c r="R500" i="7"/>
  <c r="O500" i="7"/>
  <c r="Z499" i="7"/>
  <c r="V499" i="7"/>
  <c r="R499" i="7"/>
  <c r="O499" i="7"/>
  <c r="Z498" i="7"/>
  <c r="V498" i="7"/>
  <c r="R498" i="7"/>
  <c r="O498" i="7"/>
  <c r="Z497" i="7"/>
  <c r="V497" i="7"/>
  <c r="R497" i="7"/>
  <c r="O497" i="7"/>
  <c r="Z496" i="7"/>
  <c r="V496" i="7"/>
  <c r="R496" i="7"/>
  <c r="O496" i="7"/>
  <c r="Z495" i="7"/>
  <c r="V495" i="7"/>
  <c r="R495" i="7"/>
  <c r="O495" i="7"/>
  <c r="Z494" i="7"/>
  <c r="V494" i="7"/>
  <c r="R494" i="7"/>
  <c r="O494" i="7"/>
  <c r="Z493" i="7"/>
  <c r="V493" i="7"/>
  <c r="R493" i="7"/>
  <c r="O493" i="7"/>
  <c r="Z492" i="7"/>
  <c r="V492" i="7"/>
  <c r="R492" i="7"/>
  <c r="O492" i="7"/>
  <c r="Z491" i="7"/>
  <c r="V491" i="7"/>
  <c r="R491" i="7"/>
  <c r="O491" i="7"/>
  <c r="Z490" i="7"/>
  <c r="V490" i="7"/>
  <c r="R490" i="7"/>
  <c r="O490" i="7"/>
  <c r="Z489" i="7"/>
  <c r="V489" i="7"/>
  <c r="R489" i="7"/>
  <c r="O489" i="7"/>
  <c r="Z488" i="7"/>
  <c r="V488" i="7"/>
  <c r="R488" i="7"/>
  <c r="O488" i="7"/>
  <c r="Z487" i="7"/>
  <c r="V487" i="7"/>
  <c r="R487" i="7"/>
  <c r="O487" i="7"/>
  <c r="Z486" i="7"/>
  <c r="V486" i="7"/>
  <c r="R486" i="7"/>
  <c r="O486" i="7"/>
  <c r="Z485" i="7"/>
  <c r="V485" i="7"/>
  <c r="R485" i="7"/>
  <c r="O485" i="7"/>
  <c r="Z484" i="7"/>
  <c r="V484" i="7"/>
  <c r="R484" i="7"/>
  <c r="O484" i="7"/>
  <c r="Z483" i="7"/>
  <c r="V483" i="7"/>
  <c r="R483" i="7"/>
  <c r="O483" i="7"/>
  <c r="Z482" i="7"/>
  <c r="V482" i="7"/>
  <c r="R482" i="7"/>
  <c r="O482" i="7"/>
  <c r="Z481" i="7"/>
  <c r="V481" i="7"/>
  <c r="R481" i="7"/>
  <c r="O481" i="7"/>
  <c r="Z480" i="7"/>
  <c r="V480" i="7"/>
  <c r="R480" i="7"/>
  <c r="O480" i="7"/>
  <c r="Z479" i="7"/>
  <c r="V479" i="7"/>
  <c r="R479" i="7"/>
  <c r="O479" i="7"/>
  <c r="Z478" i="7"/>
  <c r="V478" i="7"/>
  <c r="R478" i="7"/>
  <c r="O478" i="7"/>
  <c r="Z477" i="7"/>
  <c r="V477" i="7"/>
  <c r="R477" i="7"/>
  <c r="O477" i="7"/>
  <c r="Z476" i="7"/>
  <c r="V476" i="7"/>
  <c r="R476" i="7"/>
  <c r="O476" i="7"/>
  <c r="Z475" i="7"/>
  <c r="V475" i="7"/>
  <c r="R475" i="7"/>
  <c r="O475" i="7"/>
  <c r="Z474" i="7"/>
  <c r="V474" i="7"/>
  <c r="R474" i="7"/>
  <c r="O474" i="7"/>
  <c r="Z473" i="7"/>
  <c r="V473" i="7"/>
  <c r="R473" i="7"/>
  <c r="O473" i="7"/>
  <c r="Z472" i="7"/>
  <c r="V472" i="7"/>
  <c r="R472" i="7"/>
  <c r="O472" i="7"/>
  <c r="Z471" i="7"/>
  <c r="V471" i="7"/>
  <c r="R471" i="7"/>
  <c r="O471" i="7"/>
  <c r="Z470" i="7"/>
  <c r="V470" i="7"/>
  <c r="R470" i="7"/>
  <c r="O470" i="7"/>
  <c r="Z469" i="7"/>
  <c r="V469" i="7"/>
  <c r="R469" i="7"/>
  <c r="O469" i="7"/>
  <c r="Z468" i="7"/>
  <c r="V468" i="7"/>
  <c r="R468" i="7"/>
  <c r="O468" i="7"/>
  <c r="Z467" i="7"/>
  <c r="V467" i="7"/>
  <c r="R467" i="7"/>
  <c r="O467" i="7"/>
  <c r="Z466" i="7"/>
  <c r="V466" i="7"/>
  <c r="R466" i="7"/>
  <c r="O466" i="7"/>
  <c r="Z465" i="7"/>
  <c r="V465" i="7"/>
  <c r="R465" i="7"/>
  <c r="O465" i="7"/>
  <c r="Z464" i="7"/>
  <c r="V464" i="7"/>
  <c r="R464" i="7"/>
  <c r="O464" i="7"/>
  <c r="Z463" i="7"/>
  <c r="V463" i="7"/>
  <c r="R463" i="7"/>
  <c r="O463" i="7"/>
  <c r="Z462" i="7"/>
  <c r="V462" i="7"/>
  <c r="R462" i="7"/>
  <c r="O462" i="7"/>
  <c r="Z461" i="7"/>
  <c r="V461" i="7"/>
  <c r="R461" i="7"/>
  <c r="O461" i="7"/>
  <c r="Z460" i="7"/>
  <c r="V460" i="7"/>
  <c r="R460" i="7"/>
  <c r="O460" i="7"/>
  <c r="Z459" i="7"/>
  <c r="V459" i="7"/>
  <c r="R459" i="7"/>
  <c r="O459" i="7"/>
  <c r="Z458" i="7"/>
  <c r="V458" i="7"/>
  <c r="R458" i="7"/>
  <c r="O458" i="7"/>
  <c r="Z457" i="7"/>
  <c r="V457" i="7"/>
  <c r="R457" i="7"/>
  <c r="O457" i="7"/>
  <c r="Z456" i="7"/>
  <c r="V456" i="7"/>
  <c r="R456" i="7"/>
  <c r="O456" i="7"/>
  <c r="Z455" i="7"/>
  <c r="V455" i="7"/>
  <c r="R455" i="7"/>
  <c r="O455" i="7"/>
  <c r="Z454" i="7"/>
  <c r="V454" i="7"/>
  <c r="R454" i="7"/>
  <c r="O454" i="7"/>
  <c r="Z453" i="7"/>
  <c r="V453" i="7"/>
  <c r="R453" i="7"/>
  <c r="O453" i="7"/>
  <c r="Z452" i="7"/>
  <c r="V452" i="7"/>
  <c r="R452" i="7"/>
  <c r="O452" i="7"/>
  <c r="Z451" i="7"/>
  <c r="V451" i="7"/>
  <c r="R451" i="7"/>
  <c r="O451" i="7"/>
  <c r="Z450" i="7"/>
  <c r="V450" i="7"/>
  <c r="R450" i="7"/>
  <c r="O450" i="7"/>
  <c r="Z449" i="7"/>
  <c r="V449" i="7"/>
  <c r="R449" i="7"/>
  <c r="O449" i="7"/>
  <c r="Z448" i="7"/>
  <c r="V448" i="7"/>
  <c r="R448" i="7"/>
  <c r="O448" i="7"/>
  <c r="Z447" i="7"/>
  <c r="V447" i="7"/>
  <c r="R447" i="7"/>
  <c r="O447" i="7"/>
  <c r="Z446" i="7"/>
  <c r="V446" i="7"/>
  <c r="R446" i="7"/>
  <c r="O446" i="7"/>
  <c r="Z445" i="7"/>
  <c r="V445" i="7"/>
  <c r="R445" i="7"/>
  <c r="O445" i="7"/>
  <c r="Z444" i="7"/>
  <c r="V444" i="7"/>
  <c r="R444" i="7"/>
  <c r="O444" i="7"/>
  <c r="Z443" i="7"/>
  <c r="V443" i="7"/>
  <c r="R443" i="7"/>
  <c r="O443" i="7"/>
  <c r="Z442" i="7"/>
  <c r="V442" i="7"/>
  <c r="R442" i="7"/>
  <c r="O442" i="7"/>
  <c r="Z441" i="7"/>
  <c r="V441" i="7"/>
  <c r="R441" i="7"/>
  <c r="O441" i="7"/>
  <c r="Z440" i="7"/>
  <c r="V440" i="7"/>
  <c r="R440" i="7"/>
  <c r="O440" i="7"/>
  <c r="Z439" i="7"/>
  <c r="V439" i="7"/>
  <c r="R439" i="7"/>
  <c r="O439" i="7"/>
  <c r="Z438" i="7"/>
  <c r="V438" i="7"/>
  <c r="R438" i="7"/>
  <c r="O438" i="7"/>
  <c r="Z437" i="7"/>
  <c r="V437" i="7"/>
  <c r="R437" i="7"/>
  <c r="O437" i="7"/>
  <c r="Z436" i="7"/>
  <c r="V436" i="7"/>
  <c r="R436" i="7"/>
  <c r="O436" i="7"/>
  <c r="Z435" i="7"/>
  <c r="V435" i="7"/>
  <c r="R435" i="7"/>
  <c r="O435" i="7"/>
  <c r="Z434" i="7"/>
  <c r="V434" i="7"/>
  <c r="R434" i="7"/>
  <c r="O434" i="7"/>
  <c r="Z433" i="7"/>
  <c r="V433" i="7"/>
  <c r="R433" i="7"/>
  <c r="O433" i="7"/>
  <c r="Z432" i="7"/>
  <c r="V432" i="7"/>
  <c r="R432" i="7"/>
  <c r="O432" i="7"/>
  <c r="Z431" i="7"/>
  <c r="V431" i="7"/>
  <c r="R431" i="7"/>
  <c r="O431" i="7"/>
  <c r="Z430" i="7"/>
  <c r="V430" i="7"/>
  <c r="R430" i="7"/>
  <c r="O430" i="7"/>
  <c r="Z429" i="7"/>
  <c r="V429" i="7"/>
  <c r="R429" i="7"/>
  <c r="O429" i="7"/>
  <c r="Z428" i="7"/>
  <c r="V428" i="7"/>
  <c r="R428" i="7"/>
  <c r="O428" i="7"/>
  <c r="Z427" i="7"/>
  <c r="V427" i="7"/>
  <c r="R427" i="7"/>
  <c r="O427" i="7"/>
  <c r="Z426" i="7"/>
  <c r="V426" i="7"/>
  <c r="R426" i="7"/>
  <c r="O426" i="7"/>
  <c r="Z425" i="7"/>
  <c r="V425" i="7"/>
  <c r="R425" i="7"/>
  <c r="O425" i="7"/>
  <c r="Z424" i="7"/>
  <c r="V424" i="7"/>
  <c r="R424" i="7"/>
  <c r="O424" i="7"/>
  <c r="Z423" i="7"/>
  <c r="V423" i="7"/>
  <c r="R423" i="7"/>
  <c r="O423" i="7"/>
  <c r="Z422" i="7"/>
  <c r="V422" i="7"/>
  <c r="R422" i="7"/>
  <c r="O422" i="7"/>
  <c r="Z421" i="7"/>
  <c r="V421" i="7"/>
  <c r="R421" i="7"/>
  <c r="O421" i="7"/>
  <c r="Z420" i="7"/>
  <c r="V420" i="7"/>
  <c r="R420" i="7"/>
  <c r="O420" i="7"/>
  <c r="Z419" i="7"/>
  <c r="V419" i="7"/>
  <c r="R419" i="7"/>
  <c r="O419" i="7"/>
  <c r="Z418" i="7"/>
  <c r="V418" i="7"/>
  <c r="R418" i="7"/>
  <c r="O418" i="7"/>
  <c r="Z417" i="7"/>
  <c r="V417" i="7"/>
  <c r="R417" i="7"/>
  <c r="O417" i="7"/>
  <c r="Z416" i="7"/>
  <c r="V416" i="7"/>
  <c r="R416" i="7"/>
  <c r="O416" i="7"/>
  <c r="Z415" i="7"/>
  <c r="V415" i="7"/>
  <c r="R415" i="7"/>
  <c r="O415" i="7"/>
  <c r="Z414" i="7"/>
  <c r="V414" i="7"/>
  <c r="R414" i="7"/>
  <c r="O414" i="7"/>
  <c r="Z413" i="7"/>
  <c r="V413" i="7"/>
  <c r="R413" i="7"/>
  <c r="O413" i="7"/>
  <c r="Z412" i="7"/>
  <c r="V412" i="7"/>
  <c r="R412" i="7"/>
  <c r="O412" i="7"/>
  <c r="Z411" i="7"/>
  <c r="V411" i="7"/>
  <c r="R411" i="7"/>
  <c r="O411" i="7"/>
  <c r="Z410" i="7"/>
  <c r="V410" i="7"/>
  <c r="R410" i="7"/>
  <c r="O410" i="7"/>
  <c r="Z409" i="7"/>
  <c r="V409" i="7"/>
  <c r="R409" i="7"/>
  <c r="O409" i="7"/>
  <c r="Z408" i="7"/>
  <c r="V408" i="7"/>
  <c r="R408" i="7"/>
  <c r="O408" i="7"/>
  <c r="Z407" i="7"/>
  <c r="V407" i="7"/>
  <c r="R407" i="7"/>
  <c r="O407" i="7"/>
  <c r="Z406" i="7"/>
  <c r="V406" i="7"/>
  <c r="R406" i="7"/>
  <c r="O406" i="7"/>
  <c r="Z405" i="7"/>
  <c r="V405" i="7"/>
  <c r="R405" i="7"/>
  <c r="O405" i="7"/>
  <c r="Z404" i="7"/>
  <c r="V404" i="7"/>
  <c r="R404" i="7"/>
  <c r="O404" i="7"/>
  <c r="Z403" i="7"/>
  <c r="V403" i="7"/>
  <c r="R403" i="7"/>
  <c r="O403" i="7"/>
  <c r="Z402" i="7"/>
  <c r="V402" i="7"/>
  <c r="R402" i="7"/>
  <c r="O402" i="7"/>
  <c r="Z401" i="7"/>
  <c r="V401" i="7"/>
  <c r="R401" i="7"/>
  <c r="O401" i="7"/>
  <c r="Z400" i="7"/>
  <c r="V400" i="7"/>
  <c r="R400" i="7"/>
  <c r="O400" i="7"/>
  <c r="Z399" i="7"/>
  <c r="V399" i="7"/>
  <c r="R399" i="7"/>
  <c r="O399" i="7"/>
  <c r="Z398" i="7"/>
  <c r="V398" i="7"/>
  <c r="R398" i="7"/>
  <c r="O398" i="7"/>
  <c r="Z397" i="7"/>
  <c r="V397" i="7"/>
  <c r="R397" i="7"/>
  <c r="O397" i="7"/>
  <c r="Z396" i="7"/>
  <c r="V396" i="7"/>
  <c r="R396" i="7"/>
  <c r="O396" i="7"/>
  <c r="Z395" i="7"/>
  <c r="V395" i="7"/>
  <c r="R395" i="7"/>
  <c r="O395" i="7"/>
  <c r="Z394" i="7"/>
  <c r="V394" i="7"/>
  <c r="R394" i="7"/>
  <c r="O394" i="7"/>
  <c r="Z393" i="7"/>
  <c r="V393" i="7"/>
  <c r="R393" i="7"/>
  <c r="O393" i="7"/>
  <c r="Z392" i="7"/>
  <c r="V392" i="7"/>
  <c r="R392" i="7"/>
  <c r="O392" i="7"/>
  <c r="Z391" i="7"/>
  <c r="V391" i="7"/>
  <c r="R391" i="7"/>
  <c r="O391" i="7"/>
  <c r="Z390" i="7"/>
  <c r="V390" i="7"/>
  <c r="R390" i="7"/>
  <c r="O390" i="7"/>
  <c r="Z389" i="7"/>
  <c r="V389" i="7"/>
  <c r="R389" i="7"/>
  <c r="O389" i="7"/>
  <c r="Z388" i="7"/>
  <c r="V388" i="7"/>
  <c r="R388" i="7"/>
  <c r="O388" i="7"/>
  <c r="Z387" i="7"/>
  <c r="V387" i="7"/>
  <c r="R387" i="7"/>
  <c r="O387" i="7"/>
  <c r="Z386" i="7"/>
  <c r="V386" i="7"/>
  <c r="R386" i="7"/>
  <c r="O386" i="7"/>
  <c r="Z385" i="7"/>
  <c r="V385" i="7"/>
  <c r="R385" i="7"/>
  <c r="O385" i="7"/>
  <c r="Z384" i="7"/>
  <c r="V384" i="7"/>
  <c r="R384" i="7"/>
  <c r="O384" i="7"/>
  <c r="Z383" i="7"/>
  <c r="V383" i="7"/>
  <c r="R383" i="7"/>
  <c r="O383" i="7"/>
  <c r="Z382" i="7"/>
  <c r="V382" i="7"/>
  <c r="R382" i="7"/>
  <c r="O382" i="7"/>
  <c r="Z381" i="7"/>
  <c r="V381" i="7"/>
  <c r="R381" i="7"/>
  <c r="O381" i="7"/>
  <c r="Z380" i="7"/>
  <c r="V380" i="7"/>
  <c r="R380" i="7"/>
  <c r="O380" i="7"/>
  <c r="Z379" i="7"/>
  <c r="V379" i="7"/>
  <c r="R379" i="7"/>
  <c r="O379" i="7"/>
  <c r="Z378" i="7"/>
  <c r="V378" i="7"/>
  <c r="R378" i="7"/>
  <c r="O378" i="7"/>
  <c r="Z377" i="7"/>
  <c r="V377" i="7"/>
  <c r="R377" i="7"/>
  <c r="O377" i="7"/>
  <c r="Z376" i="7"/>
  <c r="V376" i="7"/>
  <c r="R376" i="7"/>
  <c r="O376" i="7"/>
  <c r="Z375" i="7"/>
  <c r="V375" i="7"/>
  <c r="R375" i="7"/>
  <c r="O375" i="7"/>
  <c r="Z374" i="7"/>
  <c r="V374" i="7"/>
  <c r="R374" i="7"/>
  <c r="O374" i="7"/>
  <c r="Z373" i="7"/>
  <c r="V373" i="7"/>
  <c r="R373" i="7"/>
  <c r="O373" i="7"/>
  <c r="Z372" i="7"/>
  <c r="V372" i="7"/>
  <c r="R372" i="7"/>
  <c r="O372" i="7"/>
  <c r="Z371" i="7"/>
  <c r="V371" i="7"/>
  <c r="R371" i="7"/>
  <c r="O371" i="7"/>
  <c r="Z370" i="7"/>
  <c r="V370" i="7"/>
  <c r="R370" i="7"/>
  <c r="O370" i="7"/>
  <c r="Z369" i="7"/>
  <c r="V369" i="7"/>
  <c r="R369" i="7"/>
  <c r="O369" i="7"/>
  <c r="Z368" i="7"/>
  <c r="V368" i="7"/>
  <c r="R368" i="7"/>
  <c r="O368" i="7"/>
  <c r="Z367" i="7"/>
  <c r="V367" i="7"/>
  <c r="R367" i="7"/>
  <c r="O367" i="7"/>
  <c r="Z366" i="7"/>
  <c r="V366" i="7"/>
  <c r="R366" i="7"/>
  <c r="O366" i="7"/>
  <c r="Z365" i="7"/>
  <c r="V365" i="7"/>
  <c r="R365" i="7"/>
  <c r="O365" i="7"/>
  <c r="Z364" i="7"/>
  <c r="V364" i="7"/>
  <c r="R364" i="7"/>
  <c r="O364" i="7"/>
  <c r="Z363" i="7"/>
  <c r="V363" i="7"/>
  <c r="R363" i="7"/>
  <c r="O363" i="7"/>
  <c r="Z362" i="7"/>
  <c r="V362" i="7"/>
  <c r="R362" i="7"/>
  <c r="O362" i="7"/>
  <c r="Z361" i="7"/>
  <c r="V361" i="7"/>
  <c r="R361" i="7"/>
  <c r="O361" i="7"/>
  <c r="Z360" i="7"/>
  <c r="V360" i="7"/>
  <c r="R360" i="7"/>
  <c r="O360" i="7"/>
  <c r="Z359" i="7"/>
  <c r="V359" i="7"/>
  <c r="R359" i="7"/>
  <c r="O359" i="7"/>
  <c r="Z358" i="7"/>
  <c r="V358" i="7"/>
  <c r="R358" i="7"/>
  <c r="O358" i="7"/>
  <c r="Z357" i="7"/>
  <c r="V357" i="7"/>
  <c r="R357" i="7"/>
  <c r="O357" i="7"/>
  <c r="Z356" i="7"/>
  <c r="V356" i="7"/>
  <c r="R356" i="7"/>
  <c r="O356" i="7"/>
  <c r="Z355" i="7"/>
  <c r="V355" i="7"/>
  <c r="R355" i="7"/>
  <c r="O355" i="7"/>
  <c r="Z354" i="7"/>
  <c r="V354" i="7"/>
  <c r="R354" i="7"/>
  <c r="O354" i="7"/>
  <c r="Z353" i="7"/>
  <c r="V353" i="7"/>
  <c r="R353" i="7"/>
  <c r="O353" i="7"/>
  <c r="Z352" i="7"/>
  <c r="V352" i="7"/>
  <c r="R352" i="7"/>
  <c r="O352" i="7"/>
  <c r="Z351" i="7"/>
  <c r="V351" i="7"/>
  <c r="R351" i="7"/>
  <c r="O351" i="7"/>
  <c r="Z350" i="7"/>
  <c r="V350" i="7"/>
  <c r="R350" i="7"/>
  <c r="O350" i="7"/>
  <c r="Z349" i="7"/>
  <c r="V349" i="7"/>
  <c r="R349" i="7"/>
  <c r="O349" i="7"/>
  <c r="Z348" i="7"/>
  <c r="V348" i="7"/>
  <c r="R348" i="7"/>
  <c r="O348" i="7"/>
  <c r="Z347" i="7"/>
  <c r="V347" i="7"/>
  <c r="R347" i="7"/>
  <c r="O347" i="7"/>
  <c r="Z346" i="7"/>
  <c r="V346" i="7"/>
  <c r="R346" i="7"/>
  <c r="O346" i="7"/>
  <c r="Z345" i="7"/>
  <c r="V345" i="7"/>
  <c r="R345" i="7"/>
  <c r="O345" i="7"/>
  <c r="Z344" i="7"/>
  <c r="V344" i="7"/>
  <c r="R344" i="7"/>
  <c r="O344" i="7"/>
  <c r="Z343" i="7"/>
  <c r="V343" i="7"/>
  <c r="R343" i="7"/>
  <c r="O343" i="7"/>
  <c r="Z342" i="7"/>
  <c r="V342" i="7"/>
  <c r="R342" i="7"/>
  <c r="O342" i="7"/>
  <c r="Z341" i="7"/>
  <c r="V341" i="7"/>
  <c r="R341" i="7"/>
  <c r="O341" i="7"/>
  <c r="Z340" i="7"/>
  <c r="V340" i="7"/>
  <c r="R340" i="7"/>
  <c r="O340" i="7"/>
  <c r="Z339" i="7"/>
  <c r="V339" i="7"/>
  <c r="R339" i="7"/>
  <c r="O339" i="7"/>
  <c r="Z338" i="7"/>
  <c r="V338" i="7"/>
  <c r="R338" i="7"/>
  <c r="O338" i="7"/>
  <c r="Z337" i="7"/>
  <c r="V337" i="7"/>
  <c r="R337" i="7"/>
  <c r="O337" i="7"/>
  <c r="Z336" i="7"/>
  <c r="V336" i="7"/>
  <c r="R336" i="7"/>
  <c r="O336" i="7"/>
  <c r="Z335" i="7"/>
  <c r="V335" i="7"/>
  <c r="R335" i="7"/>
  <c r="O335" i="7"/>
  <c r="Z334" i="7"/>
  <c r="V334" i="7"/>
  <c r="R334" i="7"/>
  <c r="O334" i="7"/>
  <c r="Z333" i="7"/>
  <c r="V333" i="7"/>
  <c r="R333" i="7"/>
  <c r="O333" i="7"/>
  <c r="Z332" i="7"/>
  <c r="V332" i="7"/>
  <c r="R332" i="7"/>
  <c r="O332" i="7"/>
  <c r="Z331" i="7"/>
  <c r="V331" i="7"/>
  <c r="R331" i="7"/>
  <c r="O331" i="7"/>
  <c r="Z330" i="7"/>
  <c r="V330" i="7"/>
  <c r="R330" i="7"/>
  <c r="O330" i="7"/>
  <c r="Z329" i="7"/>
  <c r="V329" i="7"/>
  <c r="R329" i="7"/>
  <c r="O329" i="7"/>
  <c r="Z328" i="7"/>
  <c r="V328" i="7"/>
  <c r="R328" i="7"/>
  <c r="O328" i="7"/>
  <c r="Z327" i="7"/>
  <c r="V327" i="7"/>
  <c r="R327" i="7"/>
  <c r="O327" i="7"/>
  <c r="Z326" i="7"/>
  <c r="V326" i="7"/>
  <c r="R326" i="7"/>
  <c r="O326" i="7"/>
  <c r="Z325" i="7"/>
  <c r="V325" i="7"/>
  <c r="R325" i="7"/>
  <c r="O325" i="7"/>
  <c r="Z324" i="7"/>
  <c r="V324" i="7"/>
  <c r="R324" i="7"/>
  <c r="O324" i="7"/>
  <c r="Z323" i="7"/>
  <c r="V323" i="7"/>
  <c r="R323" i="7"/>
  <c r="O323" i="7"/>
  <c r="Z322" i="7"/>
  <c r="V322" i="7"/>
  <c r="R322" i="7"/>
  <c r="O322" i="7"/>
  <c r="Z321" i="7"/>
  <c r="V321" i="7"/>
  <c r="R321" i="7"/>
  <c r="O321" i="7"/>
  <c r="Z320" i="7"/>
  <c r="V320" i="7"/>
  <c r="R320" i="7"/>
  <c r="O320" i="7"/>
  <c r="Z319" i="7"/>
  <c r="V319" i="7"/>
  <c r="R319" i="7"/>
  <c r="O319" i="7"/>
  <c r="Z318" i="7"/>
  <c r="V318" i="7"/>
  <c r="R318" i="7"/>
  <c r="O318" i="7"/>
  <c r="Z317" i="7"/>
  <c r="V317" i="7"/>
  <c r="R317" i="7"/>
  <c r="O317" i="7"/>
  <c r="Z316" i="7"/>
  <c r="V316" i="7"/>
  <c r="R316" i="7"/>
  <c r="O316" i="7"/>
  <c r="Z315" i="7"/>
  <c r="V315" i="7"/>
  <c r="R315" i="7"/>
  <c r="O315" i="7"/>
  <c r="Z314" i="7"/>
  <c r="V314" i="7"/>
  <c r="R314" i="7"/>
  <c r="O314" i="7"/>
  <c r="Z313" i="7"/>
  <c r="V313" i="7"/>
  <c r="R313" i="7"/>
  <c r="O313" i="7"/>
  <c r="Z312" i="7"/>
  <c r="V312" i="7"/>
  <c r="R312" i="7"/>
  <c r="O312" i="7"/>
  <c r="Z311" i="7"/>
  <c r="V311" i="7"/>
  <c r="R311" i="7"/>
  <c r="O311" i="7"/>
  <c r="Z310" i="7"/>
  <c r="V310" i="7"/>
  <c r="R310" i="7"/>
  <c r="O310" i="7"/>
  <c r="Z309" i="7"/>
  <c r="V309" i="7"/>
  <c r="R309" i="7"/>
  <c r="O309" i="7"/>
  <c r="Z308" i="7"/>
  <c r="V308" i="7"/>
  <c r="R308" i="7"/>
  <c r="O308" i="7"/>
  <c r="Z307" i="7"/>
  <c r="V307" i="7"/>
  <c r="R307" i="7"/>
  <c r="O307" i="7"/>
  <c r="Z306" i="7"/>
  <c r="V306" i="7"/>
  <c r="R306" i="7"/>
  <c r="O306" i="7"/>
  <c r="Z305" i="7"/>
  <c r="V305" i="7"/>
  <c r="R305" i="7"/>
  <c r="O305" i="7"/>
  <c r="Z304" i="7"/>
  <c r="V304" i="7"/>
  <c r="R304" i="7"/>
  <c r="O304" i="7"/>
  <c r="Z303" i="7"/>
  <c r="V303" i="7"/>
  <c r="R303" i="7"/>
  <c r="O303" i="7"/>
  <c r="Z302" i="7"/>
  <c r="V302" i="7"/>
  <c r="R302" i="7"/>
  <c r="O302" i="7"/>
  <c r="Z301" i="7"/>
  <c r="V301" i="7"/>
  <c r="R301" i="7"/>
  <c r="O301" i="7"/>
  <c r="Z300" i="7"/>
  <c r="V300" i="7"/>
  <c r="R300" i="7"/>
  <c r="O300" i="7"/>
  <c r="Z299" i="7"/>
  <c r="V299" i="7"/>
  <c r="R299" i="7"/>
  <c r="O299" i="7"/>
  <c r="Z298" i="7"/>
  <c r="V298" i="7"/>
  <c r="R298" i="7"/>
  <c r="O298" i="7"/>
  <c r="Z297" i="7"/>
  <c r="V297" i="7"/>
  <c r="R297" i="7"/>
  <c r="O297" i="7"/>
  <c r="Z296" i="7"/>
  <c r="V296" i="7"/>
  <c r="R296" i="7"/>
  <c r="O296" i="7"/>
  <c r="Z295" i="7"/>
  <c r="V295" i="7"/>
  <c r="R295" i="7"/>
  <c r="O295" i="7"/>
  <c r="Z294" i="7"/>
  <c r="V294" i="7"/>
  <c r="R294" i="7"/>
  <c r="O294" i="7"/>
  <c r="Z293" i="7"/>
  <c r="V293" i="7"/>
  <c r="R293" i="7"/>
  <c r="O293" i="7"/>
  <c r="Z292" i="7"/>
  <c r="V292" i="7"/>
  <c r="R292" i="7"/>
  <c r="O292" i="7"/>
  <c r="Z291" i="7"/>
  <c r="V291" i="7"/>
  <c r="R291" i="7"/>
  <c r="O291" i="7"/>
  <c r="Z290" i="7"/>
  <c r="V290" i="7"/>
  <c r="R290" i="7"/>
  <c r="O290" i="7"/>
  <c r="Z289" i="7"/>
  <c r="V289" i="7"/>
  <c r="R289" i="7"/>
  <c r="O289" i="7"/>
  <c r="Z288" i="7"/>
  <c r="V288" i="7"/>
  <c r="R288" i="7"/>
  <c r="O288" i="7"/>
  <c r="Z287" i="7"/>
  <c r="V287" i="7"/>
  <c r="R287" i="7"/>
  <c r="O287" i="7"/>
  <c r="Z286" i="7"/>
  <c r="V286" i="7"/>
  <c r="R286" i="7"/>
  <c r="O286" i="7"/>
  <c r="Z285" i="7"/>
  <c r="V285" i="7"/>
  <c r="R285" i="7"/>
  <c r="O285" i="7"/>
  <c r="Z284" i="7"/>
  <c r="V284" i="7"/>
  <c r="R284" i="7"/>
  <c r="O284" i="7"/>
  <c r="Z283" i="7"/>
  <c r="V283" i="7"/>
  <c r="R283" i="7"/>
  <c r="O283" i="7"/>
  <c r="Z282" i="7"/>
  <c r="V282" i="7"/>
  <c r="R282" i="7"/>
  <c r="O282" i="7"/>
  <c r="Z281" i="7"/>
  <c r="V281" i="7"/>
  <c r="R281" i="7"/>
  <c r="O281" i="7"/>
  <c r="Z280" i="7"/>
  <c r="V280" i="7"/>
  <c r="R280" i="7"/>
  <c r="O280" i="7"/>
  <c r="Z279" i="7"/>
  <c r="V279" i="7"/>
  <c r="R279" i="7"/>
  <c r="O279" i="7"/>
  <c r="Z278" i="7"/>
  <c r="V278" i="7"/>
  <c r="R278" i="7"/>
  <c r="O278" i="7"/>
  <c r="Z277" i="7"/>
  <c r="V277" i="7"/>
  <c r="R277" i="7"/>
  <c r="O277" i="7"/>
  <c r="Z276" i="7"/>
  <c r="V276" i="7"/>
  <c r="R276" i="7"/>
  <c r="O276" i="7"/>
  <c r="Z275" i="7"/>
  <c r="V275" i="7"/>
  <c r="R275" i="7"/>
  <c r="O275" i="7"/>
  <c r="Z274" i="7"/>
  <c r="V274" i="7"/>
  <c r="R274" i="7"/>
  <c r="O274" i="7"/>
  <c r="Z273" i="7"/>
  <c r="V273" i="7"/>
  <c r="R273" i="7"/>
  <c r="O273" i="7"/>
  <c r="Z272" i="7"/>
  <c r="V272" i="7"/>
  <c r="R272" i="7"/>
  <c r="O272" i="7"/>
  <c r="Z271" i="7"/>
  <c r="V271" i="7"/>
  <c r="R271" i="7"/>
  <c r="O271" i="7"/>
  <c r="Z270" i="7"/>
  <c r="V270" i="7"/>
  <c r="R270" i="7"/>
  <c r="O270" i="7"/>
  <c r="Z269" i="7"/>
  <c r="V269" i="7"/>
  <c r="R269" i="7"/>
  <c r="O269" i="7"/>
  <c r="Z268" i="7"/>
  <c r="V268" i="7"/>
  <c r="R268" i="7"/>
  <c r="O268" i="7"/>
  <c r="Z267" i="7"/>
  <c r="V267" i="7"/>
  <c r="R267" i="7"/>
  <c r="O267" i="7"/>
  <c r="Z266" i="7"/>
  <c r="V266" i="7"/>
  <c r="R266" i="7"/>
  <c r="O266" i="7"/>
  <c r="Z265" i="7"/>
  <c r="V265" i="7"/>
  <c r="R265" i="7"/>
  <c r="O265" i="7"/>
  <c r="Z264" i="7"/>
  <c r="V264" i="7"/>
  <c r="R264" i="7"/>
  <c r="O264" i="7"/>
  <c r="Z263" i="7"/>
  <c r="V263" i="7"/>
  <c r="R263" i="7"/>
  <c r="O263" i="7"/>
  <c r="Z262" i="7"/>
  <c r="V262" i="7"/>
  <c r="R262" i="7"/>
  <c r="O262" i="7"/>
  <c r="Z261" i="7"/>
  <c r="V261" i="7"/>
  <c r="R261" i="7"/>
  <c r="O261" i="7"/>
  <c r="Z260" i="7"/>
  <c r="V260" i="7"/>
  <c r="R260" i="7"/>
  <c r="O260" i="7"/>
  <c r="Z259" i="7"/>
  <c r="V259" i="7"/>
  <c r="R259" i="7"/>
  <c r="O259" i="7"/>
  <c r="Z258" i="7"/>
  <c r="V258" i="7"/>
  <c r="R258" i="7"/>
  <c r="O258" i="7"/>
  <c r="Z257" i="7"/>
  <c r="V257" i="7"/>
  <c r="R257" i="7"/>
  <c r="O257" i="7"/>
  <c r="Z256" i="7"/>
  <c r="V256" i="7"/>
  <c r="R256" i="7"/>
  <c r="O256" i="7"/>
  <c r="Z255" i="7"/>
  <c r="V255" i="7"/>
  <c r="R255" i="7"/>
  <c r="O255" i="7"/>
  <c r="Z254" i="7"/>
  <c r="V254" i="7"/>
  <c r="R254" i="7"/>
  <c r="O254" i="7"/>
  <c r="Z253" i="7"/>
  <c r="V253" i="7"/>
  <c r="R253" i="7"/>
  <c r="O253" i="7"/>
  <c r="Z252" i="7"/>
  <c r="V252" i="7"/>
  <c r="R252" i="7"/>
  <c r="O252" i="7"/>
  <c r="Z251" i="7"/>
  <c r="V251" i="7"/>
  <c r="R251" i="7"/>
  <c r="O251" i="7"/>
  <c r="Z250" i="7"/>
  <c r="V250" i="7"/>
  <c r="R250" i="7"/>
  <c r="O250" i="7"/>
  <c r="Z249" i="7"/>
  <c r="V249" i="7"/>
  <c r="R249" i="7"/>
  <c r="O249" i="7"/>
  <c r="Z248" i="7"/>
  <c r="V248" i="7"/>
  <c r="R248" i="7"/>
  <c r="O248" i="7"/>
  <c r="Z247" i="7"/>
  <c r="V247" i="7"/>
  <c r="R247" i="7"/>
  <c r="O247" i="7"/>
  <c r="Z246" i="7"/>
  <c r="V246" i="7"/>
  <c r="R246" i="7"/>
  <c r="O246" i="7"/>
  <c r="Z245" i="7"/>
  <c r="V245" i="7"/>
  <c r="R245" i="7"/>
  <c r="O245" i="7"/>
  <c r="Z244" i="7"/>
  <c r="V244" i="7"/>
  <c r="R244" i="7"/>
  <c r="O244" i="7"/>
  <c r="Z243" i="7"/>
  <c r="V243" i="7"/>
  <c r="R243" i="7"/>
  <c r="O243" i="7"/>
  <c r="Z242" i="7"/>
  <c r="V242" i="7"/>
  <c r="R242" i="7"/>
  <c r="O242" i="7"/>
  <c r="Z241" i="7"/>
  <c r="V241" i="7"/>
  <c r="R241" i="7"/>
  <c r="O241" i="7"/>
  <c r="Z240" i="7"/>
  <c r="V240" i="7"/>
  <c r="R240" i="7"/>
  <c r="O240" i="7"/>
  <c r="Z239" i="7"/>
  <c r="V239" i="7"/>
  <c r="R239" i="7"/>
  <c r="O239" i="7"/>
  <c r="Z238" i="7"/>
  <c r="V238" i="7"/>
  <c r="R238" i="7"/>
  <c r="O238" i="7"/>
  <c r="Z237" i="7"/>
  <c r="V237" i="7"/>
  <c r="R237" i="7"/>
  <c r="O237" i="7"/>
  <c r="Z236" i="7"/>
  <c r="V236" i="7"/>
  <c r="R236" i="7"/>
  <c r="O236" i="7"/>
  <c r="Z235" i="7"/>
  <c r="V235" i="7"/>
  <c r="R235" i="7"/>
  <c r="O235" i="7"/>
  <c r="Z234" i="7"/>
  <c r="V234" i="7"/>
  <c r="R234" i="7"/>
  <c r="O234" i="7"/>
  <c r="Z233" i="7"/>
  <c r="V233" i="7"/>
  <c r="R233" i="7"/>
  <c r="O233" i="7"/>
  <c r="Z232" i="7"/>
  <c r="V232" i="7"/>
  <c r="R232" i="7"/>
  <c r="O232" i="7"/>
  <c r="Z231" i="7"/>
  <c r="V231" i="7"/>
  <c r="R231" i="7"/>
  <c r="O231" i="7"/>
  <c r="Z230" i="7"/>
  <c r="V230" i="7"/>
  <c r="R230" i="7"/>
  <c r="O230" i="7"/>
  <c r="Z229" i="7"/>
  <c r="V229" i="7"/>
  <c r="R229" i="7"/>
  <c r="O229" i="7"/>
  <c r="Z228" i="7"/>
  <c r="V228" i="7"/>
  <c r="R228" i="7"/>
  <c r="O228" i="7"/>
  <c r="Z227" i="7"/>
  <c r="V227" i="7"/>
  <c r="R227" i="7"/>
  <c r="O227" i="7"/>
  <c r="Z226" i="7"/>
  <c r="V226" i="7"/>
  <c r="R226" i="7"/>
  <c r="O226" i="7"/>
  <c r="Z225" i="7"/>
  <c r="V225" i="7"/>
  <c r="R225" i="7"/>
  <c r="O225" i="7"/>
  <c r="Z224" i="7"/>
  <c r="V224" i="7"/>
  <c r="R224" i="7"/>
  <c r="O224" i="7"/>
  <c r="Z223" i="7"/>
  <c r="V223" i="7"/>
  <c r="R223" i="7"/>
  <c r="O223" i="7"/>
  <c r="Z222" i="7"/>
  <c r="V222" i="7"/>
  <c r="R222" i="7"/>
  <c r="O222" i="7"/>
  <c r="Z221" i="7"/>
  <c r="V221" i="7"/>
  <c r="R221" i="7"/>
  <c r="O221" i="7"/>
  <c r="Z220" i="7"/>
  <c r="V220" i="7"/>
  <c r="R220" i="7"/>
  <c r="O220" i="7"/>
  <c r="Z219" i="7"/>
  <c r="V219" i="7"/>
  <c r="R219" i="7"/>
  <c r="O219" i="7"/>
  <c r="Z218" i="7"/>
  <c r="V218" i="7"/>
  <c r="R218" i="7"/>
  <c r="O218" i="7"/>
  <c r="Z217" i="7"/>
  <c r="V217" i="7"/>
  <c r="R217" i="7"/>
  <c r="O217" i="7"/>
  <c r="Z216" i="7"/>
  <c r="V216" i="7"/>
  <c r="R216" i="7"/>
  <c r="O216" i="7"/>
  <c r="Z215" i="7"/>
  <c r="V215" i="7"/>
  <c r="R215" i="7"/>
  <c r="O215" i="7"/>
  <c r="Z214" i="7"/>
  <c r="V214" i="7"/>
  <c r="R214" i="7"/>
  <c r="O214" i="7"/>
  <c r="Z213" i="7"/>
  <c r="V213" i="7"/>
  <c r="R213" i="7"/>
  <c r="O213" i="7"/>
  <c r="Z212" i="7"/>
  <c r="V212" i="7"/>
  <c r="R212" i="7"/>
  <c r="O212" i="7"/>
  <c r="Z211" i="7"/>
  <c r="V211" i="7"/>
  <c r="R211" i="7"/>
  <c r="O211" i="7"/>
  <c r="Z210" i="7"/>
  <c r="V210" i="7"/>
  <c r="R210" i="7"/>
  <c r="O210" i="7"/>
  <c r="Z209" i="7"/>
  <c r="V209" i="7"/>
  <c r="R209" i="7"/>
  <c r="O209" i="7"/>
  <c r="Z208" i="7"/>
  <c r="V208" i="7"/>
  <c r="R208" i="7"/>
  <c r="O208" i="7"/>
  <c r="Z207" i="7"/>
  <c r="V207" i="7"/>
  <c r="R207" i="7"/>
  <c r="O207" i="7"/>
  <c r="Z206" i="7"/>
  <c r="V206" i="7"/>
  <c r="R206" i="7"/>
  <c r="O206" i="7"/>
  <c r="Z205" i="7"/>
  <c r="V205" i="7"/>
  <c r="R205" i="7"/>
  <c r="O205" i="7"/>
  <c r="Z204" i="7"/>
  <c r="V204" i="7"/>
  <c r="R204" i="7"/>
  <c r="O204" i="7"/>
  <c r="Z203" i="7"/>
  <c r="V203" i="7"/>
  <c r="R203" i="7"/>
  <c r="O203" i="7"/>
  <c r="Z202" i="7"/>
  <c r="V202" i="7"/>
  <c r="R202" i="7"/>
  <c r="O202" i="7"/>
  <c r="Z201" i="7"/>
  <c r="V201" i="7"/>
  <c r="R201" i="7"/>
  <c r="O201" i="7"/>
  <c r="Z200" i="7"/>
  <c r="V200" i="7"/>
  <c r="R200" i="7"/>
  <c r="O200" i="7"/>
  <c r="Z199" i="7"/>
  <c r="V199" i="7"/>
  <c r="R199" i="7"/>
  <c r="O199" i="7"/>
  <c r="Z198" i="7"/>
  <c r="V198" i="7"/>
  <c r="R198" i="7"/>
  <c r="O198" i="7"/>
  <c r="Z197" i="7"/>
  <c r="V197" i="7"/>
  <c r="R197" i="7"/>
  <c r="O197" i="7"/>
  <c r="Z196" i="7"/>
  <c r="V196" i="7"/>
  <c r="R196" i="7"/>
  <c r="O196" i="7"/>
  <c r="Z195" i="7"/>
  <c r="V195" i="7"/>
  <c r="R195" i="7"/>
  <c r="O195" i="7"/>
  <c r="Z194" i="7"/>
  <c r="V194" i="7"/>
  <c r="R194" i="7"/>
  <c r="O194" i="7"/>
  <c r="Z193" i="7"/>
  <c r="V193" i="7"/>
  <c r="R193" i="7"/>
  <c r="O193" i="7"/>
  <c r="Z192" i="7"/>
  <c r="V192" i="7"/>
  <c r="R192" i="7"/>
  <c r="O192" i="7"/>
  <c r="Z191" i="7"/>
  <c r="V191" i="7"/>
  <c r="R191" i="7"/>
  <c r="O191" i="7"/>
  <c r="Z190" i="7"/>
  <c r="V190" i="7"/>
  <c r="R190" i="7"/>
  <c r="O190" i="7"/>
  <c r="Z189" i="7"/>
  <c r="V189" i="7"/>
  <c r="R189" i="7"/>
  <c r="O189" i="7"/>
  <c r="Z188" i="7"/>
  <c r="V188" i="7"/>
  <c r="R188" i="7"/>
  <c r="O188" i="7"/>
  <c r="Z187" i="7"/>
  <c r="V187" i="7"/>
  <c r="R187" i="7"/>
  <c r="O187" i="7"/>
  <c r="Z186" i="7"/>
  <c r="V186" i="7"/>
  <c r="R186" i="7"/>
  <c r="O186" i="7"/>
  <c r="Z185" i="7"/>
  <c r="V185" i="7"/>
  <c r="R185" i="7"/>
  <c r="O185" i="7"/>
  <c r="Z184" i="7"/>
  <c r="V184" i="7"/>
  <c r="R184" i="7"/>
  <c r="O184" i="7"/>
  <c r="Z183" i="7"/>
  <c r="V183" i="7"/>
  <c r="R183" i="7"/>
  <c r="O183" i="7"/>
  <c r="Z182" i="7"/>
  <c r="V182" i="7"/>
  <c r="R182" i="7"/>
  <c r="O182" i="7"/>
  <c r="Z181" i="7"/>
  <c r="V181" i="7"/>
  <c r="R181" i="7"/>
  <c r="O181" i="7"/>
  <c r="Z180" i="7"/>
  <c r="V180" i="7"/>
  <c r="R180" i="7"/>
  <c r="O180" i="7"/>
  <c r="Z179" i="7"/>
  <c r="V179" i="7"/>
  <c r="R179" i="7"/>
  <c r="O179" i="7"/>
  <c r="Z178" i="7"/>
  <c r="V178" i="7"/>
  <c r="R178" i="7"/>
  <c r="O178" i="7"/>
  <c r="Z177" i="7"/>
  <c r="V177" i="7"/>
  <c r="R177" i="7"/>
  <c r="O177" i="7"/>
  <c r="Z176" i="7"/>
  <c r="V176" i="7"/>
  <c r="R176" i="7"/>
  <c r="O176" i="7"/>
  <c r="Z175" i="7"/>
  <c r="V175" i="7"/>
  <c r="R175" i="7"/>
  <c r="O175" i="7"/>
  <c r="Z174" i="7"/>
  <c r="V174" i="7"/>
  <c r="R174" i="7"/>
  <c r="O174" i="7"/>
  <c r="Z173" i="7"/>
  <c r="V173" i="7"/>
  <c r="R173" i="7"/>
  <c r="O173" i="7"/>
  <c r="Z172" i="7"/>
  <c r="V172" i="7"/>
  <c r="R172" i="7"/>
  <c r="O172" i="7"/>
  <c r="Z171" i="7"/>
  <c r="V171" i="7"/>
  <c r="R171" i="7"/>
  <c r="O171" i="7"/>
  <c r="Z170" i="7"/>
  <c r="V170" i="7"/>
  <c r="R170" i="7"/>
  <c r="O170" i="7"/>
  <c r="Z169" i="7"/>
  <c r="V169" i="7"/>
  <c r="R169" i="7"/>
  <c r="O169" i="7"/>
  <c r="Z168" i="7"/>
  <c r="V168" i="7"/>
  <c r="R168" i="7"/>
  <c r="O168" i="7"/>
  <c r="Z167" i="7"/>
  <c r="V167" i="7"/>
  <c r="R167" i="7"/>
  <c r="O167" i="7"/>
  <c r="Z166" i="7"/>
  <c r="V166" i="7"/>
  <c r="R166" i="7"/>
  <c r="O166" i="7"/>
  <c r="Z165" i="7"/>
  <c r="V165" i="7"/>
  <c r="R165" i="7"/>
  <c r="O165" i="7"/>
  <c r="Z164" i="7"/>
  <c r="V164" i="7"/>
  <c r="R164" i="7"/>
  <c r="O164" i="7"/>
  <c r="Z163" i="7"/>
  <c r="V163" i="7"/>
  <c r="R163" i="7"/>
  <c r="O163" i="7"/>
  <c r="Z162" i="7"/>
  <c r="V162" i="7"/>
  <c r="R162" i="7"/>
  <c r="O162" i="7"/>
  <c r="Z161" i="7"/>
  <c r="V161" i="7"/>
  <c r="R161" i="7"/>
  <c r="O161" i="7"/>
  <c r="Z160" i="7"/>
  <c r="V160" i="7"/>
  <c r="R160" i="7"/>
  <c r="O160" i="7"/>
  <c r="Z159" i="7"/>
  <c r="V159" i="7"/>
  <c r="R159" i="7"/>
  <c r="O159" i="7"/>
  <c r="Z158" i="7"/>
  <c r="V158" i="7"/>
  <c r="R158" i="7"/>
  <c r="O158" i="7"/>
  <c r="Z157" i="7"/>
  <c r="V157" i="7"/>
  <c r="R157" i="7"/>
  <c r="O157" i="7"/>
  <c r="Z156" i="7"/>
  <c r="V156" i="7"/>
  <c r="R156" i="7"/>
  <c r="O156" i="7"/>
  <c r="Z155" i="7"/>
  <c r="V155" i="7"/>
  <c r="R155" i="7"/>
  <c r="O155" i="7"/>
  <c r="Z154" i="7"/>
  <c r="V154" i="7"/>
  <c r="R154" i="7"/>
  <c r="O154" i="7"/>
  <c r="Z153" i="7"/>
  <c r="V153" i="7"/>
  <c r="R153" i="7"/>
  <c r="O153" i="7"/>
  <c r="Z152" i="7"/>
  <c r="V152" i="7"/>
  <c r="R152" i="7"/>
  <c r="O152" i="7"/>
  <c r="Z151" i="7"/>
  <c r="V151" i="7"/>
  <c r="R151" i="7"/>
  <c r="O151" i="7"/>
  <c r="Z150" i="7"/>
  <c r="V150" i="7"/>
  <c r="R150" i="7"/>
  <c r="O150" i="7"/>
  <c r="Z149" i="7"/>
  <c r="V149" i="7"/>
  <c r="R149" i="7"/>
  <c r="O149" i="7"/>
  <c r="Z148" i="7"/>
  <c r="V148" i="7"/>
  <c r="R148" i="7"/>
  <c r="O148" i="7"/>
  <c r="Z147" i="7"/>
  <c r="V147" i="7"/>
  <c r="R147" i="7"/>
  <c r="O147" i="7"/>
  <c r="Z146" i="7"/>
  <c r="V146" i="7"/>
  <c r="R146" i="7"/>
  <c r="O146" i="7"/>
  <c r="Z145" i="7"/>
  <c r="V145" i="7"/>
  <c r="R145" i="7"/>
  <c r="O145" i="7"/>
  <c r="Z144" i="7"/>
  <c r="V144" i="7"/>
  <c r="R144" i="7"/>
  <c r="O144" i="7"/>
  <c r="Z143" i="7"/>
  <c r="V143" i="7"/>
  <c r="R143" i="7"/>
  <c r="O143" i="7"/>
  <c r="Z142" i="7"/>
  <c r="V142" i="7"/>
  <c r="R142" i="7"/>
  <c r="O142" i="7"/>
  <c r="Z141" i="7"/>
  <c r="V141" i="7"/>
  <c r="R141" i="7"/>
  <c r="O141" i="7"/>
  <c r="Z140" i="7"/>
  <c r="V140" i="7"/>
  <c r="R140" i="7"/>
  <c r="O140" i="7"/>
  <c r="Z139" i="7"/>
  <c r="V139" i="7"/>
  <c r="R139" i="7"/>
  <c r="O139" i="7"/>
  <c r="Z138" i="7"/>
  <c r="V138" i="7"/>
  <c r="R138" i="7"/>
  <c r="O138" i="7"/>
  <c r="Z137" i="7"/>
  <c r="V137" i="7"/>
  <c r="R137" i="7"/>
  <c r="O137" i="7"/>
  <c r="Z136" i="7"/>
  <c r="V136" i="7"/>
  <c r="R136" i="7"/>
  <c r="O136" i="7"/>
  <c r="Z135" i="7"/>
  <c r="V135" i="7"/>
  <c r="R135" i="7"/>
  <c r="O135" i="7"/>
  <c r="Z134" i="7"/>
  <c r="V134" i="7"/>
  <c r="R134" i="7"/>
  <c r="O134" i="7"/>
  <c r="Z133" i="7"/>
  <c r="V133" i="7"/>
  <c r="R133" i="7"/>
  <c r="O133" i="7"/>
  <c r="Z132" i="7"/>
  <c r="V132" i="7"/>
  <c r="R132" i="7"/>
  <c r="O132" i="7"/>
  <c r="Z131" i="7"/>
  <c r="V131" i="7"/>
  <c r="R131" i="7"/>
  <c r="O131" i="7"/>
  <c r="Z130" i="7"/>
  <c r="V130" i="7"/>
  <c r="R130" i="7"/>
  <c r="O130" i="7"/>
  <c r="Z129" i="7"/>
  <c r="V129" i="7"/>
  <c r="R129" i="7"/>
  <c r="O129" i="7"/>
  <c r="Z128" i="7"/>
  <c r="V128" i="7"/>
  <c r="R128" i="7"/>
  <c r="O128" i="7"/>
  <c r="Z127" i="7"/>
  <c r="V127" i="7"/>
  <c r="R127" i="7"/>
  <c r="O127" i="7"/>
  <c r="Z126" i="7"/>
  <c r="V126" i="7"/>
  <c r="R126" i="7"/>
  <c r="O126" i="7"/>
  <c r="Z125" i="7"/>
  <c r="V125" i="7"/>
  <c r="R125" i="7"/>
  <c r="O125" i="7"/>
  <c r="Z124" i="7"/>
  <c r="V124" i="7"/>
  <c r="R124" i="7"/>
  <c r="O124" i="7"/>
  <c r="Z123" i="7"/>
  <c r="V123" i="7"/>
  <c r="R123" i="7"/>
  <c r="O123" i="7"/>
  <c r="Z122" i="7"/>
  <c r="V122" i="7"/>
  <c r="R122" i="7"/>
  <c r="O122" i="7"/>
  <c r="Z121" i="7"/>
  <c r="V121" i="7"/>
  <c r="R121" i="7"/>
  <c r="O121" i="7"/>
  <c r="Z120" i="7"/>
  <c r="V120" i="7"/>
  <c r="R120" i="7"/>
  <c r="O120" i="7"/>
  <c r="Z119" i="7"/>
  <c r="V119" i="7"/>
  <c r="R119" i="7"/>
  <c r="O119" i="7"/>
  <c r="Z118" i="7"/>
  <c r="V118" i="7"/>
  <c r="R118" i="7"/>
  <c r="O118" i="7"/>
  <c r="Z117" i="7"/>
  <c r="V117" i="7"/>
  <c r="R117" i="7"/>
  <c r="O117" i="7"/>
  <c r="Z116" i="7"/>
  <c r="V116" i="7"/>
  <c r="R116" i="7"/>
  <c r="O116" i="7"/>
  <c r="Z115" i="7"/>
  <c r="V115" i="7"/>
  <c r="R115" i="7"/>
  <c r="O115" i="7"/>
  <c r="Z114" i="7"/>
  <c r="V114" i="7"/>
  <c r="R114" i="7"/>
  <c r="O114" i="7"/>
  <c r="Z113" i="7"/>
  <c r="V113" i="7"/>
  <c r="R113" i="7"/>
  <c r="O113" i="7"/>
  <c r="Z112" i="7"/>
  <c r="V112" i="7"/>
  <c r="R112" i="7"/>
  <c r="O112" i="7"/>
  <c r="Z111" i="7"/>
  <c r="V111" i="7"/>
  <c r="R111" i="7"/>
  <c r="O111" i="7"/>
  <c r="Z110" i="7"/>
  <c r="V110" i="7"/>
  <c r="R110" i="7"/>
  <c r="O110" i="7"/>
  <c r="Z109" i="7"/>
  <c r="V109" i="7"/>
  <c r="R109" i="7"/>
  <c r="O109" i="7"/>
  <c r="Z108" i="7"/>
  <c r="V108" i="7"/>
  <c r="R108" i="7"/>
  <c r="O108" i="7"/>
  <c r="Z107" i="7"/>
  <c r="V107" i="7"/>
  <c r="R107" i="7"/>
  <c r="O107" i="7"/>
  <c r="Z106" i="7"/>
  <c r="V106" i="7"/>
  <c r="R106" i="7"/>
  <c r="O106" i="7"/>
  <c r="Z105" i="7"/>
  <c r="V105" i="7"/>
  <c r="R105" i="7"/>
  <c r="O105" i="7"/>
  <c r="Z104" i="7"/>
  <c r="V104" i="7"/>
  <c r="R104" i="7"/>
  <c r="O104" i="7"/>
  <c r="Z103" i="7"/>
  <c r="V103" i="7"/>
  <c r="R103" i="7"/>
  <c r="O103" i="7"/>
  <c r="Z102" i="7"/>
  <c r="V102" i="7"/>
  <c r="R102" i="7"/>
  <c r="O102" i="7"/>
  <c r="Z101" i="7"/>
  <c r="V101" i="7"/>
  <c r="R101" i="7"/>
  <c r="O101" i="7"/>
  <c r="Z100" i="7"/>
  <c r="V100" i="7"/>
  <c r="R100" i="7"/>
  <c r="O100" i="7"/>
  <c r="Z99" i="7"/>
  <c r="V99" i="7"/>
  <c r="R99" i="7"/>
  <c r="O99" i="7"/>
  <c r="Z98" i="7"/>
  <c r="V98" i="7"/>
  <c r="R98" i="7"/>
  <c r="O98" i="7"/>
  <c r="Z97" i="7"/>
  <c r="V97" i="7"/>
  <c r="R97" i="7"/>
  <c r="O97" i="7"/>
  <c r="Z96" i="7"/>
  <c r="V96" i="7"/>
  <c r="R96" i="7"/>
  <c r="O96" i="7"/>
  <c r="Z95" i="7"/>
  <c r="V95" i="7"/>
  <c r="R95" i="7"/>
  <c r="O95" i="7"/>
  <c r="Z94" i="7"/>
  <c r="V94" i="7"/>
  <c r="R94" i="7"/>
  <c r="O94" i="7"/>
  <c r="Z93" i="7"/>
  <c r="V93" i="7"/>
  <c r="R93" i="7"/>
  <c r="O93" i="7"/>
  <c r="Z92" i="7"/>
  <c r="V92" i="7"/>
  <c r="R92" i="7"/>
  <c r="O92" i="7"/>
  <c r="Z91" i="7"/>
  <c r="V91" i="7"/>
  <c r="R91" i="7"/>
  <c r="O91" i="7"/>
  <c r="Z90" i="7"/>
  <c r="V90" i="7"/>
  <c r="R90" i="7"/>
  <c r="O90" i="7"/>
  <c r="Z89" i="7"/>
  <c r="V89" i="7"/>
  <c r="R89" i="7"/>
  <c r="O89" i="7"/>
  <c r="Z88" i="7"/>
  <c r="V88" i="7"/>
  <c r="R88" i="7"/>
  <c r="O88" i="7"/>
  <c r="Z87" i="7"/>
  <c r="V87" i="7"/>
  <c r="R87" i="7"/>
  <c r="O87" i="7"/>
  <c r="Z86" i="7"/>
  <c r="V86" i="7"/>
  <c r="R86" i="7"/>
  <c r="O86" i="7"/>
  <c r="Z85" i="7"/>
  <c r="V85" i="7"/>
  <c r="R85" i="7"/>
  <c r="O85" i="7"/>
  <c r="Z84" i="7"/>
  <c r="V84" i="7"/>
  <c r="R84" i="7"/>
  <c r="O84" i="7"/>
  <c r="Z83" i="7"/>
  <c r="V83" i="7"/>
  <c r="R83" i="7"/>
  <c r="O83" i="7"/>
  <c r="Z82" i="7"/>
  <c r="V82" i="7"/>
  <c r="R82" i="7"/>
  <c r="O82" i="7"/>
  <c r="Z81" i="7"/>
  <c r="V81" i="7"/>
  <c r="R81" i="7"/>
  <c r="O81" i="7"/>
  <c r="Z80" i="7"/>
  <c r="V80" i="7"/>
  <c r="R80" i="7"/>
  <c r="O80" i="7"/>
  <c r="Z79" i="7"/>
  <c r="V79" i="7"/>
  <c r="R79" i="7"/>
  <c r="O79" i="7"/>
  <c r="Z78" i="7"/>
  <c r="V78" i="7"/>
  <c r="R78" i="7"/>
  <c r="O78" i="7"/>
  <c r="Z77" i="7"/>
  <c r="V77" i="7"/>
  <c r="R77" i="7"/>
  <c r="O77" i="7"/>
  <c r="Z76" i="7"/>
  <c r="V76" i="7"/>
  <c r="R76" i="7"/>
  <c r="O76" i="7"/>
  <c r="Z75" i="7"/>
  <c r="V75" i="7"/>
  <c r="R75" i="7"/>
  <c r="O75" i="7"/>
  <c r="Z74" i="7"/>
  <c r="V74" i="7"/>
  <c r="R74" i="7"/>
  <c r="O74" i="7"/>
  <c r="Z73" i="7"/>
  <c r="V73" i="7"/>
  <c r="R73" i="7"/>
  <c r="O73" i="7"/>
  <c r="Z72" i="7"/>
  <c r="V72" i="7"/>
  <c r="R72" i="7"/>
  <c r="O72" i="7"/>
  <c r="Z71" i="7"/>
  <c r="V71" i="7"/>
  <c r="R71" i="7"/>
  <c r="O71" i="7"/>
  <c r="Z70" i="7"/>
  <c r="V70" i="7"/>
  <c r="R70" i="7"/>
  <c r="O70" i="7"/>
  <c r="Z69" i="7"/>
  <c r="V69" i="7"/>
  <c r="R69" i="7"/>
  <c r="O69" i="7"/>
  <c r="Z68" i="7"/>
  <c r="V68" i="7"/>
  <c r="R68" i="7"/>
  <c r="O68" i="7"/>
  <c r="Z67" i="7"/>
  <c r="V67" i="7"/>
  <c r="R67" i="7"/>
  <c r="O67" i="7"/>
  <c r="Z66" i="7"/>
  <c r="V66" i="7"/>
  <c r="R66" i="7"/>
  <c r="O66" i="7"/>
  <c r="Z65" i="7"/>
  <c r="V65" i="7"/>
  <c r="R65" i="7"/>
  <c r="O65" i="7"/>
  <c r="Z64" i="7"/>
  <c r="V64" i="7"/>
  <c r="R64" i="7"/>
  <c r="O64" i="7"/>
  <c r="Z63" i="7"/>
  <c r="V63" i="7"/>
  <c r="R63" i="7"/>
  <c r="O63" i="7"/>
  <c r="Z62" i="7"/>
  <c r="V62" i="7"/>
  <c r="R62" i="7"/>
  <c r="O62" i="7"/>
  <c r="Z61" i="7"/>
  <c r="V61" i="7"/>
  <c r="R61" i="7"/>
  <c r="O61" i="7"/>
  <c r="Z60" i="7"/>
  <c r="V60" i="7"/>
  <c r="R60" i="7"/>
  <c r="O60" i="7"/>
  <c r="Z59" i="7"/>
  <c r="V59" i="7"/>
  <c r="R59" i="7"/>
  <c r="O59" i="7"/>
  <c r="Z58" i="7"/>
  <c r="V58" i="7"/>
  <c r="R58" i="7"/>
  <c r="O58" i="7"/>
  <c r="Z57" i="7"/>
  <c r="V57" i="7"/>
  <c r="R57" i="7"/>
  <c r="O57" i="7"/>
  <c r="Z56" i="7"/>
  <c r="V56" i="7"/>
  <c r="R56" i="7"/>
  <c r="O56" i="7"/>
  <c r="Z55" i="7"/>
  <c r="V55" i="7"/>
  <c r="R55" i="7"/>
  <c r="O55" i="7"/>
  <c r="Z54" i="7"/>
  <c r="V54" i="7"/>
  <c r="R54" i="7"/>
  <c r="O54" i="7"/>
  <c r="Z53" i="7"/>
  <c r="V53" i="7"/>
  <c r="R53" i="7"/>
  <c r="O53" i="7"/>
  <c r="Z52" i="7"/>
  <c r="V52" i="7"/>
  <c r="R52" i="7"/>
  <c r="O52" i="7"/>
  <c r="Z51" i="7"/>
  <c r="V51" i="7"/>
  <c r="R51" i="7"/>
  <c r="O51" i="7"/>
  <c r="Z50" i="7"/>
  <c r="V50" i="7"/>
  <c r="R50" i="7"/>
  <c r="O50" i="7"/>
  <c r="Z49" i="7"/>
  <c r="V49" i="7"/>
  <c r="R49" i="7"/>
  <c r="O49" i="7"/>
  <c r="Z48" i="7"/>
  <c r="V48" i="7"/>
  <c r="R48" i="7"/>
  <c r="O48" i="7"/>
  <c r="Z47" i="7"/>
  <c r="V47" i="7"/>
  <c r="R47" i="7"/>
  <c r="O47" i="7"/>
  <c r="Z46" i="7"/>
  <c r="V46" i="7"/>
  <c r="R46" i="7"/>
  <c r="O46" i="7"/>
  <c r="Z45" i="7"/>
  <c r="V45" i="7"/>
  <c r="R45" i="7"/>
  <c r="O45" i="7"/>
  <c r="Z44" i="7"/>
  <c r="V44" i="7"/>
  <c r="R44" i="7"/>
  <c r="O44" i="7"/>
  <c r="Z43" i="7"/>
  <c r="V43" i="7"/>
  <c r="R43" i="7"/>
  <c r="O43" i="7"/>
  <c r="Z42" i="7"/>
  <c r="V42" i="7"/>
  <c r="R42" i="7"/>
  <c r="O42" i="7"/>
  <c r="Z41" i="7"/>
  <c r="V41" i="7"/>
  <c r="R41" i="7"/>
  <c r="O41" i="7"/>
  <c r="Z40" i="7"/>
  <c r="V40" i="7"/>
  <c r="R40" i="7"/>
  <c r="O40" i="7"/>
  <c r="Z39" i="7"/>
  <c r="V39" i="7"/>
  <c r="R39" i="7"/>
  <c r="O39" i="7"/>
  <c r="Z38" i="7"/>
  <c r="V38" i="7"/>
  <c r="R38" i="7"/>
  <c r="O38" i="7"/>
  <c r="Z37" i="7"/>
  <c r="V37" i="7"/>
  <c r="R37" i="7"/>
  <c r="O37" i="7"/>
  <c r="Z36" i="7"/>
  <c r="V36" i="7"/>
  <c r="R36" i="7"/>
  <c r="O36" i="7"/>
  <c r="Z35" i="7"/>
  <c r="V35" i="7"/>
  <c r="R35" i="7"/>
  <c r="O35" i="7"/>
  <c r="Z34" i="7"/>
  <c r="V34" i="7"/>
  <c r="R34" i="7"/>
  <c r="O34" i="7"/>
  <c r="Z33" i="7"/>
  <c r="V33" i="7"/>
  <c r="R33" i="7"/>
  <c r="O33" i="7"/>
  <c r="Z32" i="7"/>
  <c r="V32" i="7"/>
  <c r="R32" i="7"/>
  <c r="O32" i="7"/>
  <c r="Z31" i="7"/>
  <c r="V31" i="7"/>
  <c r="R31" i="7"/>
  <c r="O31" i="7"/>
  <c r="Z30" i="7"/>
  <c r="V30" i="7"/>
  <c r="R30" i="7"/>
  <c r="O30" i="7"/>
  <c r="Z29" i="7"/>
  <c r="V29" i="7"/>
  <c r="R29" i="7"/>
  <c r="O29" i="7"/>
  <c r="Z28" i="7"/>
  <c r="V28" i="7"/>
  <c r="R28" i="7"/>
  <c r="O28" i="7"/>
  <c r="Z27" i="7"/>
  <c r="V27" i="7"/>
  <c r="R27" i="7"/>
  <c r="O27" i="7"/>
  <c r="Z26" i="7"/>
  <c r="V26" i="7"/>
  <c r="R26" i="7"/>
  <c r="O26" i="7"/>
  <c r="Z25" i="7"/>
  <c r="V25" i="7"/>
  <c r="R25" i="7"/>
  <c r="O25" i="7"/>
  <c r="Z24" i="7"/>
  <c r="V24" i="7"/>
  <c r="R24" i="7"/>
  <c r="O24" i="7"/>
  <c r="Z23" i="7"/>
  <c r="V23" i="7"/>
  <c r="R23" i="7"/>
  <c r="O23" i="7"/>
  <c r="Z22" i="7"/>
  <c r="V22" i="7"/>
  <c r="R22" i="7"/>
  <c r="O22" i="7"/>
  <c r="Z21" i="7"/>
  <c r="V21" i="7"/>
  <c r="R21" i="7"/>
  <c r="O21" i="7"/>
  <c r="Z20" i="7"/>
  <c r="V20" i="7"/>
  <c r="R20" i="7"/>
  <c r="O20" i="7"/>
  <c r="Z19" i="7"/>
  <c r="V19" i="7"/>
  <c r="R19" i="7"/>
  <c r="O19" i="7"/>
  <c r="Z18" i="7"/>
  <c r="V18" i="7"/>
  <c r="R18" i="7"/>
  <c r="O18" i="7"/>
  <c r="Z17" i="7"/>
  <c r="V17" i="7"/>
  <c r="R17" i="7"/>
  <c r="O17" i="7"/>
  <c r="Z16" i="7"/>
  <c r="V16" i="7"/>
  <c r="R16" i="7"/>
  <c r="O16" i="7"/>
  <c r="Z15" i="7"/>
  <c r="V15" i="7"/>
  <c r="R15" i="7"/>
  <c r="O15" i="7"/>
  <c r="Z14" i="7"/>
  <c r="V14" i="7"/>
  <c r="R14" i="7"/>
  <c r="O14" i="7"/>
  <c r="Z13" i="7"/>
  <c r="V13" i="7"/>
  <c r="R13" i="7"/>
  <c r="O13" i="7"/>
  <c r="Z12" i="7"/>
  <c r="V12" i="7"/>
  <c r="R12" i="7"/>
  <c r="O12" i="7"/>
  <c r="Z11" i="7"/>
  <c r="V11" i="7"/>
  <c r="R11" i="7"/>
  <c r="O11" i="7"/>
  <c r="Z10" i="7"/>
  <c r="V10" i="7"/>
  <c r="R10" i="7"/>
  <c r="O10" i="7"/>
  <c r="Z9" i="7"/>
  <c r="V9" i="7"/>
  <c r="R9" i="7"/>
  <c r="O9" i="7"/>
  <c r="Z8" i="7"/>
  <c r="V8" i="7"/>
  <c r="R8" i="7"/>
  <c r="O8" i="7"/>
  <c r="Z7" i="7"/>
  <c r="V7" i="7"/>
  <c r="R7" i="7"/>
  <c r="O7" i="7"/>
  <c r="Z6" i="7"/>
  <c r="V6" i="7"/>
  <c r="R6" i="7"/>
  <c r="O6" i="7"/>
  <c r="Z5" i="7"/>
  <c r="V5" i="7"/>
  <c r="R5" i="7"/>
  <c r="O5" i="7"/>
  <c r="Z4" i="7"/>
  <c r="V4" i="7"/>
  <c r="R4" i="7"/>
  <c r="O4" i="7"/>
  <c r="Z3" i="7"/>
  <c r="V3" i="7"/>
  <c r="R3" i="7"/>
  <c r="O3" i="7"/>
  <c r="Z2" i="7"/>
  <c r="V2" i="7"/>
  <c r="R2" i="7"/>
  <c r="O2" i="7"/>
  <c r="U36" i="6"/>
  <c r="U26" i="6"/>
  <c r="U25" i="6"/>
  <c r="U24" i="6"/>
  <c r="U23" i="6"/>
  <c r="U22" i="6"/>
  <c r="U21" i="6"/>
  <c r="U20" i="6"/>
  <c r="U19" i="6"/>
  <c r="U15" i="6"/>
  <c r="U14" i="6"/>
  <c r="U13" i="6"/>
  <c r="U11" i="6"/>
  <c r="U10" i="6"/>
  <c r="U8" i="6"/>
  <c r="U7" i="6"/>
  <c r="U6" i="6"/>
  <c r="W6" i="6" l="1"/>
  <c r="W11" i="6"/>
  <c r="W7" i="6"/>
  <c r="W10" i="6"/>
  <c r="W13" i="6"/>
  <c r="W14" i="6"/>
  <c r="W15" i="6"/>
  <c r="W8" i="6"/>
  <c r="S397" i="4" l="1"/>
  <c r="S480" i="4"/>
  <c r="S578" i="4"/>
  <c r="S373" i="4"/>
  <c r="S419" i="4"/>
  <c r="S57" i="4"/>
  <c r="S129" i="4"/>
  <c r="S50" i="4"/>
  <c r="S214" i="4"/>
  <c r="S189" i="4"/>
  <c r="S14" i="4"/>
  <c r="S27" i="4"/>
  <c r="S414" i="4"/>
  <c r="S571" i="4"/>
  <c r="S221" i="4"/>
  <c r="S331" i="4"/>
  <c r="S630" i="4"/>
  <c r="S445" i="4"/>
  <c r="S617" i="4"/>
  <c r="S376" i="4"/>
  <c r="S386" i="4"/>
  <c r="S364" i="4"/>
  <c r="S227" i="4"/>
  <c r="S183" i="4"/>
  <c r="S517" i="4"/>
  <c r="S492" i="4"/>
  <c r="S251" i="4"/>
  <c r="S194" i="4"/>
  <c r="S455" i="4"/>
  <c r="S566" i="4"/>
  <c r="S374" i="4"/>
  <c r="S167" i="4"/>
  <c r="S59" i="4"/>
  <c r="S412" i="4"/>
  <c r="S552" i="4"/>
  <c r="S669" i="4"/>
  <c r="S332" i="4"/>
  <c r="S38" i="4"/>
  <c r="S61" i="4"/>
  <c r="S531" i="4"/>
  <c r="S253" i="4"/>
  <c r="S525" i="4"/>
  <c r="S358" i="4"/>
  <c r="S115" i="4"/>
  <c r="S32" i="4"/>
  <c r="S387" i="4"/>
  <c r="S312" i="4"/>
  <c r="S475" i="4"/>
  <c r="S547" i="4"/>
  <c r="S169" i="4"/>
  <c r="S248" i="4"/>
  <c r="S408" i="4"/>
  <c r="S345" i="4"/>
  <c r="S168" i="4"/>
  <c r="S502" i="4"/>
  <c r="S197" i="4"/>
  <c r="S142" i="4"/>
  <c r="S577" i="4"/>
  <c r="S22" i="4"/>
  <c r="S623" i="4"/>
  <c r="S676" i="4"/>
  <c r="S506" i="4"/>
  <c r="S317" i="4"/>
  <c r="S647" i="4"/>
  <c r="S2" i="4"/>
  <c r="S11" i="4"/>
  <c r="S514" i="4"/>
  <c r="S108" i="4"/>
  <c r="S576" i="4"/>
  <c r="S62" i="4"/>
  <c r="S516" i="4"/>
  <c r="S161" i="4"/>
  <c r="S201" i="4"/>
  <c r="S446" i="4"/>
  <c r="S631" i="4"/>
  <c r="S58" i="4"/>
  <c r="S23" i="4"/>
  <c r="S372" i="4"/>
  <c r="S529" i="4"/>
  <c r="S34" i="4"/>
  <c r="S495" i="4"/>
  <c r="S432" i="4"/>
  <c r="S179" i="4"/>
  <c r="S212" i="4"/>
  <c r="S570" i="4"/>
  <c r="S56" i="4"/>
  <c r="S93" i="4"/>
  <c r="S228" i="4"/>
  <c r="S143" i="4"/>
  <c r="S673" i="4"/>
  <c r="S205" i="4"/>
  <c r="S286" i="4"/>
  <c r="S526" i="4"/>
  <c r="S172" i="4"/>
  <c r="S608" i="4"/>
  <c r="S213" i="4"/>
  <c r="S238" i="4"/>
  <c r="S457" i="4"/>
  <c r="S181" i="4"/>
  <c r="S215" i="4"/>
  <c r="S545" i="4"/>
  <c r="S584" i="4"/>
  <c r="S67" i="4"/>
  <c r="S64" i="4"/>
  <c r="S646" i="4"/>
  <c r="S461" i="4"/>
  <c r="S401" i="4"/>
  <c r="S33" i="4"/>
  <c r="S156" i="4"/>
  <c r="S175" i="4"/>
  <c r="S591" i="4"/>
  <c r="S216" i="4"/>
  <c r="S523" i="4"/>
  <c r="S574" i="4"/>
  <c r="S507" i="4"/>
  <c r="S416" i="4"/>
  <c r="S29" i="4"/>
  <c r="S53" i="4"/>
  <c r="S177" i="4"/>
  <c r="S554" i="4"/>
  <c r="S420" i="4"/>
  <c r="S639" i="4"/>
  <c r="S370" i="4"/>
  <c r="S337" i="4"/>
  <c r="S138" i="4"/>
  <c r="S206" i="4"/>
  <c r="S650" i="4"/>
  <c r="S79" i="4"/>
  <c r="S270" i="4"/>
  <c r="S465" i="4"/>
  <c r="S60" i="4"/>
  <c r="S532" i="4"/>
  <c r="S580" i="4"/>
  <c r="S192" i="4"/>
  <c r="S315" i="4"/>
  <c r="S520" i="4"/>
  <c r="S7" i="4"/>
  <c r="S355" i="4"/>
  <c r="S677" i="4"/>
  <c r="S48" i="4"/>
  <c r="S652" i="4"/>
  <c r="S82" i="4"/>
  <c r="S361" i="4"/>
  <c r="S635" i="4"/>
  <c r="S508" i="4"/>
  <c r="S83" i="4"/>
  <c r="S654" i="4"/>
  <c r="S484" i="4"/>
  <c r="S247" i="4"/>
  <c r="S131" i="4"/>
  <c r="S244" i="4"/>
  <c r="S588" i="4"/>
  <c r="S425" i="4"/>
  <c r="S501" i="4"/>
  <c r="S605" i="4"/>
  <c r="S384" i="4"/>
  <c r="S438" i="4"/>
  <c r="S65" i="4"/>
  <c r="S302" i="4"/>
  <c r="S462" i="4"/>
  <c r="S52" i="4"/>
  <c r="S546" i="4"/>
  <c r="S400" i="4"/>
  <c r="S209" i="4"/>
  <c r="S133" i="4"/>
  <c r="S443" i="4"/>
  <c r="S184" i="4"/>
  <c r="S421" i="4"/>
  <c r="S274" i="4"/>
  <c r="S656" i="4"/>
  <c r="S560" i="4"/>
  <c r="S418" i="4"/>
  <c r="S392" i="4"/>
  <c r="S307" i="4"/>
  <c r="S474" i="4"/>
  <c r="S254" i="4"/>
  <c r="S674" i="4"/>
  <c r="S596" i="4"/>
  <c r="S485" i="4"/>
  <c r="S140" i="4"/>
  <c r="S530" i="4"/>
  <c r="S202" i="4"/>
  <c r="S424" i="4"/>
  <c r="S39" i="4"/>
  <c r="S165" i="4"/>
  <c r="S116" i="4"/>
  <c r="S382" i="4"/>
  <c r="S17" i="4"/>
  <c r="S148" i="4"/>
  <c r="S94" i="4"/>
  <c r="S657" i="4"/>
  <c r="S272" i="4"/>
  <c r="S544" i="4"/>
  <c r="S595" i="4"/>
  <c r="S26" i="4"/>
  <c r="S456" i="4"/>
  <c r="S375" i="4"/>
  <c r="S292" i="4"/>
  <c r="S473" i="4"/>
  <c r="S305" i="4"/>
  <c r="S284" i="4"/>
  <c r="S297" i="4"/>
  <c r="S482" i="4"/>
  <c r="S643" i="4"/>
  <c r="S24" i="4"/>
  <c r="S518" i="4"/>
  <c r="S54" i="4"/>
  <c r="S188" i="4"/>
  <c r="S403" i="4"/>
  <c r="S107" i="4"/>
  <c r="S119" i="4"/>
  <c r="S426" i="4"/>
  <c r="S309" i="4"/>
  <c r="S381" i="4"/>
  <c r="S435" i="4"/>
  <c r="S124" i="4"/>
  <c r="S314" i="4"/>
  <c r="S235" i="4"/>
  <c r="S178" i="4"/>
  <c r="S366" i="4"/>
  <c r="S649" i="4"/>
  <c r="S229" i="4"/>
  <c r="S290" i="4"/>
  <c r="S563" i="4"/>
  <c r="S310" i="4"/>
  <c r="S436" i="4"/>
  <c r="S464" i="4"/>
  <c r="S342" i="4"/>
  <c r="S604" i="4"/>
  <c r="S63" i="4"/>
  <c r="S80" i="4"/>
  <c r="S439" i="4"/>
  <c r="S396" i="4"/>
  <c r="S180" i="4"/>
  <c r="S90" i="4"/>
  <c r="S114" i="4"/>
  <c r="S85" i="4"/>
  <c r="S613" i="4"/>
  <c r="S55" i="4"/>
  <c r="S638" i="4"/>
  <c r="S75" i="4"/>
  <c r="S346" i="4"/>
  <c r="S73" i="4"/>
  <c r="S145" i="4"/>
  <c r="S15" i="4"/>
  <c r="S448" i="4"/>
  <c r="S405" i="4"/>
  <c r="S135" i="4"/>
  <c r="S239" i="4"/>
  <c r="S380" i="4"/>
  <c r="S447" i="4"/>
  <c r="S410" i="4"/>
  <c r="S210" i="4"/>
  <c r="S313" i="4"/>
  <c r="S234" i="4"/>
  <c r="S383" i="4"/>
  <c r="S324" i="4"/>
  <c r="S266" i="4"/>
  <c r="S467" i="4"/>
  <c r="S109" i="4"/>
  <c r="S663" i="4"/>
  <c r="S422" i="4"/>
  <c r="S660" i="4"/>
  <c r="S260" i="4"/>
  <c r="S548" i="4"/>
  <c r="S664" i="4"/>
  <c r="S665" i="4"/>
  <c r="S96" i="4"/>
  <c r="S642" i="4"/>
  <c r="S612" i="4"/>
  <c r="S615" i="4"/>
  <c r="S388" i="4"/>
  <c r="S267" i="4"/>
  <c r="S134" i="4"/>
  <c r="S123" i="4"/>
  <c r="S204" i="4"/>
  <c r="S459" i="4"/>
  <c r="S330" i="4"/>
  <c r="S667" i="4"/>
  <c r="S111" i="4"/>
  <c r="S193" i="4"/>
  <c r="S641" i="4"/>
  <c r="S283" i="4"/>
  <c r="S200" i="4"/>
  <c r="S139" i="4"/>
  <c r="S434" i="4"/>
  <c r="S429" i="4"/>
  <c r="S670" i="4"/>
  <c r="S481" i="4"/>
  <c r="S287" i="4"/>
  <c r="S128" i="4"/>
  <c r="S513" i="4"/>
  <c r="S84" i="4"/>
  <c r="S521" i="4"/>
  <c r="S440" i="4"/>
  <c r="S458" i="4"/>
  <c r="S362" i="4"/>
  <c r="S394" i="4"/>
  <c r="S541" i="4"/>
  <c r="S122" i="4"/>
  <c r="S40" i="4"/>
  <c r="S155" i="4"/>
  <c r="S404" i="4"/>
  <c r="S539" i="4"/>
  <c r="S121" i="4"/>
  <c r="S583" i="4"/>
  <c r="S340" i="4"/>
  <c r="S326" i="4"/>
  <c r="S487" i="4"/>
  <c r="S599" i="4"/>
  <c r="S357" i="4"/>
  <c r="S207" i="4"/>
  <c r="S230" i="4"/>
  <c r="S125" i="4"/>
  <c r="S259" i="4"/>
  <c r="S137" i="4"/>
  <c r="S348" i="4"/>
  <c r="S369" i="4"/>
  <c r="S152" i="4"/>
  <c r="S36" i="4"/>
  <c r="S176" i="4"/>
  <c r="S427" i="4"/>
  <c r="S6" i="4"/>
  <c r="S360" i="4"/>
  <c r="S555" i="4"/>
  <c r="S610" i="4"/>
  <c r="S44" i="4"/>
  <c r="S336" i="4"/>
  <c r="S141" i="4"/>
  <c r="S359" i="4"/>
  <c r="S265" i="4"/>
  <c r="S306" i="4"/>
  <c r="S211" i="4"/>
  <c r="S476" i="4"/>
  <c r="S389" i="4"/>
  <c r="S37" i="4"/>
  <c r="S49" i="4"/>
  <c r="S417" i="4"/>
  <c r="S644" i="4"/>
  <c r="S70" i="4"/>
  <c r="S196" i="4"/>
  <c r="S573" i="4"/>
  <c r="S257" i="4"/>
  <c r="S542" i="4"/>
  <c r="S519" i="4"/>
  <c r="S497" i="4"/>
  <c r="S564" i="4"/>
  <c r="S285" i="4"/>
  <c r="S511" i="4"/>
  <c r="S594" i="4"/>
  <c r="S258" i="4"/>
  <c r="S368" i="4"/>
  <c r="S510" i="4"/>
  <c r="S645" i="4"/>
  <c r="S582" i="4"/>
  <c r="S191" i="4"/>
  <c r="S512" i="4"/>
  <c r="S325" i="4"/>
  <c r="S150" i="4"/>
  <c r="S491" i="4"/>
  <c r="S367" i="4"/>
  <c r="S619" i="4"/>
  <c r="S222" i="4"/>
  <c r="S553" i="4"/>
  <c r="S318" i="4"/>
  <c r="S237" i="4"/>
  <c r="S328" i="4"/>
  <c r="S256" i="4"/>
  <c r="S255" i="4"/>
  <c r="S344" i="4"/>
  <c r="S127" i="4"/>
  <c r="S385" i="4"/>
  <c r="S561" i="4"/>
  <c r="S409" i="4"/>
  <c r="S632" i="4"/>
  <c r="S41" i="4"/>
  <c r="S500" i="4"/>
  <c r="S671" i="4"/>
  <c r="S43" i="4"/>
  <c r="S163" i="4"/>
  <c r="S88" i="4"/>
  <c r="S343" i="4"/>
  <c r="S569" i="4"/>
  <c r="S666" i="4"/>
  <c r="S567" i="4"/>
  <c r="S351" i="4"/>
  <c r="S557" i="4"/>
  <c r="S293" i="4"/>
  <c r="S618" i="4"/>
  <c r="S637" i="4"/>
  <c r="S528" i="4"/>
  <c r="S655" i="4"/>
  <c r="S203" i="4"/>
  <c r="S658" i="4"/>
  <c r="S469" i="4"/>
  <c r="S233" i="4"/>
  <c r="S103" i="4"/>
  <c r="S460" i="4"/>
  <c r="S575" i="4"/>
  <c r="S675" i="4"/>
  <c r="S164" i="4"/>
  <c r="S568" i="4"/>
  <c r="S505" i="4"/>
  <c r="S611" i="4"/>
  <c r="S195" i="4"/>
  <c r="S144" i="4"/>
  <c r="S334" i="4"/>
  <c r="S597" i="4"/>
  <c r="S46" i="4"/>
  <c r="S3" i="4"/>
  <c r="S30" i="4"/>
  <c r="S278" i="4"/>
  <c r="S226" i="4"/>
  <c r="S170" i="4"/>
  <c r="S89" i="4"/>
  <c r="S182" i="4"/>
  <c r="S393" i="4"/>
  <c r="S132" i="4"/>
  <c r="S72" i="4"/>
  <c r="S668" i="4"/>
  <c r="S640" i="4"/>
  <c r="S549" i="4"/>
  <c r="S299" i="4"/>
  <c r="S634" i="4"/>
  <c r="S504" i="4"/>
  <c r="S240" i="4"/>
  <c r="S395" i="4"/>
  <c r="S494" i="4"/>
  <c r="S218" i="4"/>
  <c r="S551" i="4"/>
  <c r="S171" i="4"/>
  <c r="S264" i="4"/>
  <c r="S433" i="4"/>
  <c r="S620" i="4"/>
  <c r="S185" i="4"/>
  <c r="S298" i="4"/>
  <c r="S662" i="4"/>
  <c r="S399" i="4"/>
  <c r="S47" i="4"/>
  <c r="S498" i="4"/>
  <c r="S558" i="4"/>
  <c r="S441" i="4"/>
  <c r="S25" i="4"/>
  <c r="S437" i="4"/>
  <c r="S428" i="4"/>
  <c r="S509" i="4"/>
  <c r="S354" i="4"/>
  <c r="S31" i="4"/>
  <c r="S261" i="4"/>
  <c r="S126" i="4"/>
  <c r="S198" i="4"/>
  <c r="S431" i="4"/>
  <c r="S661" i="4"/>
  <c r="S154" i="4"/>
  <c r="S296" i="4"/>
  <c r="S323" i="4"/>
  <c r="S515" i="4"/>
  <c r="S335" i="4"/>
  <c r="S74" i="4"/>
  <c r="S279" i="4"/>
  <c r="S231" i="4"/>
  <c r="S281" i="4"/>
  <c r="S536" i="4"/>
  <c r="S590" i="4"/>
  <c r="S95" i="4"/>
  <c r="S77" i="4"/>
  <c r="S149" i="4"/>
  <c r="S153" i="4"/>
  <c r="S454" i="4"/>
  <c r="S87" i="4"/>
  <c r="S586" i="4"/>
  <c r="S423" i="4"/>
  <c r="S624" i="4"/>
  <c r="S592" i="4"/>
  <c r="S537" i="4"/>
  <c r="S98" i="4"/>
  <c r="S390" i="4"/>
  <c r="S522" i="4"/>
  <c r="S277" i="4"/>
  <c r="S450" i="4"/>
  <c r="S282" i="4"/>
  <c r="S609" i="4"/>
  <c r="S232" i="4"/>
  <c r="S472" i="4"/>
  <c r="S602" i="4"/>
  <c r="S308" i="4"/>
  <c r="S151" i="4"/>
  <c r="S572" i="4"/>
  <c r="S289" i="4"/>
  <c r="S581" i="4"/>
  <c r="S311" i="4"/>
  <c r="S453" i="4"/>
  <c r="S327" i="4"/>
  <c r="S69" i="4"/>
  <c r="S300" i="4"/>
  <c r="S606" i="4"/>
  <c r="S146" i="4"/>
  <c r="S633" i="4"/>
  <c r="S451" i="4"/>
  <c r="S268" i="4"/>
  <c r="S66" i="4"/>
  <c r="S333" i="4"/>
  <c r="S533" i="4"/>
  <c r="S291" i="4"/>
  <c r="S223" i="4"/>
  <c r="S444" i="4"/>
  <c r="S162" i="4"/>
  <c r="S398" i="4"/>
  <c r="S629" i="4"/>
  <c r="S503" i="4"/>
  <c r="S130" i="4"/>
  <c r="S112" i="4"/>
  <c r="S263" i="4"/>
  <c r="S158" i="4"/>
  <c r="S28" i="4"/>
  <c r="S341" i="4"/>
  <c r="S488" i="4"/>
  <c r="S92" i="4"/>
  <c r="S113" i="4"/>
  <c r="S147" i="4"/>
  <c r="S304" i="4"/>
  <c r="S246" i="4"/>
  <c r="S262" i="4"/>
  <c r="S321" i="4"/>
  <c r="S280" i="4"/>
  <c r="S136" i="4"/>
  <c r="S478" i="4"/>
  <c r="S173" i="4"/>
  <c r="S295" i="4"/>
  <c r="S241" i="4"/>
  <c r="S117" i="4"/>
  <c r="S208" i="4"/>
  <c r="S391" i="4"/>
  <c r="S479" i="4"/>
  <c r="S413" i="4"/>
  <c r="S363" i="4"/>
  <c r="S303" i="4"/>
  <c r="S407" i="4"/>
  <c r="S550" i="4"/>
  <c r="S288" i="4"/>
  <c r="S199" i="4"/>
  <c r="S68" i="4"/>
  <c r="S338" i="4"/>
  <c r="S625" i="4"/>
  <c r="S242" i="4"/>
  <c r="S243" i="4"/>
  <c r="S174" i="4"/>
  <c r="S603" i="4"/>
  <c r="S378" i="4"/>
  <c r="S527" i="4"/>
  <c r="S271" i="4"/>
  <c r="S477" i="4"/>
  <c r="S157" i="4"/>
  <c r="S45" i="4"/>
  <c r="S118" i="4"/>
  <c r="S589" i="4"/>
  <c r="S442" i="4"/>
  <c r="S273" i="4"/>
  <c r="S275" i="4"/>
  <c r="S51" i="4"/>
  <c r="S543" i="4"/>
  <c r="S16" i="4"/>
  <c r="S81" i="4"/>
  <c r="S579" i="4"/>
  <c r="S587" i="4"/>
  <c r="S499" i="4"/>
  <c r="S636" i="4"/>
  <c r="S97" i="4"/>
  <c r="S99" i="4"/>
  <c r="S607" i="4"/>
  <c r="S78" i="4"/>
  <c r="S252" i="4"/>
  <c r="S76" i="4"/>
  <c r="S294" i="4"/>
  <c r="S371" i="4"/>
  <c r="S593" i="4"/>
  <c r="S187" i="4"/>
  <c r="S71" i="4"/>
  <c r="S411" i="4"/>
  <c r="S493" i="4"/>
  <c r="S622" i="4"/>
  <c r="S352" i="4"/>
  <c r="S35" i="4"/>
  <c r="S269" i="4"/>
  <c r="S21" i="4"/>
  <c r="S10" i="4"/>
  <c r="S276" i="4"/>
  <c r="S471" i="4"/>
  <c r="S316" i="4"/>
  <c r="S349" i="4"/>
  <c r="S4" i="4"/>
  <c r="S598" i="4"/>
  <c r="S449" i="4"/>
  <c r="S377" i="4"/>
  <c r="S648" i="4"/>
  <c r="S468" i="4"/>
  <c r="S486" i="4"/>
  <c r="S102" i="4"/>
  <c r="S534" i="4"/>
  <c r="S217" i="4"/>
  <c r="S250" i="4"/>
  <c r="S110" i="4"/>
  <c r="S329" i="4"/>
  <c r="S653" i="4"/>
  <c r="S20" i="4"/>
  <c r="S101" i="4"/>
  <c r="S249" i="4"/>
  <c r="S538" i="4"/>
  <c r="S322" i="4"/>
  <c r="S42" i="4"/>
  <c r="S463" i="4"/>
  <c r="S100" i="4"/>
  <c r="S13" i="4"/>
  <c r="S600" i="4"/>
  <c r="S91" i="4"/>
  <c r="S347" i="4"/>
  <c r="S379" i="4"/>
  <c r="S8" i="4"/>
  <c r="S19" i="4"/>
  <c r="S353" i="4"/>
  <c r="S452" i="4"/>
  <c r="S245" i="4"/>
  <c r="S166" i="4"/>
  <c r="S524" i="4"/>
  <c r="S601" i="4"/>
  <c r="S585" i="4"/>
  <c r="S350" i="4"/>
  <c r="S320" i="4"/>
  <c r="S104" i="4"/>
  <c r="S430" i="4"/>
  <c r="S628" i="4"/>
  <c r="S496" i="4"/>
  <c r="S535" i="4"/>
  <c r="S356" i="4"/>
  <c r="S621" i="4"/>
  <c r="S489" i="4"/>
  <c r="S105" i="4"/>
  <c r="S540" i="4"/>
  <c r="S220" i="4"/>
  <c r="S12" i="4"/>
  <c r="S190" i="4"/>
  <c r="S225" i="4"/>
  <c r="S565" i="4"/>
  <c r="S224" i="4"/>
  <c r="S616" i="4"/>
  <c r="S672" i="4"/>
  <c r="S301" i="4"/>
  <c r="S365" i="4"/>
  <c r="S415" i="4"/>
  <c r="S159" i="4"/>
  <c r="S106" i="4"/>
  <c r="S470" i="4"/>
  <c r="S86" i="4"/>
  <c r="S319" i="4"/>
  <c r="S659" i="4"/>
  <c r="S651" i="4"/>
  <c r="S483" i="4"/>
  <c r="S626" i="4"/>
  <c r="S402" i="4"/>
  <c r="S9" i="4"/>
  <c r="S18" i="4"/>
  <c r="S219" i="4"/>
  <c r="S490" i="4"/>
  <c r="S160" i="4"/>
  <c r="S614" i="4"/>
  <c r="S466" i="4"/>
  <c r="S339" i="4"/>
  <c r="S562" i="4"/>
  <c r="S627" i="4"/>
  <c r="S5" i="4"/>
  <c r="S186" i="4"/>
  <c r="S406" i="4"/>
  <c r="S556" i="4"/>
  <c r="S120" i="4"/>
  <c r="S236" i="4"/>
  <c r="S559" i="4"/>
  <c r="P397" i="4"/>
  <c r="P480" i="4"/>
  <c r="P578" i="4"/>
  <c r="P373" i="4"/>
  <c r="P419" i="4"/>
  <c r="P57" i="4"/>
  <c r="P129" i="4"/>
  <c r="P50" i="4"/>
  <c r="P214" i="4"/>
  <c r="P189" i="4"/>
  <c r="P14" i="4"/>
  <c r="P27" i="4"/>
  <c r="P414" i="4"/>
  <c r="P571" i="4"/>
  <c r="P221" i="4"/>
  <c r="P331" i="4"/>
  <c r="P630" i="4"/>
  <c r="P445" i="4"/>
  <c r="P617" i="4"/>
  <c r="P376" i="4"/>
  <c r="P386" i="4"/>
  <c r="P364" i="4"/>
  <c r="P227" i="4"/>
  <c r="P183" i="4"/>
  <c r="P517" i="4"/>
  <c r="P492" i="4"/>
  <c r="P251" i="4"/>
  <c r="P194" i="4"/>
  <c r="P455" i="4"/>
  <c r="P566" i="4"/>
  <c r="P374" i="4"/>
  <c r="P167" i="4"/>
  <c r="P59" i="4"/>
  <c r="P412" i="4"/>
  <c r="P552" i="4"/>
  <c r="P669" i="4"/>
  <c r="P332" i="4"/>
  <c r="P38" i="4"/>
  <c r="P61" i="4"/>
  <c r="P531" i="4"/>
  <c r="P253" i="4"/>
  <c r="P525" i="4"/>
  <c r="P358" i="4"/>
  <c r="P115" i="4"/>
  <c r="P32" i="4"/>
  <c r="P387" i="4"/>
  <c r="P312" i="4"/>
  <c r="P475" i="4"/>
  <c r="P547" i="4"/>
  <c r="P169" i="4"/>
  <c r="P248" i="4"/>
  <c r="P408" i="4"/>
  <c r="P345" i="4"/>
  <c r="P168" i="4"/>
  <c r="P502" i="4"/>
  <c r="P197" i="4"/>
  <c r="P142" i="4"/>
  <c r="P577" i="4"/>
  <c r="P22" i="4"/>
  <c r="P623" i="4"/>
  <c r="P676" i="4"/>
  <c r="P506" i="4"/>
  <c r="P317" i="4"/>
  <c r="P647" i="4"/>
  <c r="P2" i="4"/>
  <c r="P11" i="4"/>
  <c r="P514" i="4"/>
  <c r="P108" i="4"/>
  <c r="P576" i="4"/>
  <c r="P62" i="4"/>
  <c r="P516" i="4"/>
  <c r="P161" i="4"/>
  <c r="P201" i="4"/>
  <c r="P446" i="4"/>
  <c r="P631" i="4"/>
  <c r="P58" i="4"/>
  <c r="P23" i="4"/>
  <c r="P372" i="4"/>
  <c r="P529" i="4"/>
  <c r="P34" i="4"/>
  <c r="P495" i="4"/>
  <c r="P432" i="4"/>
  <c r="P179" i="4"/>
  <c r="P212" i="4"/>
  <c r="P570" i="4"/>
  <c r="P56" i="4"/>
  <c r="P93" i="4"/>
  <c r="P228" i="4"/>
  <c r="P143" i="4"/>
  <c r="P673" i="4"/>
  <c r="P205" i="4"/>
  <c r="P286" i="4"/>
  <c r="P526" i="4"/>
  <c r="P172" i="4"/>
  <c r="P608" i="4"/>
  <c r="P213" i="4"/>
  <c r="P238" i="4"/>
  <c r="P457" i="4"/>
  <c r="P181" i="4"/>
  <c r="P215" i="4"/>
  <c r="P545" i="4"/>
  <c r="P584" i="4"/>
  <c r="P67" i="4"/>
  <c r="P64" i="4"/>
  <c r="P646" i="4"/>
  <c r="P461" i="4"/>
  <c r="P401" i="4"/>
  <c r="P33" i="4"/>
  <c r="P156" i="4"/>
  <c r="P175" i="4"/>
  <c r="P591" i="4"/>
  <c r="P216" i="4"/>
  <c r="P523" i="4"/>
  <c r="P574" i="4"/>
  <c r="P507" i="4"/>
  <c r="P416" i="4"/>
  <c r="P29" i="4"/>
  <c r="P53" i="4"/>
  <c r="P177" i="4"/>
  <c r="P554" i="4"/>
  <c r="P420" i="4"/>
  <c r="P639" i="4"/>
  <c r="P370" i="4"/>
  <c r="P337" i="4"/>
  <c r="P138" i="4"/>
  <c r="P206" i="4"/>
  <c r="P650" i="4"/>
  <c r="P79" i="4"/>
  <c r="P270" i="4"/>
  <c r="P465" i="4"/>
  <c r="P60" i="4"/>
  <c r="P532" i="4"/>
  <c r="P580" i="4"/>
  <c r="P192" i="4"/>
  <c r="P315" i="4"/>
  <c r="P520" i="4"/>
  <c r="P7" i="4"/>
  <c r="P355" i="4"/>
  <c r="P677" i="4"/>
  <c r="P48" i="4"/>
  <c r="P652" i="4"/>
  <c r="P82" i="4"/>
  <c r="P361" i="4"/>
  <c r="P635" i="4"/>
  <c r="P508" i="4"/>
  <c r="P83" i="4"/>
  <c r="P654" i="4"/>
  <c r="P484" i="4"/>
  <c r="P247" i="4"/>
  <c r="P131" i="4"/>
  <c r="P244" i="4"/>
  <c r="P588" i="4"/>
  <c r="P425" i="4"/>
  <c r="P501" i="4"/>
  <c r="P605" i="4"/>
  <c r="P384" i="4"/>
  <c r="P438" i="4"/>
  <c r="P65" i="4"/>
  <c r="P302" i="4"/>
  <c r="P462" i="4"/>
  <c r="P52" i="4"/>
  <c r="P546" i="4"/>
  <c r="P400" i="4"/>
  <c r="P209" i="4"/>
  <c r="P133" i="4"/>
  <c r="P443" i="4"/>
  <c r="P184" i="4"/>
  <c r="P421" i="4"/>
  <c r="P274" i="4"/>
  <c r="P656" i="4"/>
  <c r="P560" i="4"/>
  <c r="P418" i="4"/>
  <c r="P392" i="4"/>
  <c r="P307" i="4"/>
  <c r="P474" i="4"/>
  <c r="P254" i="4"/>
  <c r="P674" i="4"/>
  <c r="P596" i="4"/>
  <c r="P485" i="4"/>
  <c r="P140" i="4"/>
  <c r="P530" i="4"/>
  <c r="P202" i="4"/>
  <c r="P424" i="4"/>
  <c r="P39" i="4"/>
  <c r="P165" i="4"/>
  <c r="P116" i="4"/>
  <c r="P382" i="4"/>
  <c r="P17" i="4"/>
  <c r="P148" i="4"/>
  <c r="P94" i="4"/>
  <c r="P657" i="4"/>
  <c r="P272" i="4"/>
  <c r="P544" i="4"/>
  <c r="P595" i="4"/>
  <c r="P26" i="4"/>
  <c r="P456" i="4"/>
  <c r="P375" i="4"/>
  <c r="P292" i="4"/>
  <c r="P473" i="4"/>
  <c r="P305" i="4"/>
  <c r="P284" i="4"/>
  <c r="P297" i="4"/>
  <c r="P482" i="4"/>
  <c r="P643" i="4"/>
  <c r="P24" i="4"/>
  <c r="P518" i="4"/>
  <c r="P54" i="4"/>
  <c r="P188" i="4"/>
  <c r="P403" i="4"/>
  <c r="P107" i="4"/>
  <c r="P119" i="4"/>
  <c r="P426" i="4"/>
  <c r="P309" i="4"/>
  <c r="P381" i="4"/>
  <c r="P435" i="4"/>
  <c r="P124" i="4"/>
  <c r="P314" i="4"/>
  <c r="P235" i="4"/>
  <c r="P178" i="4"/>
  <c r="P366" i="4"/>
  <c r="P649" i="4"/>
  <c r="P229" i="4"/>
  <c r="P290" i="4"/>
  <c r="P563" i="4"/>
  <c r="P310" i="4"/>
  <c r="P436" i="4"/>
  <c r="P464" i="4"/>
  <c r="P342" i="4"/>
  <c r="P604" i="4"/>
  <c r="P63" i="4"/>
  <c r="P80" i="4"/>
  <c r="P439" i="4"/>
  <c r="P396" i="4"/>
  <c r="P180" i="4"/>
  <c r="P90" i="4"/>
  <c r="P114" i="4"/>
  <c r="P85" i="4"/>
  <c r="P613" i="4"/>
  <c r="P55" i="4"/>
  <c r="P638" i="4"/>
  <c r="P75" i="4"/>
  <c r="P346" i="4"/>
  <c r="P73" i="4"/>
  <c r="P145" i="4"/>
  <c r="P15" i="4"/>
  <c r="P448" i="4"/>
  <c r="P405" i="4"/>
  <c r="P135" i="4"/>
  <c r="P239" i="4"/>
  <c r="P380" i="4"/>
  <c r="P447" i="4"/>
  <c r="P410" i="4"/>
  <c r="P210" i="4"/>
  <c r="P313" i="4"/>
  <c r="P234" i="4"/>
  <c r="P383" i="4"/>
  <c r="P324" i="4"/>
  <c r="P266" i="4"/>
  <c r="P467" i="4"/>
  <c r="P109" i="4"/>
  <c r="P663" i="4"/>
  <c r="P422" i="4"/>
  <c r="P660" i="4"/>
  <c r="P260" i="4"/>
  <c r="P548" i="4"/>
  <c r="P664" i="4"/>
  <c r="P665" i="4"/>
  <c r="P96" i="4"/>
  <c r="P642" i="4"/>
  <c r="P612" i="4"/>
  <c r="P615" i="4"/>
  <c r="P388" i="4"/>
  <c r="P267" i="4"/>
  <c r="P134" i="4"/>
  <c r="P123" i="4"/>
  <c r="P204" i="4"/>
  <c r="P459" i="4"/>
  <c r="P330" i="4"/>
  <c r="P667" i="4"/>
  <c r="P111" i="4"/>
  <c r="P193" i="4"/>
  <c r="P641" i="4"/>
  <c r="P283" i="4"/>
  <c r="P200" i="4"/>
  <c r="P139" i="4"/>
  <c r="P434" i="4"/>
  <c r="P429" i="4"/>
  <c r="P670" i="4"/>
  <c r="P481" i="4"/>
  <c r="P287" i="4"/>
  <c r="P128" i="4"/>
  <c r="P513" i="4"/>
  <c r="P84" i="4"/>
  <c r="P521" i="4"/>
  <c r="P440" i="4"/>
  <c r="P458" i="4"/>
  <c r="P362" i="4"/>
  <c r="P394" i="4"/>
  <c r="P541" i="4"/>
  <c r="P122" i="4"/>
  <c r="P40" i="4"/>
  <c r="P155" i="4"/>
  <c r="P404" i="4"/>
  <c r="P539" i="4"/>
  <c r="P121" i="4"/>
  <c r="P583" i="4"/>
  <c r="P340" i="4"/>
  <c r="P326" i="4"/>
  <c r="P487" i="4"/>
  <c r="P599" i="4"/>
  <c r="P357" i="4"/>
  <c r="P207" i="4"/>
  <c r="P230" i="4"/>
  <c r="P125" i="4"/>
  <c r="P259" i="4"/>
  <c r="P137" i="4"/>
  <c r="P348" i="4"/>
  <c r="P369" i="4"/>
  <c r="P152" i="4"/>
  <c r="P36" i="4"/>
  <c r="P176" i="4"/>
  <c r="P427" i="4"/>
  <c r="P6" i="4"/>
  <c r="P360" i="4"/>
  <c r="P555" i="4"/>
  <c r="P610" i="4"/>
  <c r="P44" i="4"/>
  <c r="P336" i="4"/>
  <c r="P141" i="4"/>
  <c r="P359" i="4"/>
  <c r="P265" i="4"/>
  <c r="P306" i="4"/>
  <c r="P211" i="4"/>
  <c r="P476" i="4"/>
  <c r="P389" i="4"/>
  <c r="P37" i="4"/>
  <c r="P49" i="4"/>
  <c r="P417" i="4"/>
  <c r="P644" i="4"/>
  <c r="P70" i="4"/>
  <c r="P196" i="4"/>
  <c r="P573" i="4"/>
  <c r="P257" i="4"/>
  <c r="P542" i="4"/>
  <c r="P519" i="4"/>
  <c r="P497" i="4"/>
  <c r="P564" i="4"/>
  <c r="P285" i="4"/>
  <c r="P511" i="4"/>
  <c r="P594" i="4"/>
  <c r="P258" i="4"/>
  <c r="P368" i="4"/>
  <c r="P510" i="4"/>
  <c r="P645" i="4"/>
  <c r="P582" i="4"/>
  <c r="P191" i="4"/>
  <c r="P512" i="4"/>
  <c r="P325" i="4"/>
  <c r="P150" i="4"/>
  <c r="P491" i="4"/>
  <c r="P367" i="4"/>
  <c r="P619" i="4"/>
  <c r="P222" i="4"/>
  <c r="P553" i="4"/>
  <c r="P318" i="4"/>
  <c r="P237" i="4"/>
  <c r="P328" i="4"/>
  <c r="P256" i="4"/>
  <c r="P255" i="4"/>
  <c r="P344" i="4"/>
  <c r="P127" i="4"/>
  <c r="P385" i="4"/>
  <c r="P561" i="4"/>
  <c r="P409" i="4"/>
  <c r="P632" i="4"/>
  <c r="P41" i="4"/>
  <c r="P500" i="4"/>
  <c r="P671" i="4"/>
  <c r="P43" i="4"/>
  <c r="P163" i="4"/>
  <c r="P88" i="4"/>
  <c r="P343" i="4"/>
  <c r="P569" i="4"/>
  <c r="P666" i="4"/>
  <c r="P567" i="4"/>
  <c r="P351" i="4"/>
  <c r="P557" i="4"/>
  <c r="P293" i="4"/>
  <c r="P618" i="4"/>
  <c r="P637" i="4"/>
  <c r="P528" i="4"/>
  <c r="P655" i="4"/>
  <c r="P203" i="4"/>
  <c r="P658" i="4"/>
  <c r="P469" i="4"/>
  <c r="P233" i="4"/>
  <c r="P103" i="4"/>
  <c r="P460" i="4"/>
  <c r="P575" i="4"/>
  <c r="P675" i="4"/>
  <c r="P164" i="4"/>
  <c r="P568" i="4"/>
  <c r="P505" i="4"/>
  <c r="P611" i="4"/>
  <c r="P195" i="4"/>
  <c r="P144" i="4"/>
  <c r="P334" i="4"/>
  <c r="P597" i="4"/>
  <c r="P46" i="4"/>
  <c r="P3" i="4"/>
  <c r="P30" i="4"/>
  <c r="P278" i="4"/>
  <c r="P226" i="4"/>
  <c r="P170" i="4"/>
  <c r="P89" i="4"/>
  <c r="P182" i="4"/>
  <c r="P393" i="4"/>
  <c r="P132" i="4"/>
  <c r="P72" i="4"/>
  <c r="P668" i="4"/>
  <c r="P640" i="4"/>
  <c r="P549" i="4"/>
  <c r="P299" i="4"/>
  <c r="P634" i="4"/>
  <c r="P504" i="4"/>
  <c r="P240" i="4"/>
  <c r="P395" i="4"/>
  <c r="P494" i="4"/>
  <c r="P218" i="4"/>
  <c r="P551" i="4"/>
  <c r="P171" i="4"/>
  <c r="P264" i="4"/>
  <c r="P433" i="4"/>
  <c r="P620" i="4"/>
  <c r="P185" i="4"/>
  <c r="P298" i="4"/>
  <c r="P662" i="4"/>
  <c r="P399" i="4"/>
  <c r="P47" i="4"/>
  <c r="P498" i="4"/>
  <c r="P558" i="4"/>
  <c r="P441" i="4"/>
  <c r="P25" i="4"/>
  <c r="P437" i="4"/>
  <c r="P428" i="4"/>
  <c r="P509" i="4"/>
  <c r="P354" i="4"/>
  <c r="P31" i="4"/>
  <c r="P261" i="4"/>
  <c r="P126" i="4"/>
  <c r="P198" i="4"/>
  <c r="P431" i="4"/>
  <c r="P661" i="4"/>
  <c r="P154" i="4"/>
  <c r="P296" i="4"/>
  <c r="P323" i="4"/>
  <c r="P515" i="4"/>
  <c r="P335" i="4"/>
  <c r="P74" i="4"/>
  <c r="P279" i="4"/>
  <c r="P231" i="4"/>
  <c r="P281" i="4"/>
  <c r="P536" i="4"/>
  <c r="P590" i="4"/>
  <c r="P95" i="4"/>
  <c r="P77" i="4"/>
  <c r="P149" i="4"/>
  <c r="P153" i="4"/>
  <c r="P454" i="4"/>
  <c r="P87" i="4"/>
  <c r="P586" i="4"/>
  <c r="P423" i="4"/>
  <c r="P624" i="4"/>
  <c r="P592" i="4"/>
  <c r="P537" i="4"/>
  <c r="P98" i="4"/>
  <c r="P390" i="4"/>
  <c r="P522" i="4"/>
  <c r="P277" i="4"/>
  <c r="P450" i="4"/>
  <c r="P282" i="4"/>
  <c r="P609" i="4"/>
  <c r="P232" i="4"/>
  <c r="P472" i="4"/>
  <c r="P602" i="4"/>
  <c r="P308" i="4"/>
  <c r="P151" i="4"/>
  <c r="P572" i="4"/>
  <c r="P289" i="4"/>
  <c r="P581" i="4"/>
  <c r="P311" i="4"/>
  <c r="P453" i="4"/>
  <c r="P327" i="4"/>
  <c r="P69" i="4"/>
  <c r="P300" i="4"/>
  <c r="P606" i="4"/>
  <c r="P146" i="4"/>
  <c r="P633" i="4"/>
  <c r="P451" i="4"/>
  <c r="P268" i="4"/>
  <c r="P66" i="4"/>
  <c r="P333" i="4"/>
  <c r="P533" i="4"/>
  <c r="P291" i="4"/>
  <c r="P223" i="4"/>
  <c r="P444" i="4"/>
  <c r="P162" i="4"/>
  <c r="P398" i="4"/>
  <c r="P629" i="4"/>
  <c r="P503" i="4"/>
  <c r="P130" i="4"/>
  <c r="P112" i="4"/>
  <c r="P263" i="4"/>
  <c r="P158" i="4"/>
  <c r="P28" i="4"/>
  <c r="P341" i="4"/>
  <c r="P488" i="4"/>
  <c r="P92" i="4"/>
  <c r="P113" i="4"/>
  <c r="P147" i="4"/>
  <c r="P304" i="4"/>
  <c r="P246" i="4"/>
  <c r="P262" i="4"/>
  <c r="P321" i="4"/>
  <c r="P280" i="4"/>
  <c r="P136" i="4"/>
  <c r="P478" i="4"/>
  <c r="P173" i="4"/>
  <c r="P295" i="4"/>
  <c r="P241" i="4"/>
  <c r="P117" i="4"/>
  <c r="P208" i="4"/>
  <c r="P391" i="4"/>
  <c r="P479" i="4"/>
  <c r="P413" i="4"/>
  <c r="P363" i="4"/>
  <c r="P303" i="4"/>
  <c r="P407" i="4"/>
  <c r="P550" i="4"/>
  <c r="P288" i="4"/>
  <c r="P199" i="4"/>
  <c r="P68" i="4"/>
  <c r="P338" i="4"/>
  <c r="P625" i="4"/>
  <c r="P242" i="4"/>
  <c r="P243" i="4"/>
  <c r="P174" i="4"/>
  <c r="P603" i="4"/>
  <c r="P378" i="4"/>
  <c r="P527" i="4"/>
  <c r="P271" i="4"/>
  <c r="P477" i="4"/>
  <c r="P157" i="4"/>
  <c r="P45" i="4"/>
  <c r="P118" i="4"/>
  <c r="P589" i="4"/>
  <c r="P442" i="4"/>
  <c r="P273" i="4"/>
  <c r="P275" i="4"/>
  <c r="P51" i="4"/>
  <c r="P543" i="4"/>
  <c r="P16" i="4"/>
  <c r="P81" i="4"/>
  <c r="P579" i="4"/>
  <c r="P587" i="4"/>
  <c r="P499" i="4"/>
  <c r="P636" i="4"/>
  <c r="P97" i="4"/>
  <c r="P99" i="4"/>
  <c r="P607" i="4"/>
  <c r="P78" i="4"/>
  <c r="P252" i="4"/>
  <c r="P76" i="4"/>
  <c r="P294" i="4"/>
  <c r="P371" i="4"/>
  <c r="P593" i="4"/>
  <c r="P187" i="4"/>
  <c r="P71" i="4"/>
  <c r="P411" i="4"/>
  <c r="P493" i="4"/>
  <c r="P622" i="4"/>
  <c r="P352" i="4"/>
  <c r="P35" i="4"/>
  <c r="P269" i="4"/>
  <c r="P21" i="4"/>
  <c r="P10" i="4"/>
  <c r="P276" i="4"/>
  <c r="P471" i="4"/>
  <c r="P316" i="4"/>
  <c r="P349" i="4"/>
  <c r="P4" i="4"/>
  <c r="P598" i="4"/>
  <c r="P449" i="4"/>
  <c r="P377" i="4"/>
  <c r="P648" i="4"/>
  <c r="P468" i="4"/>
  <c r="P486" i="4"/>
  <c r="P102" i="4"/>
  <c r="P534" i="4"/>
  <c r="P217" i="4"/>
  <c r="P250" i="4"/>
  <c r="P110" i="4"/>
  <c r="P329" i="4"/>
  <c r="P653" i="4"/>
  <c r="P20" i="4"/>
  <c r="P101" i="4"/>
  <c r="P249" i="4"/>
  <c r="P538" i="4"/>
  <c r="P322" i="4"/>
  <c r="P42" i="4"/>
  <c r="P463" i="4"/>
  <c r="P100" i="4"/>
  <c r="P13" i="4"/>
  <c r="P600" i="4"/>
  <c r="P91" i="4"/>
  <c r="P347" i="4"/>
  <c r="P379" i="4"/>
  <c r="P8" i="4"/>
  <c r="P19" i="4"/>
  <c r="P353" i="4"/>
  <c r="P452" i="4"/>
  <c r="P245" i="4"/>
  <c r="P166" i="4"/>
  <c r="P524" i="4"/>
  <c r="P601" i="4"/>
  <c r="P585" i="4"/>
  <c r="P350" i="4"/>
  <c r="P320" i="4"/>
  <c r="P104" i="4"/>
  <c r="P430" i="4"/>
  <c r="P628" i="4"/>
  <c r="P496" i="4"/>
  <c r="P535" i="4"/>
  <c r="P356" i="4"/>
  <c r="P621" i="4"/>
  <c r="P489" i="4"/>
  <c r="P105" i="4"/>
  <c r="P540" i="4"/>
  <c r="P220" i="4"/>
  <c r="P12" i="4"/>
  <c r="P190" i="4"/>
  <c r="P225" i="4"/>
  <c r="P565" i="4"/>
  <c r="P224" i="4"/>
  <c r="P616" i="4"/>
  <c r="P672" i="4"/>
  <c r="P301" i="4"/>
  <c r="P365" i="4"/>
  <c r="P415" i="4"/>
  <c r="P159" i="4"/>
  <c r="P106" i="4"/>
  <c r="P470" i="4"/>
  <c r="P86" i="4"/>
  <c r="P319" i="4"/>
  <c r="P659" i="4"/>
  <c r="P651" i="4"/>
  <c r="P483" i="4"/>
  <c r="P626" i="4"/>
  <c r="P402" i="4"/>
  <c r="P9" i="4"/>
  <c r="P18" i="4"/>
  <c r="P219" i="4"/>
  <c r="P490" i="4"/>
  <c r="P160" i="4"/>
  <c r="P614" i="4"/>
  <c r="P466" i="4"/>
  <c r="P339" i="4"/>
  <c r="P562" i="4"/>
  <c r="P627" i="4"/>
  <c r="P5" i="4"/>
  <c r="P186" i="4"/>
  <c r="P406" i="4"/>
  <c r="P556" i="4"/>
  <c r="P120" i="4"/>
  <c r="P236" i="4"/>
  <c r="P559" i="4"/>
  <c r="L397" i="4"/>
  <c r="L480" i="4"/>
  <c r="L578" i="4"/>
  <c r="L373" i="4"/>
  <c r="L419" i="4"/>
  <c r="H419" i="4" s="1"/>
  <c r="L57" i="4"/>
  <c r="H57" i="4" s="1"/>
  <c r="L129" i="4"/>
  <c r="L50" i="4"/>
  <c r="H50" i="4" s="1"/>
  <c r="L214" i="4"/>
  <c r="L189" i="4"/>
  <c r="L14" i="4"/>
  <c r="L27" i="4"/>
  <c r="L414" i="4"/>
  <c r="H414" i="4" s="1"/>
  <c r="L571" i="4"/>
  <c r="H571" i="4" s="1"/>
  <c r="L221" i="4"/>
  <c r="L331" i="4"/>
  <c r="H331" i="4" s="1"/>
  <c r="L630" i="4"/>
  <c r="L445" i="4"/>
  <c r="L617" i="4"/>
  <c r="L376" i="4"/>
  <c r="L386" i="4"/>
  <c r="H386" i="4" s="1"/>
  <c r="L364" i="4"/>
  <c r="H364" i="4" s="1"/>
  <c r="L227" i="4"/>
  <c r="L183" i="4"/>
  <c r="H183" i="4" s="1"/>
  <c r="L517" i="4"/>
  <c r="L492" i="4"/>
  <c r="L251" i="4"/>
  <c r="L194" i="4"/>
  <c r="L455" i="4"/>
  <c r="H455" i="4" s="1"/>
  <c r="L566" i="4"/>
  <c r="H566" i="4" s="1"/>
  <c r="L374" i="4"/>
  <c r="L167" i="4"/>
  <c r="H167" i="4" s="1"/>
  <c r="L59" i="4"/>
  <c r="L412" i="4"/>
  <c r="L552" i="4"/>
  <c r="L669" i="4"/>
  <c r="L332" i="4"/>
  <c r="H332" i="4" s="1"/>
  <c r="L38" i="4"/>
  <c r="H38" i="4" s="1"/>
  <c r="L61" i="4"/>
  <c r="L531" i="4"/>
  <c r="H531" i="4" s="1"/>
  <c r="L253" i="4"/>
  <c r="L525" i="4"/>
  <c r="L358" i="4"/>
  <c r="L115" i="4"/>
  <c r="L32" i="4"/>
  <c r="H32" i="4" s="1"/>
  <c r="L387" i="4"/>
  <c r="H387" i="4" s="1"/>
  <c r="L312" i="4"/>
  <c r="L475" i="4"/>
  <c r="H475" i="4" s="1"/>
  <c r="L547" i="4"/>
  <c r="L169" i="4"/>
  <c r="L248" i="4"/>
  <c r="L408" i="4"/>
  <c r="L345" i="4"/>
  <c r="H345" i="4" s="1"/>
  <c r="L168" i="4"/>
  <c r="H168" i="4" s="1"/>
  <c r="L502" i="4"/>
  <c r="L197" i="4"/>
  <c r="H197" i="4" s="1"/>
  <c r="L142" i="4"/>
  <c r="L577" i="4"/>
  <c r="L22" i="4"/>
  <c r="L623" i="4"/>
  <c r="L676" i="4"/>
  <c r="H676" i="4" s="1"/>
  <c r="L506" i="4"/>
  <c r="H506" i="4" s="1"/>
  <c r="L317" i="4"/>
  <c r="L647" i="4"/>
  <c r="H647" i="4" s="1"/>
  <c r="L2" i="4"/>
  <c r="L11" i="4"/>
  <c r="L514" i="4"/>
  <c r="L108" i="4"/>
  <c r="L576" i="4"/>
  <c r="H576" i="4" s="1"/>
  <c r="L62" i="4"/>
  <c r="H62" i="4" s="1"/>
  <c r="L516" i="4"/>
  <c r="L161" i="4"/>
  <c r="H161" i="4" s="1"/>
  <c r="L201" i="4"/>
  <c r="L446" i="4"/>
  <c r="L631" i="4"/>
  <c r="L58" i="4"/>
  <c r="L23" i="4"/>
  <c r="H23" i="4" s="1"/>
  <c r="L372" i="4"/>
  <c r="H372" i="4" s="1"/>
  <c r="L529" i="4"/>
  <c r="L34" i="4"/>
  <c r="H34" i="4" s="1"/>
  <c r="L495" i="4"/>
  <c r="L432" i="4"/>
  <c r="L179" i="4"/>
  <c r="L212" i="4"/>
  <c r="L570" i="4"/>
  <c r="H570" i="4" s="1"/>
  <c r="L56" i="4"/>
  <c r="H56" i="4" s="1"/>
  <c r="L93" i="4"/>
  <c r="L228" i="4"/>
  <c r="H228" i="4" s="1"/>
  <c r="L143" i="4"/>
  <c r="L673" i="4"/>
  <c r="L205" i="4"/>
  <c r="L286" i="4"/>
  <c r="L526" i="4"/>
  <c r="H526" i="4" s="1"/>
  <c r="L172" i="4"/>
  <c r="H172" i="4" s="1"/>
  <c r="L608" i="4"/>
  <c r="L213" i="4"/>
  <c r="H213" i="4" s="1"/>
  <c r="L238" i="4"/>
  <c r="L457" i="4"/>
  <c r="L181" i="4"/>
  <c r="L215" i="4"/>
  <c r="L545" i="4"/>
  <c r="H545" i="4" s="1"/>
  <c r="L584" i="4"/>
  <c r="H584" i="4" s="1"/>
  <c r="L67" i="4"/>
  <c r="L64" i="4"/>
  <c r="H64" i="4" s="1"/>
  <c r="L646" i="4"/>
  <c r="L461" i="4"/>
  <c r="L401" i="4"/>
  <c r="L33" i="4"/>
  <c r="L156" i="4"/>
  <c r="H156" i="4" s="1"/>
  <c r="L175" i="4"/>
  <c r="H175" i="4" s="1"/>
  <c r="L591" i="4"/>
  <c r="L216" i="4"/>
  <c r="H216" i="4" s="1"/>
  <c r="L523" i="4"/>
  <c r="L574" i="4"/>
  <c r="L507" i="4"/>
  <c r="L416" i="4"/>
  <c r="L29" i="4"/>
  <c r="H29" i="4" s="1"/>
  <c r="L53" i="4"/>
  <c r="H53" i="4" s="1"/>
  <c r="L177" i="4"/>
  <c r="L554" i="4"/>
  <c r="H554" i="4" s="1"/>
  <c r="L420" i="4"/>
  <c r="L639" i="4"/>
  <c r="L370" i="4"/>
  <c r="L337" i="4"/>
  <c r="L138" i="4"/>
  <c r="H138" i="4" s="1"/>
  <c r="L206" i="4"/>
  <c r="H206" i="4" s="1"/>
  <c r="L650" i="4"/>
  <c r="L79" i="4"/>
  <c r="H79" i="4" s="1"/>
  <c r="L270" i="4"/>
  <c r="L465" i="4"/>
  <c r="L60" i="4"/>
  <c r="L532" i="4"/>
  <c r="L580" i="4"/>
  <c r="H580" i="4" s="1"/>
  <c r="L192" i="4"/>
  <c r="H192" i="4" s="1"/>
  <c r="L315" i="4"/>
  <c r="L520" i="4"/>
  <c r="H520" i="4" s="1"/>
  <c r="L7" i="4"/>
  <c r="L355" i="4"/>
  <c r="L677" i="4"/>
  <c r="L48" i="4"/>
  <c r="L652" i="4"/>
  <c r="H652" i="4" s="1"/>
  <c r="L82" i="4"/>
  <c r="H82" i="4" s="1"/>
  <c r="L361" i="4"/>
  <c r="L635" i="4"/>
  <c r="H635" i="4" s="1"/>
  <c r="L508" i="4"/>
  <c r="L83" i="4"/>
  <c r="L654" i="4"/>
  <c r="L484" i="4"/>
  <c r="L247" i="4"/>
  <c r="H247" i="4" s="1"/>
  <c r="L131" i="4"/>
  <c r="H131" i="4" s="1"/>
  <c r="L244" i="4"/>
  <c r="L588" i="4"/>
  <c r="H588" i="4" s="1"/>
  <c r="L425" i="4"/>
  <c r="L501" i="4"/>
  <c r="L605" i="4"/>
  <c r="L384" i="4"/>
  <c r="L438" i="4"/>
  <c r="H438" i="4" s="1"/>
  <c r="L65" i="4"/>
  <c r="H65" i="4" s="1"/>
  <c r="L302" i="4"/>
  <c r="L462" i="4"/>
  <c r="H462" i="4" s="1"/>
  <c r="L52" i="4"/>
  <c r="L546" i="4"/>
  <c r="L400" i="4"/>
  <c r="L209" i="4"/>
  <c r="L133" i="4"/>
  <c r="H133" i="4" s="1"/>
  <c r="L443" i="4"/>
  <c r="H443" i="4" s="1"/>
  <c r="L184" i="4"/>
  <c r="L421" i="4"/>
  <c r="H421" i="4" s="1"/>
  <c r="L274" i="4"/>
  <c r="L656" i="4"/>
  <c r="L560" i="4"/>
  <c r="L418" i="4"/>
  <c r="L392" i="4"/>
  <c r="H392" i="4" s="1"/>
  <c r="L307" i="4"/>
  <c r="H307" i="4" s="1"/>
  <c r="L474" i="4"/>
  <c r="L254" i="4"/>
  <c r="H254" i="4" s="1"/>
  <c r="L674" i="4"/>
  <c r="L596" i="4"/>
  <c r="L485" i="4"/>
  <c r="L140" i="4"/>
  <c r="L530" i="4"/>
  <c r="H530" i="4" s="1"/>
  <c r="L202" i="4"/>
  <c r="H202" i="4" s="1"/>
  <c r="L424" i="4"/>
  <c r="L39" i="4"/>
  <c r="H39" i="4" s="1"/>
  <c r="L165" i="4"/>
  <c r="L116" i="4"/>
  <c r="L382" i="4"/>
  <c r="L17" i="4"/>
  <c r="L148" i="4"/>
  <c r="H148" i="4" s="1"/>
  <c r="L94" i="4"/>
  <c r="H94" i="4" s="1"/>
  <c r="L657" i="4"/>
  <c r="L272" i="4"/>
  <c r="H272" i="4" s="1"/>
  <c r="L544" i="4"/>
  <c r="L595" i="4"/>
  <c r="L26" i="4"/>
  <c r="L456" i="4"/>
  <c r="L375" i="4"/>
  <c r="H375" i="4" s="1"/>
  <c r="L292" i="4"/>
  <c r="H292" i="4" s="1"/>
  <c r="L473" i="4"/>
  <c r="L305" i="4"/>
  <c r="H305" i="4" s="1"/>
  <c r="L284" i="4"/>
  <c r="L297" i="4"/>
  <c r="L482" i="4"/>
  <c r="L643" i="4"/>
  <c r="L24" i="4"/>
  <c r="H24" i="4" s="1"/>
  <c r="L518" i="4"/>
  <c r="H518" i="4" s="1"/>
  <c r="L54" i="4"/>
  <c r="L188" i="4"/>
  <c r="H188" i="4" s="1"/>
  <c r="L403" i="4"/>
  <c r="L107" i="4"/>
  <c r="L119" i="4"/>
  <c r="L426" i="4"/>
  <c r="L309" i="4"/>
  <c r="H309" i="4" s="1"/>
  <c r="L381" i="4"/>
  <c r="H381" i="4" s="1"/>
  <c r="L435" i="4"/>
  <c r="L124" i="4"/>
  <c r="H124" i="4" s="1"/>
  <c r="L314" i="4"/>
  <c r="L235" i="4"/>
  <c r="L178" i="4"/>
  <c r="L366" i="4"/>
  <c r="L649" i="4"/>
  <c r="H649" i="4" s="1"/>
  <c r="L229" i="4"/>
  <c r="H229" i="4" s="1"/>
  <c r="L290" i="4"/>
  <c r="L563" i="4"/>
  <c r="H563" i="4" s="1"/>
  <c r="L310" i="4"/>
  <c r="L436" i="4"/>
  <c r="L464" i="4"/>
  <c r="L342" i="4"/>
  <c r="L604" i="4"/>
  <c r="H604" i="4" s="1"/>
  <c r="L63" i="4"/>
  <c r="H63" i="4" s="1"/>
  <c r="L80" i="4"/>
  <c r="L439" i="4"/>
  <c r="H439" i="4" s="1"/>
  <c r="L396" i="4"/>
  <c r="L180" i="4"/>
  <c r="L90" i="4"/>
  <c r="L114" i="4"/>
  <c r="L85" i="4"/>
  <c r="H85" i="4" s="1"/>
  <c r="L613" i="4"/>
  <c r="H613" i="4" s="1"/>
  <c r="L55" i="4"/>
  <c r="L638" i="4"/>
  <c r="H638" i="4" s="1"/>
  <c r="L75" i="4"/>
  <c r="L346" i="4"/>
  <c r="L73" i="4"/>
  <c r="L145" i="4"/>
  <c r="L15" i="4"/>
  <c r="H15" i="4" s="1"/>
  <c r="L448" i="4"/>
  <c r="H448" i="4" s="1"/>
  <c r="L405" i="4"/>
  <c r="L135" i="4"/>
  <c r="H135" i="4" s="1"/>
  <c r="L239" i="4"/>
  <c r="L380" i="4"/>
  <c r="L447" i="4"/>
  <c r="L410" i="4"/>
  <c r="L210" i="4"/>
  <c r="H210" i="4" s="1"/>
  <c r="L313" i="4"/>
  <c r="H313" i="4" s="1"/>
  <c r="L234" i="4"/>
  <c r="L383" i="4"/>
  <c r="H383" i="4" s="1"/>
  <c r="L324" i="4"/>
  <c r="L266" i="4"/>
  <c r="L467" i="4"/>
  <c r="L109" i="4"/>
  <c r="L663" i="4"/>
  <c r="H663" i="4" s="1"/>
  <c r="L422" i="4"/>
  <c r="H422" i="4" s="1"/>
  <c r="L660" i="4"/>
  <c r="L260" i="4"/>
  <c r="H260" i="4" s="1"/>
  <c r="L548" i="4"/>
  <c r="L664" i="4"/>
  <c r="L665" i="4"/>
  <c r="L96" i="4"/>
  <c r="L642" i="4"/>
  <c r="H642" i="4" s="1"/>
  <c r="L612" i="4"/>
  <c r="H612" i="4" s="1"/>
  <c r="L615" i="4"/>
  <c r="L388" i="4"/>
  <c r="H388" i="4" s="1"/>
  <c r="L267" i="4"/>
  <c r="L134" i="4"/>
  <c r="L123" i="4"/>
  <c r="L204" i="4"/>
  <c r="L459" i="4"/>
  <c r="H459" i="4" s="1"/>
  <c r="L330" i="4"/>
  <c r="H330" i="4" s="1"/>
  <c r="L667" i="4"/>
  <c r="L111" i="4"/>
  <c r="H111" i="4" s="1"/>
  <c r="L193" i="4"/>
  <c r="L641" i="4"/>
  <c r="L283" i="4"/>
  <c r="L200" i="4"/>
  <c r="L139" i="4"/>
  <c r="H139" i="4" s="1"/>
  <c r="L434" i="4"/>
  <c r="H434" i="4" s="1"/>
  <c r="L429" i="4"/>
  <c r="L670" i="4"/>
  <c r="H670" i="4" s="1"/>
  <c r="L481" i="4"/>
  <c r="L287" i="4"/>
  <c r="L128" i="4"/>
  <c r="L513" i="4"/>
  <c r="L84" i="4"/>
  <c r="H84" i="4" s="1"/>
  <c r="L521" i="4"/>
  <c r="H521" i="4" s="1"/>
  <c r="L440" i="4"/>
  <c r="L458" i="4"/>
  <c r="H458" i="4" s="1"/>
  <c r="L362" i="4"/>
  <c r="L394" i="4"/>
  <c r="L541" i="4"/>
  <c r="L122" i="4"/>
  <c r="L40" i="4"/>
  <c r="H40" i="4" s="1"/>
  <c r="L155" i="4"/>
  <c r="H155" i="4" s="1"/>
  <c r="L404" i="4"/>
  <c r="L539" i="4"/>
  <c r="H539" i="4" s="1"/>
  <c r="L121" i="4"/>
  <c r="L583" i="4"/>
  <c r="L340" i="4"/>
  <c r="L326" i="4"/>
  <c r="L487" i="4"/>
  <c r="H487" i="4" s="1"/>
  <c r="L599" i="4"/>
  <c r="H599" i="4" s="1"/>
  <c r="L357" i="4"/>
  <c r="L207" i="4"/>
  <c r="H207" i="4" s="1"/>
  <c r="L230" i="4"/>
  <c r="L125" i="4"/>
  <c r="L259" i="4"/>
  <c r="L137" i="4"/>
  <c r="L348" i="4"/>
  <c r="H348" i="4" s="1"/>
  <c r="L369" i="4"/>
  <c r="H369" i="4" s="1"/>
  <c r="L152" i="4"/>
  <c r="L36" i="4"/>
  <c r="H36" i="4" s="1"/>
  <c r="L176" i="4"/>
  <c r="L427" i="4"/>
  <c r="L6" i="4"/>
  <c r="L360" i="4"/>
  <c r="L555" i="4"/>
  <c r="H555" i="4" s="1"/>
  <c r="L610" i="4"/>
  <c r="H610" i="4" s="1"/>
  <c r="L44" i="4"/>
  <c r="L336" i="4"/>
  <c r="H336" i="4" s="1"/>
  <c r="L141" i="4"/>
  <c r="L359" i="4"/>
  <c r="L265" i="4"/>
  <c r="L306" i="4"/>
  <c r="L211" i="4"/>
  <c r="H211" i="4" s="1"/>
  <c r="L476" i="4"/>
  <c r="H476" i="4" s="1"/>
  <c r="L389" i="4"/>
  <c r="L37" i="4"/>
  <c r="H37" i="4" s="1"/>
  <c r="L49" i="4"/>
  <c r="L417" i="4"/>
  <c r="L644" i="4"/>
  <c r="L70" i="4"/>
  <c r="L196" i="4"/>
  <c r="H196" i="4" s="1"/>
  <c r="L573" i="4"/>
  <c r="H573" i="4" s="1"/>
  <c r="L257" i="4"/>
  <c r="L542" i="4"/>
  <c r="H542" i="4" s="1"/>
  <c r="L519" i="4"/>
  <c r="L497" i="4"/>
  <c r="L564" i="4"/>
  <c r="L285" i="4"/>
  <c r="L511" i="4"/>
  <c r="H511" i="4" s="1"/>
  <c r="L594" i="4"/>
  <c r="H594" i="4" s="1"/>
  <c r="L258" i="4"/>
  <c r="L368" i="4"/>
  <c r="H368" i="4" s="1"/>
  <c r="L510" i="4"/>
  <c r="L645" i="4"/>
  <c r="L582" i="4"/>
  <c r="L191" i="4"/>
  <c r="L512" i="4"/>
  <c r="H512" i="4" s="1"/>
  <c r="L325" i="4"/>
  <c r="H325" i="4" s="1"/>
  <c r="L150" i="4"/>
  <c r="L491" i="4"/>
  <c r="H491" i="4" s="1"/>
  <c r="L367" i="4"/>
  <c r="L619" i="4"/>
  <c r="L222" i="4"/>
  <c r="L553" i="4"/>
  <c r="L318" i="4"/>
  <c r="H318" i="4" s="1"/>
  <c r="L237" i="4"/>
  <c r="H237" i="4" s="1"/>
  <c r="L328" i="4"/>
  <c r="L256" i="4"/>
  <c r="H256" i="4" s="1"/>
  <c r="L255" i="4"/>
  <c r="L344" i="4"/>
  <c r="L127" i="4"/>
  <c r="L385" i="4"/>
  <c r="L561" i="4"/>
  <c r="H561" i="4" s="1"/>
  <c r="L409" i="4"/>
  <c r="H409" i="4" s="1"/>
  <c r="L632" i="4"/>
  <c r="L41" i="4"/>
  <c r="H41" i="4" s="1"/>
  <c r="L500" i="4"/>
  <c r="L671" i="4"/>
  <c r="L43" i="4"/>
  <c r="L163" i="4"/>
  <c r="L88" i="4"/>
  <c r="H88" i="4" s="1"/>
  <c r="L343" i="4"/>
  <c r="H343" i="4" s="1"/>
  <c r="L569" i="4"/>
  <c r="L666" i="4"/>
  <c r="H666" i="4" s="1"/>
  <c r="L567" i="4"/>
  <c r="L351" i="4"/>
  <c r="L557" i="4"/>
  <c r="L293" i="4"/>
  <c r="L618" i="4"/>
  <c r="H618" i="4" s="1"/>
  <c r="L637" i="4"/>
  <c r="H637" i="4" s="1"/>
  <c r="L528" i="4"/>
  <c r="L655" i="4"/>
  <c r="H655" i="4" s="1"/>
  <c r="L203" i="4"/>
  <c r="L658" i="4"/>
  <c r="L469" i="4"/>
  <c r="L233" i="4"/>
  <c r="L103" i="4"/>
  <c r="H103" i="4" s="1"/>
  <c r="L460" i="4"/>
  <c r="H460" i="4" s="1"/>
  <c r="L575" i="4"/>
  <c r="L675" i="4"/>
  <c r="H675" i="4" s="1"/>
  <c r="L164" i="4"/>
  <c r="L568" i="4"/>
  <c r="L505" i="4"/>
  <c r="L611" i="4"/>
  <c r="L195" i="4"/>
  <c r="H195" i="4" s="1"/>
  <c r="L144" i="4"/>
  <c r="H144" i="4" s="1"/>
  <c r="L334" i="4"/>
  <c r="L597" i="4"/>
  <c r="H597" i="4" s="1"/>
  <c r="L46" i="4"/>
  <c r="L3" i="4"/>
  <c r="L30" i="4"/>
  <c r="L278" i="4"/>
  <c r="L226" i="4"/>
  <c r="H226" i="4" s="1"/>
  <c r="L170" i="4"/>
  <c r="H170" i="4" s="1"/>
  <c r="L89" i="4"/>
  <c r="L182" i="4"/>
  <c r="H182" i="4" s="1"/>
  <c r="L393" i="4"/>
  <c r="L132" i="4"/>
  <c r="L72" i="4"/>
  <c r="L668" i="4"/>
  <c r="L640" i="4"/>
  <c r="H640" i="4" s="1"/>
  <c r="L549" i="4"/>
  <c r="H549" i="4" s="1"/>
  <c r="L299" i="4"/>
  <c r="L634" i="4"/>
  <c r="H634" i="4" s="1"/>
  <c r="L504" i="4"/>
  <c r="L240" i="4"/>
  <c r="L395" i="4"/>
  <c r="L494" i="4"/>
  <c r="L218" i="4"/>
  <c r="H218" i="4" s="1"/>
  <c r="L551" i="4"/>
  <c r="H551" i="4" s="1"/>
  <c r="L171" i="4"/>
  <c r="L264" i="4"/>
  <c r="H264" i="4" s="1"/>
  <c r="L433" i="4"/>
  <c r="L620" i="4"/>
  <c r="L185" i="4"/>
  <c r="L298" i="4"/>
  <c r="L662" i="4"/>
  <c r="H662" i="4" s="1"/>
  <c r="L399" i="4"/>
  <c r="H399" i="4" s="1"/>
  <c r="L47" i="4"/>
  <c r="L498" i="4"/>
  <c r="H498" i="4" s="1"/>
  <c r="L558" i="4"/>
  <c r="L441" i="4"/>
  <c r="L25" i="4"/>
  <c r="L437" i="4"/>
  <c r="L428" i="4"/>
  <c r="H428" i="4" s="1"/>
  <c r="L509" i="4"/>
  <c r="H509" i="4" s="1"/>
  <c r="L354" i="4"/>
  <c r="L31" i="4"/>
  <c r="H31" i="4" s="1"/>
  <c r="L261" i="4"/>
  <c r="L126" i="4"/>
  <c r="L198" i="4"/>
  <c r="L431" i="4"/>
  <c r="L661" i="4"/>
  <c r="H661" i="4" s="1"/>
  <c r="L154" i="4"/>
  <c r="H154" i="4" s="1"/>
  <c r="L296" i="4"/>
  <c r="L323" i="4"/>
  <c r="H323" i="4" s="1"/>
  <c r="L515" i="4"/>
  <c r="L335" i="4"/>
  <c r="L74" i="4"/>
  <c r="L279" i="4"/>
  <c r="L231" i="4"/>
  <c r="H231" i="4" s="1"/>
  <c r="L281" i="4"/>
  <c r="H281" i="4" s="1"/>
  <c r="L536" i="4"/>
  <c r="L590" i="4"/>
  <c r="H590" i="4" s="1"/>
  <c r="L95" i="4"/>
  <c r="L77" i="4"/>
  <c r="L149" i="4"/>
  <c r="L153" i="4"/>
  <c r="L454" i="4"/>
  <c r="H454" i="4" s="1"/>
  <c r="L87" i="4"/>
  <c r="H87" i="4" s="1"/>
  <c r="L586" i="4"/>
  <c r="L423" i="4"/>
  <c r="H423" i="4" s="1"/>
  <c r="L624" i="4"/>
  <c r="L592" i="4"/>
  <c r="L537" i="4"/>
  <c r="L98" i="4"/>
  <c r="L390" i="4"/>
  <c r="H390" i="4" s="1"/>
  <c r="L522" i="4"/>
  <c r="H522" i="4" s="1"/>
  <c r="L277" i="4"/>
  <c r="L450" i="4"/>
  <c r="H450" i="4" s="1"/>
  <c r="L282" i="4"/>
  <c r="L609" i="4"/>
  <c r="L232" i="4"/>
  <c r="L472" i="4"/>
  <c r="L602" i="4"/>
  <c r="H602" i="4" s="1"/>
  <c r="L308" i="4"/>
  <c r="H308" i="4" s="1"/>
  <c r="L151" i="4"/>
  <c r="L572" i="4"/>
  <c r="H572" i="4" s="1"/>
  <c r="L289" i="4"/>
  <c r="L581" i="4"/>
  <c r="L311" i="4"/>
  <c r="L453" i="4"/>
  <c r="L327" i="4"/>
  <c r="H327" i="4" s="1"/>
  <c r="L69" i="4"/>
  <c r="H69" i="4" s="1"/>
  <c r="L300" i="4"/>
  <c r="L606" i="4"/>
  <c r="H606" i="4" s="1"/>
  <c r="L146" i="4"/>
  <c r="L633" i="4"/>
  <c r="L451" i="4"/>
  <c r="L268" i="4"/>
  <c r="L66" i="4"/>
  <c r="H66" i="4" s="1"/>
  <c r="L333" i="4"/>
  <c r="H333" i="4" s="1"/>
  <c r="L533" i="4"/>
  <c r="L291" i="4"/>
  <c r="H291" i="4" s="1"/>
  <c r="L223" i="4"/>
  <c r="L444" i="4"/>
  <c r="L162" i="4"/>
  <c r="L398" i="4"/>
  <c r="L629" i="4"/>
  <c r="H629" i="4" s="1"/>
  <c r="L503" i="4"/>
  <c r="H503" i="4" s="1"/>
  <c r="L130" i="4"/>
  <c r="L112" i="4"/>
  <c r="H112" i="4" s="1"/>
  <c r="L263" i="4"/>
  <c r="L158" i="4"/>
  <c r="L28" i="4"/>
  <c r="L341" i="4"/>
  <c r="L488" i="4"/>
  <c r="H488" i="4" s="1"/>
  <c r="L92" i="4"/>
  <c r="H92" i="4" s="1"/>
  <c r="L113" i="4"/>
  <c r="L147" i="4"/>
  <c r="H147" i="4" s="1"/>
  <c r="L304" i="4"/>
  <c r="L246" i="4"/>
  <c r="L262" i="4"/>
  <c r="L321" i="4"/>
  <c r="L280" i="4"/>
  <c r="H280" i="4" s="1"/>
  <c r="L136" i="4"/>
  <c r="H136" i="4" s="1"/>
  <c r="L478" i="4"/>
  <c r="L173" i="4"/>
  <c r="H173" i="4" s="1"/>
  <c r="L295" i="4"/>
  <c r="L241" i="4"/>
  <c r="L117" i="4"/>
  <c r="L208" i="4"/>
  <c r="L391" i="4"/>
  <c r="H391" i="4" s="1"/>
  <c r="L479" i="4"/>
  <c r="H479" i="4" s="1"/>
  <c r="L413" i="4"/>
  <c r="L363" i="4"/>
  <c r="H363" i="4" s="1"/>
  <c r="L303" i="4"/>
  <c r="L407" i="4"/>
  <c r="L550" i="4"/>
  <c r="L288" i="4"/>
  <c r="L199" i="4"/>
  <c r="H199" i="4" s="1"/>
  <c r="L68" i="4"/>
  <c r="H68" i="4" s="1"/>
  <c r="L338" i="4"/>
  <c r="L625" i="4"/>
  <c r="H625" i="4" s="1"/>
  <c r="L242" i="4"/>
  <c r="L243" i="4"/>
  <c r="L174" i="4"/>
  <c r="L603" i="4"/>
  <c r="L378" i="4"/>
  <c r="H378" i="4" s="1"/>
  <c r="L527" i="4"/>
  <c r="H527" i="4" s="1"/>
  <c r="L271" i="4"/>
  <c r="L477" i="4"/>
  <c r="H477" i="4" s="1"/>
  <c r="L157" i="4"/>
  <c r="L45" i="4"/>
  <c r="L118" i="4"/>
  <c r="L589" i="4"/>
  <c r="L442" i="4"/>
  <c r="H442" i="4" s="1"/>
  <c r="L273" i="4"/>
  <c r="H273" i="4" s="1"/>
  <c r="L275" i="4"/>
  <c r="L51" i="4"/>
  <c r="H51" i="4" s="1"/>
  <c r="L543" i="4"/>
  <c r="L16" i="4"/>
  <c r="L81" i="4"/>
  <c r="L579" i="4"/>
  <c r="L587" i="4"/>
  <c r="H587" i="4" s="1"/>
  <c r="L499" i="4"/>
  <c r="H499" i="4" s="1"/>
  <c r="L636" i="4"/>
  <c r="L97" i="4"/>
  <c r="H97" i="4" s="1"/>
  <c r="L99" i="4"/>
  <c r="L607" i="4"/>
  <c r="L78" i="4"/>
  <c r="L252" i="4"/>
  <c r="L76" i="4"/>
  <c r="H76" i="4" s="1"/>
  <c r="L294" i="4"/>
  <c r="L371" i="4"/>
  <c r="L593" i="4"/>
  <c r="H593" i="4" s="1"/>
  <c r="L187" i="4"/>
  <c r="L71" i="4"/>
  <c r="L411" i="4"/>
  <c r="L493" i="4"/>
  <c r="L622" i="4"/>
  <c r="H622" i="4" s="1"/>
  <c r="L352" i="4"/>
  <c r="H352" i="4" s="1"/>
  <c r="L35" i="4"/>
  <c r="L269" i="4"/>
  <c r="H269" i="4" s="1"/>
  <c r="L21" i="4"/>
  <c r="L10" i="4"/>
  <c r="L276" i="4"/>
  <c r="L471" i="4"/>
  <c r="L316" i="4"/>
  <c r="H316" i="4" s="1"/>
  <c r="L349" i="4"/>
  <c r="H349" i="4" s="1"/>
  <c r="L4" i="4"/>
  <c r="L598" i="4"/>
  <c r="H598" i="4" s="1"/>
  <c r="L449" i="4"/>
  <c r="L377" i="4"/>
  <c r="L648" i="4"/>
  <c r="L468" i="4"/>
  <c r="L486" i="4"/>
  <c r="H486" i="4" s="1"/>
  <c r="L102" i="4"/>
  <c r="H102" i="4" s="1"/>
  <c r="L534" i="4"/>
  <c r="L217" i="4"/>
  <c r="H217" i="4" s="1"/>
  <c r="L250" i="4"/>
  <c r="L110" i="4"/>
  <c r="L329" i="4"/>
  <c r="L653" i="4"/>
  <c r="L20" i="4"/>
  <c r="H20" i="4" s="1"/>
  <c r="L101" i="4"/>
  <c r="H101" i="4" s="1"/>
  <c r="L249" i="4"/>
  <c r="L538" i="4"/>
  <c r="H538" i="4" s="1"/>
  <c r="L322" i="4"/>
  <c r="L42" i="4"/>
  <c r="L463" i="4"/>
  <c r="L100" i="4"/>
  <c r="L13" i="4"/>
  <c r="H13" i="4" s="1"/>
  <c r="L600" i="4"/>
  <c r="H600" i="4" s="1"/>
  <c r="L91" i="4"/>
  <c r="L347" i="4"/>
  <c r="H347" i="4" s="1"/>
  <c r="L379" i="4"/>
  <c r="L8" i="4"/>
  <c r="L19" i="4"/>
  <c r="L353" i="4"/>
  <c r="L452" i="4"/>
  <c r="H452" i="4" s="1"/>
  <c r="L245" i="4"/>
  <c r="H245" i="4" s="1"/>
  <c r="L166" i="4"/>
  <c r="L524" i="4"/>
  <c r="H524" i="4" s="1"/>
  <c r="L601" i="4"/>
  <c r="L585" i="4"/>
  <c r="L350" i="4"/>
  <c r="L320" i="4"/>
  <c r="L104" i="4"/>
  <c r="H104" i="4" s="1"/>
  <c r="L430" i="4"/>
  <c r="H430" i="4" s="1"/>
  <c r="L628" i="4"/>
  <c r="L496" i="4"/>
  <c r="H496" i="4" s="1"/>
  <c r="L535" i="4"/>
  <c r="L356" i="4"/>
  <c r="L621" i="4"/>
  <c r="L489" i="4"/>
  <c r="L105" i="4"/>
  <c r="H105" i="4" s="1"/>
  <c r="L540" i="4"/>
  <c r="L220" i="4"/>
  <c r="L12" i="4"/>
  <c r="H12" i="4" s="1"/>
  <c r="L190" i="4"/>
  <c r="L225" i="4"/>
  <c r="L565" i="4"/>
  <c r="L224" i="4"/>
  <c r="L616" i="4"/>
  <c r="H616" i="4" s="1"/>
  <c r="L672" i="4"/>
  <c r="H672" i="4" s="1"/>
  <c r="L301" i="4"/>
  <c r="L365" i="4"/>
  <c r="H365" i="4" s="1"/>
  <c r="L415" i="4"/>
  <c r="L159" i="4"/>
  <c r="L106" i="4"/>
  <c r="L470" i="4"/>
  <c r="L86" i="4"/>
  <c r="H86" i="4" s="1"/>
  <c r="L319" i="4"/>
  <c r="H319" i="4" s="1"/>
  <c r="L659" i="4"/>
  <c r="L651" i="4"/>
  <c r="H651" i="4" s="1"/>
  <c r="L483" i="4"/>
  <c r="L626" i="4"/>
  <c r="L402" i="4"/>
  <c r="L9" i="4"/>
  <c r="L18" i="4"/>
  <c r="H18" i="4" s="1"/>
  <c r="L219" i="4"/>
  <c r="H219" i="4" s="1"/>
  <c r="L490" i="4"/>
  <c r="L160" i="4"/>
  <c r="H160" i="4" s="1"/>
  <c r="L614" i="4"/>
  <c r="L466" i="4"/>
  <c r="L339" i="4"/>
  <c r="L562" i="4"/>
  <c r="L627" i="4"/>
  <c r="L5" i="4"/>
  <c r="L186" i="4"/>
  <c r="L406" i="4"/>
  <c r="H406" i="4" s="1"/>
  <c r="L556" i="4"/>
  <c r="L120" i="4"/>
  <c r="L236" i="4"/>
  <c r="L559" i="4"/>
  <c r="K397" i="4"/>
  <c r="G397" i="4" s="1"/>
  <c r="K480" i="4"/>
  <c r="G480" i="4" s="1"/>
  <c r="K578" i="4"/>
  <c r="K373" i="4"/>
  <c r="G373" i="4" s="1"/>
  <c r="K419" i="4"/>
  <c r="K57" i="4"/>
  <c r="K129" i="4"/>
  <c r="K50" i="4"/>
  <c r="K214" i="4"/>
  <c r="G214" i="4" s="1"/>
  <c r="K189" i="4"/>
  <c r="G189" i="4" s="1"/>
  <c r="K14" i="4"/>
  <c r="K27" i="4"/>
  <c r="G27" i="4" s="1"/>
  <c r="K414" i="4"/>
  <c r="K571" i="4"/>
  <c r="K221" i="4"/>
  <c r="K331" i="4"/>
  <c r="K630" i="4"/>
  <c r="G630" i="4" s="1"/>
  <c r="K445" i="4"/>
  <c r="G445" i="4" s="1"/>
  <c r="K617" i="4"/>
  <c r="K376" i="4"/>
  <c r="G376" i="4" s="1"/>
  <c r="K386" i="4"/>
  <c r="K364" i="4"/>
  <c r="K227" i="4"/>
  <c r="K183" i="4"/>
  <c r="K517" i="4"/>
  <c r="G517" i="4" s="1"/>
  <c r="K492" i="4"/>
  <c r="G492" i="4" s="1"/>
  <c r="K251" i="4"/>
  <c r="K194" i="4"/>
  <c r="G194" i="4" s="1"/>
  <c r="K455" i="4"/>
  <c r="K566" i="4"/>
  <c r="K374" i="4"/>
  <c r="K167" i="4"/>
  <c r="K59" i="4"/>
  <c r="G59" i="4" s="1"/>
  <c r="K412" i="4"/>
  <c r="G412" i="4" s="1"/>
  <c r="K552" i="4"/>
  <c r="K669" i="4"/>
  <c r="G669" i="4" s="1"/>
  <c r="K332" i="4"/>
  <c r="K38" i="4"/>
  <c r="K61" i="4"/>
  <c r="K531" i="4"/>
  <c r="K253" i="4"/>
  <c r="G253" i="4" s="1"/>
  <c r="K525" i="4"/>
  <c r="G525" i="4" s="1"/>
  <c r="K358" i="4"/>
  <c r="K115" i="4"/>
  <c r="G115" i="4" s="1"/>
  <c r="K32" i="4"/>
  <c r="K387" i="4"/>
  <c r="K312" i="4"/>
  <c r="K475" i="4"/>
  <c r="K547" i="4"/>
  <c r="G547" i="4" s="1"/>
  <c r="K169" i="4"/>
  <c r="G169" i="4" s="1"/>
  <c r="K248" i="4"/>
  <c r="K408" i="4"/>
  <c r="G408" i="4" s="1"/>
  <c r="K345" i="4"/>
  <c r="K168" i="4"/>
  <c r="K502" i="4"/>
  <c r="K197" i="4"/>
  <c r="K142" i="4"/>
  <c r="G142" i="4" s="1"/>
  <c r="K577" i="4"/>
  <c r="G577" i="4" s="1"/>
  <c r="K22" i="4"/>
  <c r="K623" i="4"/>
  <c r="G623" i="4" s="1"/>
  <c r="K676" i="4"/>
  <c r="K506" i="4"/>
  <c r="K317" i="4"/>
  <c r="K647" i="4"/>
  <c r="K2" i="4"/>
  <c r="G2" i="4" s="1"/>
  <c r="K11" i="4"/>
  <c r="G11" i="4" s="1"/>
  <c r="K514" i="4"/>
  <c r="K108" i="4"/>
  <c r="G108" i="4" s="1"/>
  <c r="K576" i="4"/>
  <c r="K62" i="4"/>
  <c r="K516" i="4"/>
  <c r="K161" i="4"/>
  <c r="K201" i="4"/>
  <c r="G201" i="4" s="1"/>
  <c r="K446" i="4"/>
  <c r="G446" i="4" s="1"/>
  <c r="K631" i="4"/>
  <c r="K58" i="4"/>
  <c r="G58" i="4" s="1"/>
  <c r="K23" i="4"/>
  <c r="K372" i="4"/>
  <c r="K529" i="4"/>
  <c r="K34" i="4"/>
  <c r="K495" i="4"/>
  <c r="G495" i="4" s="1"/>
  <c r="K432" i="4"/>
  <c r="G432" i="4" s="1"/>
  <c r="K179" i="4"/>
  <c r="K212" i="4"/>
  <c r="G212" i="4" s="1"/>
  <c r="K570" i="4"/>
  <c r="K56" i="4"/>
  <c r="K93" i="4"/>
  <c r="K228" i="4"/>
  <c r="K143" i="4"/>
  <c r="G143" i="4" s="1"/>
  <c r="K673" i="4"/>
  <c r="G673" i="4" s="1"/>
  <c r="K205" i="4"/>
  <c r="K286" i="4"/>
  <c r="G286" i="4" s="1"/>
  <c r="K526" i="4"/>
  <c r="K172" i="4"/>
  <c r="K608" i="4"/>
  <c r="K213" i="4"/>
  <c r="K238" i="4"/>
  <c r="G238" i="4" s="1"/>
  <c r="K457" i="4"/>
  <c r="G457" i="4" s="1"/>
  <c r="K181" i="4"/>
  <c r="K215" i="4"/>
  <c r="G215" i="4" s="1"/>
  <c r="K545" i="4"/>
  <c r="K584" i="4"/>
  <c r="K67" i="4"/>
  <c r="K64" i="4"/>
  <c r="K646" i="4"/>
  <c r="G646" i="4" s="1"/>
  <c r="K461" i="4"/>
  <c r="G461" i="4" s="1"/>
  <c r="K401" i="4"/>
  <c r="K33" i="4"/>
  <c r="G33" i="4" s="1"/>
  <c r="K156" i="4"/>
  <c r="K175" i="4"/>
  <c r="K591" i="4"/>
  <c r="K216" i="4"/>
  <c r="K523" i="4"/>
  <c r="G523" i="4" s="1"/>
  <c r="K574" i="4"/>
  <c r="G574" i="4" s="1"/>
  <c r="K507" i="4"/>
  <c r="K416" i="4"/>
  <c r="G416" i="4" s="1"/>
  <c r="K29" i="4"/>
  <c r="K53" i="4"/>
  <c r="K177" i="4"/>
  <c r="K554" i="4"/>
  <c r="K420" i="4"/>
  <c r="G420" i="4" s="1"/>
  <c r="K639" i="4"/>
  <c r="G639" i="4" s="1"/>
  <c r="K370" i="4"/>
  <c r="K337" i="4"/>
  <c r="G337" i="4" s="1"/>
  <c r="K138" i="4"/>
  <c r="K206" i="4"/>
  <c r="K650" i="4"/>
  <c r="K79" i="4"/>
  <c r="K270" i="4"/>
  <c r="G270" i="4" s="1"/>
  <c r="K465" i="4"/>
  <c r="G465" i="4" s="1"/>
  <c r="K60" i="4"/>
  <c r="K532" i="4"/>
  <c r="G532" i="4" s="1"/>
  <c r="K580" i="4"/>
  <c r="K192" i="4"/>
  <c r="K315" i="4"/>
  <c r="K520" i="4"/>
  <c r="K7" i="4"/>
  <c r="G7" i="4" s="1"/>
  <c r="K355" i="4"/>
  <c r="G355" i="4" s="1"/>
  <c r="K677" i="4"/>
  <c r="K48" i="4"/>
  <c r="G48" i="4" s="1"/>
  <c r="K652" i="4"/>
  <c r="K82" i="4"/>
  <c r="K361" i="4"/>
  <c r="K635" i="4"/>
  <c r="K508" i="4"/>
  <c r="G508" i="4" s="1"/>
  <c r="K83" i="4"/>
  <c r="G83" i="4" s="1"/>
  <c r="K654" i="4"/>
  <c r="K484" i="4"/>
  <c r="G484" i="4" s="1"/>
  <c r="K247" i="4"/>
  <c r="K131" i="4"/>
  <c r="K244" i="4"/>
  <c r="K588" i="4"/>
  <c r="K425" i="4"/>
  <c r="G425" i="4" s="1"/>
  <c r="K501" i="4"/>
  <c r="G501" i="4" s="1"/>
  <c r="K605" i="4"/>
  <c r="K384" i="4"/>
  <c r="G384" i="4" s="1"/>
  <c r="K438" i="4"/>
  <c r="K65" i="4"/>
  <c r="K302" i="4"/>
  <c r="K462" i="4"/>
  <c r="K52" i="4"/>
  <c r="G52" i="4" s="1"/>
  <c r="K546" i="4"/>
  <c r="G546" i="4" s="1"/>
  <c r="K400" i="4"/>
  <c r="K209" i="4"/>
  <c r="G209" i="4" s="1"/>
  <c r="K133" i="4"/>
  <c r="K443" i="4"/>
  <c r="K184" i="4"/>
  <c r="K421" i="4"/>
  <c r="K274" i="4"/>
  <c r="G274" i="4" s="1"/>
  <c r="K656" i="4"/>
  <c r="G656" i="4" s="1"/>
  <c r="K560" i="4"/>
  <c r="K418" i="4"/>
  <c r="G418" i="4" s="1"/>
  <c r="K392" i="4"/>
  <c r="K307" i="4"/>
  <c r="K474" i="4"/>
  <c r="K254" i="4"/>
  <c r="K674" i="4"/>
  <c r="G674" i="4" s="1"/>
  <c r="K596" i="4"/>
  <c r="G596" i="4" s="1"/>
  <c r="K485" i="4"/>
  <c r="K140" i="4"/>
  <c r="G140" i="4" s="1"/>
  <c r="K530" i="4"/>
  <c r="K202" i="4"/>
  <c r="K424" i="4"/>
  <c r="K39" i="4"/>
  <c r="K165" i="4"/>
  <c r="G165" i="4" s="1"/>
  <c r="K116" i="4"/>
  <c r="G116" i="4" s="1"/>
  <c r="K382" i="4"/>
  <c r="K17" i="4"/>
  <c r="G17" i="4" s="1"/>
  <c r="K148" i="4"/>
  <c r="K94" i="4"/>
  <c r="K657" i="4"/>
  <c r="K272" i="4"/>
  <c r="K544" i="4"/>
  <c r="G544" i="4" s="1"/>
  <c r="K595" i="4"/>
  <c r="G595" i="4" s="1"/>
  <c r="K26" i="4"/>
  <c r="K456" i="4"/>
  <c r="G456" i="4" s="1"/>
  <c r="K375" i="4"/>
  <c r="K292" i="4"/>
  <c r="K473" i="4"/>
  <c r="K305" i="4"/>
  <c r="K284" i="4"/>
  <c r="G284" i="4" s="1"/>
  <c r="K297" i="4"/>
  <c r="G297" i="4" s="1"/>
  <c r="K482" i="4"/>
  <c r="K643" i="4"/>
  <c r="G643" i="4" s="1"/>
  <c r="K24" i="4"/>
  <c r="K518" i="4"/>
  <c r="K54" i="4"/>
  <c r="K188" i="4"/>
  <c r="K403" i="4"/>
  <c r="G403" i="4" s="1"/>
  <c r="K107" i="4"/>
  <c r="G107" i="4" s="1"/>
  <c r="K119" i="4"/>
  <c r="K426" i="4"/>
  <c r="G426" i="4" s="1"/>
  <c r="K309" i="4"/>
  <c r="K381" i="4"/>
  <c r="K435" i="4"/>
  <c r="K124" i="4"/>
  <c r="K314" i="4"/>
  <c r="G314" i="4" s="1"/>
  <c r="K235" i="4"/>
  <c r="G235" i="4" s="1"/>
  <c r="K178" i="4"/>
  <c r="K366" i="4"/>
  <c r="G366" i="4" s="1"/>
  <c r="K649" i="4"/>
  <c r="K229" i="4"/>
  <c r="K290" i="4"/>
  <c r="K563" i="4"/>
  <c r="K310" i="4"/>
  <c r="G310" i="4" s="1"/>
  <c r="K436" i="4"/>
  <c r="G436" i="4" s="1"/>
  <c r="K464" i="4"/>
  <c r="K342" i="4"/>
  <c r="G342" i="4" s="1"/>
  <c r="K604" i="4"/>
  <c r="K63" i="4"/>
  <c r="K80" i="4"/>
  <c r="K439" i="4"/>
  <c r="K396" i="4"/>
  <c r="G396" i="4" s="1"/>
  <c r="K180" i="4"/>
  <c r="G180" i="4" s="1"/>
  <c r="K90" i="4"/>
  <c r="K114" i="4"/>
  <c r="G114" i="4" s="1"/>
  <c r="K85" i="4"/>
  <c r="K613" i="4"/>
  <c r="K55" i="4"/>
  <c r="K638" i="4"/>
  <c r="K75" i="4"/>
  <c r="G75" i="4" s="1"/>
  <c r="K346" i="4"/>
  <c r="G346" i="4" s="1"/>
  <c r="K73" i="4"/>
  <c r="K145" i="4"/>
  <c r="G145" i="4" s="1"/>
  <c r="K15" i="4"/>
  <c r="K448" i="4"/>
  <c r="K405" i="4"/>
  <c r="K135" i="4"/>
  <c r="K239" i="4"/>
  <c r="G239" i="4" s="1"/>
  <c r="K380" i="4"/>
  <c r="G380" i="4" s="1"/>
  <c r="K447" i="4"/>
  <c r="K410" i="4"/>
  <c r="G410" i="4" s="1"/>
  <c r="K210" i="4"/>
  <c r="K313" i="4"/>
  <c r="K234" i="4"/>
  <c r="K383" i="4"/>
  <c r="K324" i="4"/>
  <c r="G324" i="4" s="1"/>
  <c r="K266" i="4"/>
  <c r="G266" i="4" s="1"/>
  <c r="K467" i="4"/>
  <c r="K109" i="4"/>
  <c r="G109" i="4" s="1"/>
  <c r="K663" i="4"/>
  <c r="K422" i="4"/>
  <c r="K660" i="4"/>
  <c r="K260" i="4"/>
  <c r="K548" i="4"/>
  <c r="G548" i="4" s="1"/>
  <c r="K664" i="4"/>
  <c r="G664" i="4" s="1"/>
  <c r="K665" i="4"/>
  <c r="K96" i="4"/>
  <c r="G96" i="4" s="1"/>
  <c r="K642" i="4"/>
  <c r="K612" i="4"/>
  <c r="K615" i="4"/>
  <c r="K388" i="4"/>
  <c r="K267" i="4"/>
  <c r="G267" i="4" s="1"/>
  <c r="K134" i="4"/>
  <c r="G134" i="4" s="1"/>
  <c r="K123" i="4"/>
  <c r="K204" i="4"/>
  <c r="G204" i="4" s="1"/>
  <c r="K459" i="4"/>
  <c r="K330" i="4"/>
  <c r="K667" i="4"/>
  <c r="K111" i="4"/>
  <c r="K193" i="4"/>
  <c r="G193" i="4" s="1"/>
  <c r="K641" i="4"/>
  <c r="G641" i="4" s="1"/>
  <c r="K283" i="4"/>
  <c r="K200" i="4"/>
  <c r="G200" i="4" s="1"/>
  <c r="K139" i="4"/>
  <c r="K434" i="4"/>
  <c r="K429" i="4"/>
  <c r="K670" i="4"/>
  <c r="K481" i="4"/>
  <c r="G481" i="4" s="1"/>
  <c r="K287" i="4"/>
  <c r="G287" i="4" s="1"/>
  <c r="K128" i="4"/>
  <c r="K513" i="4"/>
  <c r="G513" i="4" s="1"/>
  <c r="K84" i="4"/>
  <c r="K521" i="4"/>
  <c r="K440" i="4"/>
  <c r="K458" i="4"/>
  <c r="K362" i="4"/>
  <c r="G362" i="4" s="1"/>
  <c r="K394" i="4"/>
  <c r="G394" i="4" s="1"/>
  <c r="K541" i="4"/>
  <c r="K122" i="4"/>
  <c r="G122" i="4" s="1"/>
  <c r="K40" i="4"/>
  <c r="K155" i="4"/>
  <c r="K404" i="4"/>
  <c r="K539" i="4"/>
  <c r="K121" i="4"/>
  <c r="G121" i="4" s="1"/>
  <c r="K583" i="4"/>
  <c r="G583" i="4" s="1"/>
  <c r="K340" i="4"/>
  <c r="K326" i="4"/>
  <c r="G326" i="4" s="1"/>
  <c r="K487" i="4"/>
  <c r="K599" i="4"/>
  <c r="K357" i="4"/>
  <c r="K207" i="4"/>
  <c r="K230" i="4"/>
  <c r="G230" i="4" s="1"/>
  <c r="K125" i="4"/>
  <c r="G125" i="4" s="1"/>
  <c r="K259" i="4"/>
  <c r="K137" i="4"/>
  <c r="G137" i="4" s="1"/>
  <c r="K348" i="4"/>
  <c r="K369" i="4"/>
  <c r="K152" i="4"/>
  <c r="K36" i="4"/>
  <c r="K176" i="4"/>
  <c r="G176" i="4" s="1"/>
  <c r="K427" i="4"/>
  <c r="G427" i="4" s="1"/>
  <c r="K6" i="4"/>
  <c r="K360" i="4"/>
  <c r="G360" i="4" s="1"/>
  <c r="K555" i="4"/>
  <c r="K610" i="4"/>
  <c r="K44" i="4"/>
  <c r="K336" i="4"/>
  <c r="K141" i="4"/>
  <c r="G141" i="4" s="1"/>
  <c r="K359" i="4"/>
  <c r="G359" i="4" s="1"/>
  <c r="K265" i="4"/>
  <c r="K306" i="4"/>
  <c r="G306" i="4" s="1"/>
  <c r="K211" i="4"/>
  <c r="K476" i="4"/>
  <c r="K389" i="4"/>
  <c r="K37" i="4"/>
  <c r="K49" i="4"/>
  <c r="G49" i="4" s="1"/>
  <c r="K417" i="4"/>
  <c r="G417" i="4" s="1"/>
  <c r="K644" i="4"/>
  <c r="K70" i="4"/>
  <c r="G70" i="4" s="1"/>
  <c r="K196" i="4"/>
  <c r="K573" i="4"/>
  <c r="K257" i="4"/>
  <c r="K542" i="4"/>
  <c r="K519" i="4"/>
  <c r="G519" i="4" s="1"/>
  <c r="K497" i="4"/>
  <c r="G497" i="4" s="1"/>
  <c r="K564" i="4"/>
  <c r="K285" i="4"/>
  <c r="G285" i="4" s="1"/>
  <c r="K511" i="4"/>
  <c r="K594" i="4"/>
  <c r="K258" i="4"/>
  <c r="K368" i="4"/>
  <c r="K510" i="4"/>
  <c r="G510" i="4" s="1"/>
  <c r="K645" i="4"/>
  <c r="G645" i="4" s="1"/>
  <c r="K582" i="4"/>
  <c r="K191" i="4"/>
  <c r="G191" i="4" s="1"/>
  <c r="K512" i="4"/>
  <c r="K325" i="4"/>
  <c r="K150" i="4"/>
  <c r="K491" i="4"/>
  <c r="K367" i="4"/>
  <c r="G367" i="4" s="1"/>
  <c r="K619" i="4"/>
  <c r="G619" i="4" s="1"/>
  <c r="K222" i="4"/>
  <c r="K553" i="4"/>
  <c r="G553" i="4" s="1"/>
  <c r="K318" i="4"/>
  <c r="K237" i="4"/>
  <c r="K328" i="4"/>
  <c r="K256" i="4"/>
  <c r="K255" i="4"/>
  <c r="G255" i="4" s="1"/>
  <c r="K344" i="4"/>
  <c r="G344" i="4" s="1"/>
  <c r="K127" i="4"/>
  <c r="K385" i="4"/>
  <c r="G385" i="4" s="1"/>
  <c r="K561" i="4"/>
  <c r="K409" i="4"/>
  <c r="K632" i="4"/>
  <c r="K41" i="4"/>
  <c r="K500" i="4"/>
  <c r="G500" i="4" s="1"/>
  <c r="K671" i="4"/>
  <c r="G671" i="4" s="1"/>
  <c r="K43" i="4"/>
  <c r="K163" i="4"/>
  <c r="G163" i="4" s="1"/>
  <c r="K88" i="4"/>
  <c r="K343" i="4"/>
  <c r="K569" i="4"/>
  <c r="K666" i="4"/>
  <c r="K567" i="4"/>
  <c r="G567" i="4" s="1"/>
  <c r="K351" i="4"/>
  <c r="G351" i="4" s="1"/>
  <c r="K557" i="4"/>
  <c r="K293" i="4"/>
  <c r="G293" i="4" s="1"/>
  <c r="K618" i="4"/>
  <c r="K637" i="4"/>
  <c r="K528" i="4"/>
  <c r="K655" i="4"/>
  <c r="K203" i="4"/>
  <c r="G203" i="4" s="1"/>
  <c r="K658" i="4"/>
  <c r="G658" i="4" s="1"/>
  <c r="K469" i="4"/>
  <c r="K233" i="4"/>
  <c r="G233" i="4" s="1"/>
  <c r="K103" i="4"/>
  <c r="K460" i="4"/>
  <c r="K575" i="4"/>
  <c r="K675" i="4"/>
  <c r="K164" i="4"/>
  <c r="G164" i="4" s="1"/>
  <c r="K568" i="4"/>
  <c r="G568" i="4" s="1"/>
  <c r="K505" i="4"/>
  <c r="K611" i="4"/>
  <c r="G611" i="4" s="1"/>
  <c r="K195" i="4"/>
  <c r="K144" i="4"/>
  <c r="K334" i="4"/>
  <c r="K597" i="4"/>
  <c r="K46" i="4"/>
  <c r="G46" i="4" s="1"/>
  <c r="K3" i="4"/>
  <c r="G3" i="4" s="1"/>
  <c r="K30" i="4"/>
  <c r="K278" i="4"/>
  <c r="G278" i="4" s="1"/>
  <c r="K226" i="4"/>
  <c r="K170" i="4"/>
  <c r="K89" i="4"/>
  <c r="K182" i="4"/>
  <c r="K393" i="4"/>
  <c r="G393" i="4" s="1"/>
  <c r="K132" i="4"/>
  <c r="G132" i="4" s="1"/>
  <c r="K72" i="4"/>
  <c r="K668" i="4"/>
  <c r="G668" i="4" s="1"/>
  <c r="K640" i="4"/>
  <c r="K549" i="4"/>
  <c r="K299" i="4"/>
  <c r="K634" i="4"/>
  <c r="K504" i="4"/>
  <c r="G504" i="4" s="1"/>
  <c r="K240" i="4"/>
  <c r="G240" i="4" s="1"/>
  <c r="K395" i="4"/>
  <c r="K494" i="4"/>
  <c r="G494" i="4" s="1"/>
  <c r="K218" i="4"/>
  <c r="K551" i="4"/>
  <c r="K171" i="4"/>
  <c r="K264" i="4"/>
  <c r="K433" i="4"/>
  <c r="G433" i="4" s="1"/>
  <c r="K620" i="4"/>
  <c r="G620" i="4" s="1"/>
  <c r="K185" i="4"/>
  <c r="K298" i="4"/>
  <c r="G298" i="4" s="1"/>
  <c r="K662" i="4"/>
  <c r="K399" i="4"/>
  <c r="K47" i="4"/>
  <c r="K498" i="4"/>
  <c r="K558" i="4"/>
  <c r="G558" i="4" s="1"/>
  <c r="K441" i="4"/>
  <c r="G441" i="4" s="1"/>
  <c r="K25" i="4"/>
  <c r="K437" i="4"/>
  <c r="G437" i="4" s="1"/>
  <c r="K428" i="4"/>
  <c r="K509" i="4"/>
  <c r="K354" i="4"/>
  <c r="K31" i="4"/>
  <c r="K261" i="4"/>
  <c r="G261" i="4" s="1"/>
  <c r="K126" i="4"/>
  <c r="G126" i="4" s="1"/>
  <c r="K198" i="4"/>
  <c r="K431" i="4"/>
  <c r="G431" i="4" s="1"/>
  <c r="K661" i="4"/>
  <c r="K154" i="4"/>
  <c r="K296" i="4"/>
  <c r="K323" i="4"/>
  <c r="K515" i="4"/>
  <c r="G515" i="4" s="1"/>
  <c r="K335" i="4"/>
  <c r="G335" i="4" s="1"/>
  <c r="K74" i="4"/>
  <c r="K279" i="4"/>
  <c r="G279" i="4" s="1"/>
  <c r="K231" i="4"/>
  <c r="K281" i="4"/>
  <c r="K536" i="4"/>
  <c r="K590" i="4"/>
  <c r="K95" i="4"/>
  <c r="G95" i="4" s="1"/>
  <c r="K77" i="4"/>
  <c r="G77" i="4" s="1"/>
  <c r="K149" i="4"/>
  <c r="K153" i="4"/>
  <c r="G153" i="4" s="1"/>
  <c r="K454" i="4"/>
  <c r="K87" i="4"/>
  <c r="K586" i="4"/>
  <c r="K423" i="4"/>
  <c r="K624" i="4"/>
  <c r="G624" i="4" s="1"/>
  <c r="K592" i="4"/>
  <c r="G592" i="4" s="1"/>
  <c r="K537" i="4"/>
  <c r="K98" i="4"/>
  <c r="G98" i="4" s="1"/>
  <c r="K390" i="4"/>
  <c r="K522" i="4"/>
  <c r="K277" i="4"/>
  <c r="K450" i="4"/>
  <c r="K282" i="4"/>
  <c r="G282" i="4" s="1"/>
  <c r="K609" i="4"/>
  <c r="G609" i="4" s="1"/>
  <c r="K232" i="4"/>
  <c r="K472" i="4"/>
  <c r="G472" i="4" s="1"/>
  <c r="K602" i="4"/>
  <c r="K308" i="4"/>
  <c r="K151" i="4"/>
  <c r="K572" i="4"/>
  <c r="K289" i="4"/>
  <c r="G289" i="4" s="1"/>
  <c r="K581" i="4"/>
  <c r="G581" i="4" s="1"/>
  <c r="K311" i="4"/>
  <c r="K453" i="4"/>
  <c r="G453" i="4" s="1"/>
  <c r="K327" i="4"/>
  <c r="K69" i="4"/>
  <c r="K300" i="4"/>
  <c r="K606" i="4"/>
  <c r="K146" i="4"/>
  <c r="G146" i="4" s="1"/>
  <c r="K633" i="4"/>
  <c r="G633" i="4" s="1"/>
  <c r="K451" i="4"/>
  <c r="K268" i="4"/>
  <c r="G268" i="4" s="1"/>
  <c r="K66" i="4"/>
  <c r="K333" i="4"/>
  <c r="K533" i="4"/>
  <c r="K291" i="4"/>
  <c r="K223" i="4"/>
  <c r="G223" i="4" s="1"/>
  <c r="K444" i="4"/>
  <c r="G444" i="4" s="1"/>
  <c r="K162" i="4"/>
  <c r="K398" i="4"/>
  <c r="G398" i="4" s="1"/>
  <c r="K629" i="4"/>
  <c r="K503" i="4"/>
  <c r="K130" i="4"/>
  <c r="K112" i="4"/>
  <c r="K263" i="4"/>
  <c r="G263" i="4" s="1"/>
  <c r="K158" i="4"/>
  <c r="G158" i="4" s="1"/>
  <c r="K28" i="4"/>
  <c r="K341" i="4"/>
  <c r="G341" i="4" s="1"/>
  <c r="K488" i="4"/>
  <c r="K92" i="4"/>
  <c r="K113" i="4"/>
  <c r="K147" i="4"/>
  <c r="K304" i="4"/>
  <c r="G304" i="4" s="1"/>
  <c r="K246" i="4"/>
  <c r="G246" i="4" s="1"/>
  <c r="K262" i="4"/>
  <c r="K321" i="4"/>
  <c r="G321" i="4" s="1"/>
  <c r="K280" i="4"/>
  <c r="K136" i="4"/>
  <c r="K478" i="4"/>
  <c r="K173" i="4"/>
  <c r="K295" i="4"/>
  <c r="G295" i="4" s="1"/>
  <c r="K241" i="4"/>
  <c r="G241" i="4" s="1"/>
  <c r="K117" i="4"/>
  <c r="K208" i="4"/>
  <c r="G208" i="4" s="1"/>
  <c r="K391" i="4"/>
  <c r="K479" i="4"/>
  <c r="K413" i="4"/>
  <c r="K363" i="4"/>
  <c r="K303" i="4"/>
  <c r="G303" i="4" s="1"/>
  <c r="K407" i="4"/>
  <c r="G407" i="4" s="1"/>
  <c r="K550" i="4"/>
  <c r="K288" i="4"/>
  <c r="G288" i="4" s="1"/>
  <c r="K199" i="4"/>
  <c r="K68" i="4"/>
  <c r="K338" i="4"/>
  <c r="K625" i="4"/>
  <c r="K242" i="4"/>
  <c r="G242" i="4" s="1"/>
  <c r="K243" i="4"/>
  <c r="G243" i="4" s="1"/>
  <c r="K174" i="4"/>
  <c r="K603" i="4"/>
  <c r="G603" i="4" s="1"/>
  <c r="K378" i="4"/>
  <c r="K527" i="4"/>
  <c r="K271" i="4"/>
  <c r="K477" i="4"/>
  <c r="K157" i="4"/>
  <c r="G157" i="4" s="1"/>
  <c r="K45" i="4"/>
  <c r="G45" i="4" s="1"/>
  <c r="K118" i="4"/>
  <c r="K589" i="4"/>
  <c r="G589" i="4" s="1"/>
  <c r="K442" i="4"/>
  <c r="K273" i="4"/>
  <c r="K275" i="4"/>
  <c r="K51" i="4"/>
  <c r="K543" i="4"/>
  <c r="G543" i="4" s="1"/>
  <c r="K16" i="4"/>
  <c r="G16" i="4" s="1"/>
  <c r="K81" i="4"/>
  <c r="K579" i="4"/>
  <c r="G579" i="4" s="1"/>
  <c r="K587" i="4"/>
  <c r="K499" i="4"/>
  <c r="K636" i="4"/>
  <c r="K97" i="4"/>
  <c r="K99" i="4"/>
  <c r="G99" i="4" s="1"/>
  <c r="K607" i="4"/>
  <c r="G607" i="4" s="1"/>
  <c r="K78" i="4"/>
  <c r="K252" i="4"/>
  <c r="G252" i="4" s="1"/>
  <c r="K76" i="4"/>
  <c r="K294" i="4"/>
  <c r="K371" i="4"/>
  <c r="K593" i="4"/>
  <c r="K187" i="4"/>
  <c r="G187" i="4" s="1"/>
  <c r="K71" i="4"/>
  <c r="G71" i="4" s="1"/>
  <c r="K411" i="4"/>
  <c r="K493" i="4"/>
  <c r="G493" i="4" s="1"/>
  <c r="K622" i="4"/>
  <c r="K352" i="4"/>
  <c r="K35" i="4"/>
  <c r="K269" i="4"/>
  <c r="K21" i="4"/>
  <c r="G21" i="4" s="1"/>
  <c r="K10" i="4"/>
  <c r="G10" i="4" s="1"/>
  <c r="K276" i="4"/>
  <c r="K471" i="4"/>
  <c r="G471" i="4" s="1"/>
  <c r="K316" i="4"/>
  <c r="K349" i="4"/>
  <c r="K4" i="4"/>
  <c r="K598" i="4"/>
  <c r="K449" i="4"/>
  <c r="G449" i="4" s="1"/>
  <c r="K377" i="4"/>
  <c r="G377" i="4" s="1"/>
  <c r="K648" i="4"/>
  <c r="K468" i="4"/>
  <c r="G468" i="4" s="1"/>
  <c r="K486" i="4"/>
  <c r="K102" i="4"/>
  <c r="K534" i="4"/>
  <c r="K217" i="4"/>
  <c r="K250" i="4"/>
  <c r="G250" i="4" s="1"/>
  <c r="K110" i="4"/>
  <c r="G110" i="4" s="1"/>
  <c r="K329" i="4"/>
  <c r="K653" i="4"/>
  <c r="G653" i="4" s="1"/>
  <c r="K20" i="4"/>
  <c r="K101" i="4"/>
  <c r="K249" i="4"/>
  <c r="K538" i="4"/>
  <c r="K322" i="4"/>
  <c r="G322" i="4" s="1"/>
  <c r="K42" i="4"/>
  <c r="G42" i="4" s="1"/>
  <c r="K463" i="4"/>
  <c r="K100" i="4"/>
  <c r="G100" i="4" s="1"/>
  <c r="K13" i="4"/>
  <c r="K600" i="4"/>
  <c r="K91" i="4"/>
  <c r="K347" i="4"/>
  <c r="K379" i="4"/>
  <c r="G379" i="4" s="1"/>
  <c r="K8" i="4"/>
  <c r="G8" i="4" s="1"/>
  <c r="K19" i="4"/>
  <c r="K353" i="4"/>
  <c r="G353" i="4" s="1"/>
  <c r="K452" i="4"/>
  <c r="K245" i="4"/>
  <c r="K166" i="4"/>
  <c r="K524" i="4"/>
  <c r="K601" i="4"/>
  <c r="G601" i="4" s="1"/>
  <c r="K585" i="4"/>
  <c r="G585" i="4" s="1"/>
  <c r="K350" i="4"/>
  <c r="K320" i="4"/>
  <c r="G320" i="4" s="1"/>
  <c r="K104" i="4"/>
  <c r="K430" i="4"/>
  <c r="K628" i="4"/>
  <c r="K496" i="4"/>
  <c r="K535" i="4"/>
  <c r="G535" i="4" s="1"/>
  <c r="K356" i="4"/>
  <c r="G356" i="4" s="1"/>
  <c r="K621" i="4"/>
  <c r="K489" i="4"/>
  <c r="G489" i="4" s="1"/>
  <c r="K105" i="4"/>
  <c r="K540" i="4"/>
  <c r="K220" i="4"/>
  <c r="K12" i="4"/>
  <c r="K190" i="4"/>
  <c r="G190" i="4" s="1"/>
  <c r="K225" i="4"/>
  <c r="G225" i="4" s="1"/>
  <c r="K565" i="4"/>
  <c r="K224" i="4"/>
  <c r="G224" i="4" s="1"/>
  <c r="K616" i="4"/>
  <c r="K672" i="4"/>
  <c r="K301" i="4"/>
  <c r="K365" i="4"/>
  <c r="K415" i="4"/>
  <c r="G415" i="4" s="1"/>
  <c r="K159" i="4"/>
  <c r="G159" i="4" s="1"/>
  <c r="K106" i="4"/>
  <c r="K470" i="4"/>
  <c r="G470" i="4" s="1"/>
  <c r="K86" i="4"/>
  <c r="K319" i="4"/>
  <c r="K659" i="4"/>
  <c r="K651" i="4"/>
  <c r="K483" i="4"/>
  <c r="G483" i="4" s="1"/>
  <c r="K626" i="4"/>
  <c r="G626" i="4" s="1"/>
  <c r="K402" i="4"/>
  <c r="K9" i="4"/>
  <c r="G9" i="4" s="1"/>
  <c r="K18" i="4"/>
  <c r="K219" i="4"/>
  <c r="K490" i="4"/>
  <c r="K160" i="4"/>
  <c r="K614" i="4"/>
  <c r="K466" i="4"/>
  <c r="G466" i="4" s="1"/>
  <c r="K339" i="4"/>
  <c r="K562" i="4"/>
  <c r="G562" i="4" s="1"/>
  <c r="K627" i="4"/>
  <c r="K5" i="4"/>
  <c r="K186" i="4"/>
  <c r="K406" i="4"/>
  <c r="K556" i="4"/>
  <c r="G556" i="4" s="1"/>
  <c r="K120" i="4"/>
  <c r="G120" i="4" s="1"/>
  <c r="K236" i="4"/>
  <c r="K559" i="4"/>
  <c r="G559" i="4" s="1"/>
  <c r="W397" i="4"/>
  <c r="W480" i="4"/>
  <c r="W578" i="4"/>
  <c r="W373" i="4"/>
  <c r="W419" i="4"/>
  <c r="W57" i="4"/>
  <c r="W129" i="4"/>
  <c r="W50" i="4"/>
  <c r="W214" i="4"/>
  <c r="W189" i="4"/>
  <c r="W14" i="4"/>
  <c r="W27" i="4"/>
  <c r="W414" i="4"/>
  <c r="W571" i="4"/>
  <c r="W221" i="4"/>
  <c r="W331" i="4"/>
  <c r="W630" i="4"/>
  <c r="W445" i="4"/>
  <c r="W617" i="4"/>
  <c r="W376" i="4"/>
  <c r="W386" i="4"/>
  <c r="W364" i="4"/>
  <c r="W227" i="4"/>
  <c r="W183" i="4"/>
  <c r="W517" i="4"/>
  <c r="W492" i="4"/>
  <c r="W251" i="4"/>
  <c r="W194" i="4"/>
  <c r="W455" i="4"/>
  <c r="W566" i="4"/>
  <c r="W374" i="4"/>
  <c r="W167" i="4"/>
  <c r="W59" i="4"/>
  <c r="W412" i="4"/>
  <c r="W552" i="4"/>
  <c r="W669" i="4"/>
  <c r="W332" i="4"/>
  <c r="W38" i="4"/>
  <c r="W61" i="4"/>
  <c r="W531" i="4"/>
  <c r="W253" i="4"/>
  <c r="W525" i="4"/>
  <c r="W358" i="4"/>
  <c r="W115" i="4"/>
  <c r="W32" i="4"/>
  <c r="W387" i="4"/>
  <c r="W312" i="4"/>
  <c r="W475" i="4"/>
  <c r="W547" i="4"/>
  <c r="W169" i="4"/>
  <c r="W248" i="4"/>
  <c r="W408" i="4"/>
  <c r="W345" i="4"/>
  <c r="W168" i="4"/>
  <c r="W502" i="4"/>
  <c r="W197" i="4"/>
  <c r="W142" i="4"/>
  <c r="W577" i="4"/>
  <c r="W22" i="4"/>
  <c r="W623" i="4"/>
  <c r="W676" i="4"/>
  <c r="W506" i="4"/>
  <c r="W317" i="4"/>
  <c r="W647" i="4"/>
  <c r="W2" i="4"/>
  <c r="W11" i="4"/>
  <c r="W514" i="4"/>
  <c r="W108" i="4"/>
  <c r="W576" i="4"/>
  <c r="W62" i="4"/>
  <c r="W516" i="4"/>
  <c r="W161" i="4"/>
  <c r="W201" i="4"/>
  <c r="W446" i="4"/>
  <c r="W631" i="4"/>
  <c r="W58" i="4"/>
  <c r="W23" i="4"/>
  <c r="W372" i="4"/>
  <c r="W529" i="4"/>
  <c r="W34" i="4"/>
  <c r="W495" i="4"/>
  <c r="W432" i="4"/>
  <c r="W179" i="4"/>
  <c r="W212" i="4"/>
  <c r="W570" i="4"/>
  <c r="W56" i="4"/>
  <c r="W93" i="4"/>
  <c r="W228" i="4"/>
  <c r="W143" i="4"/>
  <c r="W673" i="4"/>
  <c r="W205" i="4"/>
  <c r="W286" i="4"/>
  <c r="W526" i="4"/>
  <c r="W172" i="4"/>
  <c r="W608" i="4"/>
  <c r="W213" i="4"/>
  <c r="W238" i="4"/>
  <c r="W457" i="4"/>
  <c r="W181" i="4"/>
  <c r="W215" i="4"/>
  <c r="W545" i="4"/>
  <c r="W584" i="4"/>
  <c r="W67" i="4"/>
  <c r="W64" i="4"/>
  <c r="W646" i="4"/>
  <c r="W461" i="4"/>
  <c r="W401" i="4"/>
  <c r="W33" i="4"/>
  <c r="W156" i="4"/>
  <c r="W175" i="4"/>
  <c r="W591" i="4"/>
  <c r="W216" i="4"/>
  <c r="W523" i="4"/>
  <c r="W574" i="4"/>
  <c r="W507" i="4"/>
  <c r="W416" i="4"/>
  <c r="W29" i="4"/>
  <c r="W53" i="4"/>
  <c r="W177" i="4"/>
  <c r="W554" i="4"/>
  <c r="W420" i="4"/>
  <c r="W639" i="4"/>
  <c r="W370" i="4"/>
  <c r="W337" i="4"/>
  <c r="W138" i="4"/>
  <c r="W206" i="4"/>
  <c r="W650" i="4"/>
  <c r="W79" i="4"/>
  <c r="W270" i="4"/>
  <c r="W465" i="4"/>
  <c r="W60" i="4"/>
  <c r="W532" i="4"/>
  <c r="W580" i="4"/>
  <c r="W192" i="4"/>
  <c r="W315" i="4"/>
  <c r="W520" i="4"/>
  <c r="W7" i="4"/>
  <c r="W355" i="4"/>
  <c r="W677" i="4"/>
  <c r="W48" i="4"/>
  <c r="W652" i="4"/>
  <c r="W82" i="4"/>
  <c r="W361" i="4"/>
  <c r="W635" i="4"/>
  <c r="W508" i="4"/>
  <c r="W83" i="4"/>
  <c r="W654" i="4"/>
  <c r="W484" i="4"/>
  <c r="W247" i="4"/>
  <c r="W131" i="4"/>
  <c r="W244" i="4"/>
  <c r="W588" i="4"/>
  <c r="W425" i="4"/>
  <c r="W501" i="4"/>
  <c r="W605" i="4"/>
  <c r="W384" i="4"/>
  <c r="W438" i="4"/>
  <c r="W65" i="4"/>
  <c r="W302" i="4"/>
  <c r="W462" i="4"/>
  <c r="W52" i="4"/>
  <c r="W546" i="4"/>
  <c r="W400" i="4"/>
  <c r="W209" i="4"/>
  <c r="W133" i="4"/>
  <c r="W443" i="4"/>
  <c r="W184" i="4"/>
  <c r="W421" i="4"/>
  <c r="W274" i="4"/>
  <c r="W656" i="4"/>
  <c r="W560" i="4"/>
  <c r="W418" i="4"/>
  <c r="W392" i="4"/>
  <c r="W307" i="4"/>
  <c r="W474" i="4"/>
  <c r="W254" i="4"/>
  <c r="W674" i="4"/>
  <c r="W596" i="4"/>
  <c r="W485" i="4"/>
  <c r="W140" i="4"/>
  <c r="W530" i="4"/>
  <c r="W202" i="4"/>
  <c r="W424" i="4"/>
  <c r="W39" i="4"/>
  <c r="W165" i="4"/>
  <c r="W116" i="4"/>
  <c r="W382" i="4"/>
  <c r="W17" i="4"/>
  <c r="W148" i="4"/>
  <c r="W94" i="4"/>
  <c r="W657" i="4"/>
  <c r="W272" i="4"/>
  <c r="W544" i="4"/>
  <c r="W595" i="4"/>
  <c r="W26" i="4"/>
  <c r="W456" i="4"/>
  <c r="W375" i="4"/>
  <c r="W292" i="4"/>
  <c r="W473" i="4"/>
  <c r="W305" i="4"/>
  <c r="W284" i="4"/>
  <c r="W297" i="4"/>
  <c r="W482" i="4"/>
  <c r="W643" i="4"/>
  <c r="W24" i="4"/>
  <c r="W518" i="4"/>
  <c r="W54" i="4"/>
  <c r="W188" i="4"/>
  <c r="W403" i="4"/>
  <c r="W107" i="4"/>
  <c r="W119" i="4"/>
  <c r="W426" i="4"/>
  <c r="W309" i="4"/>
  <c r="W381" i="4"/>
  <c r="W435" i="4"/>
  <c r="W124" i="4"/>
  <c r="W314" i="4"/>
  <c r="W235" i="4"/>
  <c r="W178" i="4"/>
  <c r="W366" i="4"/>
  <c r="W649" i="4"/>
  <c r="W229" i="4"/>
  <c r="W290" i="4"/>
  <c r="W563" i="4"/>
  <c r="W310" i="4"/>
  <c r="W436" i="4"/>
  <c r="W464" i="4"/>
  <c r="W342" i="4"/>
  <c r="W604" i="4"/>
  <c r="W63" i="4"/>
  <c r="W80" i="4"/>
  <c r="W439" i="4"/>
  <c r="W396" i="4"/>
  <c r="W180" i="4"/>
  <c r="W90" i="4"/>
  <c r="W114" i="4"/>
  <c r="W85" i="4"/>
  <c r="W613" i="4"/>
  <c r="W55" i="4"/>
  <c r="W638" i="4"/>
  <c r="W75" i="4"/>
  <c r="W346" i="4"/>
  <c r="W73" i="4"/>
  <c r="W145" i="4"/>
  <c r="W15" i="4"/>
  <c r="W448" i="4"/>
  <c r="W405" i="4"/>
  <c r="W135" i="4"/>
  <c r="W239" i="4"/>
  <c r="W380" i="4"/>
  <c r="W447" i="4"/>
  <c r="W410" i="4"/>
  <c r="W210" i="4"/>
  <c r="W313" i="4"/>
  <c r="W234" i="4"/>
  <c r="W383" i="4"/>
  <c r="W324" i="4"/>
  <c r="W266" i="4"/>
  <c r="W467" i="4"/>
  <c r="W109" i="4"/>
  <c r="W663" i="4"/>
  <c r="W422" i="4"/>
  <c r="W660" i="4"/>
  <c r="W260" i="4"/>
  <c r="W548" i="4"/>
  <c r="W664" i="4"/>
  <c r="W665" i="4"/>
  <c r="W96" i="4"/>
  <c r="W642" i="4"/>
  <c r="W612" i="4"/>
  <c r="W615" i="4"/>
  <c r="W388" i="4"/>
  <c r="W267" i="4"/>
  <c r="W134" i="4"/>
  <c r="W123" i="4"/>
  <c r="W204" i="4"/>
  <c r="W459" i="4"/>
  <c r="W330" i="4"/>
  <c r="W667" i="4"/>
  <c r="W111" i="4"/>
  <c r="W193" i="4"/>
  <c r="W641" i="4"/>
  <c r="W283" i="4"/>
  <c r="W200" i="4"/>
  <c r="W139" i="4"/>
  <c r="W434" i="4"/>
  <c r="W429" i="4"/>
  <c r="W670" i="4"/>
  <c r="W481" i="4"/>
  <c r="W287" i="4"/>
  <c r="W128" i="4"/>
  <c r="W513" i="4"/>
  <c r="W84" i="4"/>
  <c r="W521" i="4"/>
  <c r="W440" i="4"/>
  <c r="W458" i="4"/>
  <c r="W362" i="4"/>
  <c r="W394" i="4"/>
  <c r="W541" i="4"/>
  <c r="W122" i="4"/>
  <c r="W40" i="4"/>
  <c r="W155" i="4"/>
  <c r="W404" i="4"/>
  <c r="W539" i="4"/>
  <c r="W121" i="4"/>
  <c r="W583" i="4"/>
  <c r="W340" i="4"/>
  <c r="W326" i="4"/>
  <c r="W487" i="4"/>
  <c r="W599" i="4"/>
  <c r="W357" i="4"/>
  <c r="W207" i="4"/>
  <c r="W230" i="4"/>
  <c r="W125" i="4"/>
  <c r="W259" i="4"/>
  <c r="W137" i="4"/>
  <c r="W348" i="4"/>
  <c r="W369" i="4"/>
  <c r="W152" i="4"/>
  <c r="W36" i="4"/>
  <c r="W176" i="4"/>
  <c r="W427" i="4"/>
  <c r="W6" i="4"/>
  <c r="W360" i="4"/>
  <c r="W555" i="4"/>
  <c r="W610" i="4"/>
  <c r="W44" i="4"/>
  <c r="W336" i="4"/>
  <c r="W141" i="4"/>
  <c r="W359" i="4"/>
  <c r="W265" i="4"/>
  <c r="W306" i="4"/>
  <c r="W211" i="4"/>
  <c r="W476" i="4"/>
  <c r="W389" i="4"/>
  <c r="W37" i="4"/>
  <c r="W49" i="4"/>
  <c r="W417" i="4"/>
  <c r="W644" i="4"/>
  <c r="W70" i="4"/>
  <c r="W196" i="4"/>
  <c r="W573" i="4"/>
  <c r="W257" i="4"/>
  <c r="W542" i="4"/>
  <c r="W519" i="4"/>
  <c r="W497" i="4"/>
  <c r="W564" i="4"/>
  <c r="W285" i="4"/>
  <c r="W511" i="4"/>
  <c r="W594" i="4"/>
  <c r="W258" i="4"/>
  <c r="W368" i="4"/>
  <c r="W510" i="4"/>
  <c r="W645" i="4"/>
  <c r="W582" i="4"/>
  <c r="W191" i="4"/>
  <c r="W512" i="4"/>
  <c r="W325" i="4"/>
  <c r="W150" i="4"/>
  <c r="W491" i="4"/>
  <c r="W367" i="4"/>
  <c r="W619" i="4"/>
  <c r="W222" i="4"/>
  <c r="W553" i="4"/>
  <c r="W318" i="4"/>
  <c r="W237" i="4"/>
  <c r="W328" i="4"/>
  <c r="W256" i="4"/>
  <c r="W255" i="4"/>
  <c r="W344" i="4"/>
  <c r="W127" i="4"/>
  <c r="W385" i="4"/>
  <c r="W561" i="4"/>
  <c r="W409" i="4"/>
  <c r="W632" i="4"/>
  <c r="W41" i="4"/>
  <c r="W500" i="4"/>
  <c r="W671" i="4"/>
  <c r="W43" i="4"/>
  <c r="W163" i="4"/>
  <c r="W88" i="4"/>
  <c r="W343" i="4"/>
  <c r="W569" i="4"/>
  <c r="W666" i="4"/>
  <c r="W567" i="4"/>
  <c r="W351" i="4"/>
  <c r="W557" i="4"/>
  <c r="W293" i="4"/>
  <c r="W618" i="4"/>
  <c r="W637" i="4"/>
  <c r="W528" i="4"/>
  <c r="W655" i="4"/>
  <c r="W203" i="4"/>
  <c r="W658" i="4"/>
  <c r="W469" i="4"/>
  <c r="W233" i="4"/>
  <c r="W103" i="4"/>
  <c r="W460" i="4"/>
  <c r="W575" i="4"/>
  <c r="W675" i="4"/>
  <c r="W164" i="4"/>
  <c r="W568" i="4"/>
  <c r="W505" i="4"/>
  <c r="W611" i="4"/>
  <c r="W195" i="4"/>
  <c r="W144" i="4"/>
  <c r="W334" i="4"/>
  <c r="W597" i="4"/>
  <c r="W46" i="4"/>
  <c r="W3" i="4"/>
  <c r="W30" i="4"/>
  <c r="W278" i="4"/>
  <c r="W226" i="4"/>
  <c r="W170" i="4"/>
  <c r="W89" i="4"/>
  <c r="W182" i="4"/>
  <c r="W393" i="4"/>
  <c r="W132" i="4"/>
  <c r="W72" i="4"/>
  <c r="W668" i="4"/>
  <c r="W640" i="4"/>
  <c r="W549" i="4"/>
  <c r="W299" i="4"/>
  <c r="W634" i="4"/>
  <c r="W504" i="4"/>
  <c r="W240" i="4"/>
  <c r="W395" i="4"/>
  <c r="W494" i="4"/>
  <c r="W218" i="4"/>
  <c r="W551" i="4"/>
  <c r="W171" i="4"/>
  <c r="W264" i="4"/>
  <c r="W433" i="4"/>
  <c r="W620" i="4"/>
  <c r="W185" i="4"/>
  <c r="W298" i="4"/>
  <c r="W662" i="4"/>
  <c r="W399" i="4"/>
  <c r="W47" i="4"/>
  <c r="W498" i="4"/>
  <c r="W558" i="4"/>
  <c r="W441" i="4"/>
  <c r="W25" i="4"/>
  <c r="W437" i="4"/>
  <c r="W428" i="4"/>
  <c r="W509" i="4"/>
  <c r="W354" i="4"/>
  <c r="W31" i="4"/>
  <c r="W261" i="4"/>
  <c r="W126" i="4"/>
  <c r="W198" i="4"/>
  <c r="W431" i="4"/>
  <c r="W661" i="4"/>
  <c r="W154" i="4"/>
  <c r="W296" i="4"/>
  <c r="W323" i="4"/>
  <c r="W515" i="4"/>
  <c r="W335" i="4"/>
  <c r="W74" i="4"/>
  <c r="W279" i="4"/>
  <c r="W231" i="4"/>
  <c r="W281" i="4"/>
  <c r="W536" i="4"/>
  <c r="W590" i="4"/>
  <c r="W95" i="4"/>
  <c r="W77" i="4"/>
  <c r="W149" i="4"/>
  <c r="W153" i="4"/>
  <c r="W454" i="4"/>
  <c r="W87" i="4"/>
  <c r="W586" i="4"/>
  <c r="W423" i="4"/>
  <c r="W624" i="4"/>
  <c r="W592" i="4"/>
  <c r="W537" i="4"/>
  <c r="W98" i="4"/>
  <c r="W390" i="4"/>
  <c r="W522" i="4"/>
  <c r="W277" i="4"/>
  <c r="W450" i="4"/>
  <c r="W282" i="4"/>
  <c r="W609" i="4"/>
  <c r="W232" i="4"/>
  <c r="W472" i="4"/>
  <c r="W602" i="4"/>
  <c r="W308" i="4"/>
  <c r="W151" i="4"/>
  <c r="W572" i="4"/>
  <c r="W289" i="4"/>
  <c r="W581" i="4"/>
  <c r="W311" i="4"/>
  <c r="W453" i="4"/>
  <c r="W327" i="4"/>
  <c r="W69" i="4"/>
  <c r="W300" i="4"/>
  <c r="W606" i="4"/>
  <c r="W146" i="4"/>
  <c r="W633" i="4"/>
  <c r="W451" i="4"/>
  <c r="W268" i="4"/>
  <c r="W66" i="4"/>
  <c r="W333" i="4"/>
  <c r="W533" i="4"/>
  <c r="W291" i="4"/>
  <c r="W223" i="4"/>
  <c r="W444" i="4"/>
  <c r="W162" i="4"/>
  <c r="W398" i="4"/>
  <c r="W629" i="4"/>
  <c r="W503" i="4"/>
  <c r="W130" i="4"/>
  <c r="W112" i="4"/>
  <c r="W263" i="4"/>
  <c r="W158" i="4"/>
  <c r="W28" i="4"/>
  <c r="W341" i="4"/>
  <c r="W488" i="4"/>
  <c r="W92" i="4"/>
  <c r="W113" i="4"/>
  <c r="W147" i="4"/>
  <c r="W304" i="4"/>
  <c r="W246" i="4"/>
  <c r="W262" i="4"/>
  <c r="W321" i="4"/>
  <c r="W280" i="4"/>
  <c r="W136" i="4"/>
  <c r="W478" i="4"/>
  <c r="W173" i="4"/>
  <c r="W295" i="4"/>
  <c r="W241" i="4"/>
  <c r="W117" i="4"/>
  <c r="W208" i="4"/>
  <c r="W391" i="4"/>
  <c r="W479" i="4"/>
  <c r="W413" i="4"/>
  <c r="W363" i="4"/>
  <c r="W303" i="4"/>
  <c r="W407" i="4"/>
  <c r="W550" i="4"/>
  <c r="W288" i="4"/>
  <c r="W199" i="4"/>
  <c r="W68" i="4"/>
  <c r="W338" i="4"/>
  <c r="W625" i="4"/>
  <c r="W242" i="4"/>
  <c r="W243" i="4"/>
  <c r="W174" i="4"/>
  <c r="W603" i="4"/>
  <c r="W378" i="4"/>
  <c r="W527" i="4"/>
  <c r="W271" i="4"/>
  <c r="W477" i="4"/>
  <c r="W157" i="4"/>
  <c r="W45" i="4"/>
  <c r="W118" i="4"/>
  <c r="W589" i="4"/>
  <c r="W442" i="4"/>
  <c r="W273" i="4"/>
  <c r="W275" i="4"/>
  <c r="W51" i="4"/>
  <c r="W543" i="4"/>
  <c r="W16" i="4"/>
  <c r="W81" i="4"/>
  <c r="W579" i="4"/>
  <c r="W587" i="4"/>
  <c r="W499" i="4"/>
  <c r="W636" i="4"/>
  <c r="W97" i="4"/>
  <c r="W99" i="4"/>
  <c r="W607" i="4"/>
  <c r="W78" i="4"/>
  <c r="W252" i="4"/>
  <c r="W76" i="4"/>
  <c r="W294" i="4"/>
  <c r="W371" i="4"/>
  <c r="W593" i="4"/>
  <c r="W187" i="4"/>
  <c r="W71" i="4"/>
  <c r="W411" i="4"/>
  <c r="W493" i="4"/>
  <c r="W622" i="4"/>
  <c r="W352" i="4"/>
  <c r="W35" i="4"/>
  <c r="W269" i="4"/>
  <c r="W21" i="4"/>
  <c r="W10" i="4"/>
  <c r="W276" i="4"/>
  <c r="W471" i="4"/>
  <c r="W316" i="4"/>
  <c r="W349" i="4"/>
  <c r="W4" i="4"/>
  <c r="W598" i="4"/>
  <c r="W449" i="4"/>
  <c r="W377" i="4"/>
  <c r="W648" i="4"/>
  <c r="W468" i="4"/>
  <c r="W486" i="4"/>
  <c r="W102" i="4"/>
  <c r="W534" i="4"/>
  <c r="W217" i="4"/>
  <c r="W250" i="4"/>
  <c r="W110" i="4"/>
  <c r="W329" i="4"/>
  <c r="W653" i="4"/>
  <c r="W20" i="4"/>
  <c r="W101" i="4"/>
  <c r="W249" i="4"/>
  <c r="W538" i="4"/>
  <c r="W322" i="4"/>
  <c r="W42" i="4"/>
  <c r="W463" i="4"/>
  <c r="W100" i="4"/>
  <c r="W13" i="4"/>
  <c r="W600" i="4"/>
  <c r="W91" i="4"/>
  <c r="W347" i="4"/>
  <c r="W379" i="4"/>
  <c r="W8" i="4"/>
  <c r="W19" i="4"/>
  <c r="W353" i="4"/>
  <c r="W452" i="4"/>
  <c r="W245" i="4"/>
  <c r="W166" i="4"/>
  <c r="W524" i="4"/>
  <c r="W601" i="4"/>
  <c r="W585" i="4"/>
  <c r="W350" i="4"/>
  <c r="W320" i="4"/>
  <c r="W104" i="4"/>
  <c r="W430" i="4"/>
  <c r="W628" i="4"/>
  <c r="W496" i="4"/>
  <c r="W535" i="4"/>
  <c r="W356" i="4"/>
  <c r="W621" i="4"/>
  <c r="W489" i="4"/>
  <c r="W105" i="4"/>
  <c r="W540" i="4"/>
  <c r="W220" i="4"/>
  <c r="W12" i="4"/>
  <c r="W190" i="4"/>
  <c r="W225" i="4"/>
  <c r="W565" i="4"/>
  <c r="W224" i="4"/>
  <c r="W616" i="4"/>
  <c r="W672" i="4"/>
  <c r="W301" i="4"/>
  <c r="W365" i="4"/>
  <c r="W415" i="4"/>
  <c r="W159" i="4"/>
  <c r="W106" i="4"/>
  <c r="W470" i="4"/>
  <c r="W86" i="4"/>
  <c r="W319" i="4"/>
  <c r="W659" i="4"/>
  <c r="W651" i="4"/>
  <c r="W483" i="4"/>
  <c r="W626" i="4"/>
  <c r="W402" i="4"/>
  <c r="W9" i="4"/>
  <c r="W18" i="4"/>
  <c r="W219" i="4"/>
  <c r="W490" i="4"/>
  <c r="W160" i="4"/>
  <c r="W614" i="4"/>
  <c r="W466" i="4"/>
  <c r="W339" i="4"/>
  <c r="W562" i="4"/>
  <c r="W627" i="4"/>
  <c r="W5" i="4"/>
  <c r="W186" i="4"/>
  <c r="W406" i="4"/>
  <c r="W556" i="4"/>
  <c r="W120" i="4"/>
  <c r="W236" i="4"/>
  <c r="W559" i="4"/>
  <c r="I397" i="4"/>
  <c r="I480" i="4"/>
  <c r="I578" i="4"/>
  <c r="I373" i="4"/>
  <c r="I419" i="4"/>
  <c r="I57" i="4"/>
  <c r="I129" i="4"/>
  <c r="I50" i="4"/>
  <c r="I214" i="4"/>
  <c r="I189" i="4"/>
  <c r="I14" i="4"/>
  <c r="I27" i="4"/>
  <c r="I414" i="4"/>
  <c r="I571" i="4"/>
  <c r="I221" i="4"/>
  <c r="I331" i="4"/>
  <c r="I630" i="4"/>
  <c r="I445" i="4"/>
  <c r="I617" i="4"/>
  <c r="I376" i="4"/>
  <c r="I386" i="4"/>
  <c r="I364" i="4"/>
  <c r="I227" i="4"/>
  <c r="I183" i="4"/>
  <c r="I517" i="4"/>
  <c r="I492" i="4"/>
  <c r="I251" i="4"/>
  <c r="I194" i="4"/>
  <c r="I455" i="4"/>
  <c r="I566" i="4"/>
  <c r="I374" i="4"/>
  <c r="I167" i="4"/>
  <c r="I59" i="4"/>
  <c r="I412" i="4"/>
  <c r="I552" i="4"/>
  <c r="I669" i="4"/>
  <c r="I332" i="4"/>
  <c r="I38" i="4"/>
  <c r="I61" i="4"/>
  <c r="I531" i="4"/>
  <c r="I253" i="4"/>
  <c r="I525" i="4"/>
  <c r="I358" i="4"/>
  <c r="I115" i="4"/>
  <c r="I32" i="4"/>
  <c r="I387" i="4"/>
  <c r="I312" i="4"/>
  <c r="I475" i="4"/>
  <c r="I547" i="4"/>
  <c r="I169" i="4"/>
  <c r="I248" i="4"/>
  <c r="I408" i="4"/>
  <c r="I345" i="4"/>
  <c r="I168" i="4"/>
  <c r="I502" i="4"/>
  <c r="I197" i="4"/>
  <c r="I142" i="4"/>
  <c r="I577" i="4"/>
  <c r="I22" i="4"/>
  <c r="I623" i="4"/>
  <c r="I676" i="4"/>
  <c r="I506" i="4"/>
  <c r="I317" i="4"/>
  <c r="I647" i="4"/>
  <c r="I2" i="4"/>
  <c r="I11" i="4"/>
  <c r="I514" i="4"/>
  <c r="I108" i="4"/>
  <c r="I576" i="4"/>
  <c r="I62" i="4"/>
  <c r="I516" i="4"/>
  <c r="I161" i="4"/>
  <c r="I201" i="4"/>
  <c r="I446" i="4"/>
  <c r="I631" i="4"/>
  <c r="I58" i="4"/>
  <c r="I23" i="4"/>
  <c r="I372" i="4"/>
  <c r="I529" i="4"/>
  <c r="I34" i="4"/>
  <c r="I495" i="4"/>
  <c r="I432" i="4"/>
  <c r="I179" i="4"/>
  <c r="I212" i="4"/>
  <c r="I570" i="4"/>
  <c r="I56" i="4"/>
  <c r="I93" i="4"/>
  <c r="I228" i="4"/>
  <c r="I143" i="4"/>
  <c r="I673" i="4"/>
  <c r="I205" i="4"/>
  <c r="I286" i="4"/>
  <c r="I526" i="4"/>
  <c r="I172" i="4"/>
  <c r="I608" i="4"/>
  <c r="I213" i="4"/>
  <c r="I238" i="4"/>
  <c r="I457" i="4"/>
  <c r="I181" i="4"/>
  <c r="I215" i="4"/>
  <c r="I545" i="4"/>
  <c r="I584" i="4"/>
  <c r="I67" i="4"/>
  <c r="I64" i="4"/>
  <c r="I646" i="4"/>
  <c r="I461" i="4"/>
  <c r="I401" i="4"/>
  <c r="I33" i="4"/>
  <c r="I156" i="4"/>
  <c r="I175" i="4"/>
  <c r="I591" i="4"/>
  <c r="I216" i="4"/>
  <c r="I523" i="4"/>
  <c r="I574" i="4"/>
  <c r="I507" i="4"/>
  <c r="I416" i="4"/>
  <c r="I29" i="4"/>
  <c r="I53" i="4"/>
  <c r="I177" i="4"/>
  <c r="I554" i="4"/>
  <c r="I420" i="4"/>
  <c r="I639" i="4"/>
  <c r="I370" i="4"/>
  <c r="I337" i="4"/>
  <c r="I138" i="4"/>
  <c r="I206" i="4"/>
  <c r="I650" i="4"/>
  <c r="I79" i="4"/>
  <c r="I270" i="4"/>
  <c r="I465" i="4"/>
  <c r="I60" i="4"/>
  <c r="I532" i="4"/>
  <c r="I580" i="4"/>
  <c r="I192" i="4"/>
  <c r="I315" i="4"/>
  <c r="I520" i="4"/>
  <c r="I7" i="4"/>
  <c r="I355" i="4"/>
  <c r="I677" i="4"/>
  <c r="I48" i="4"/>
  <c r="I652" i="4"/>
  <c r="I82" i="4"/>
  <c r="I361" i="4"/>
  <c r="I635" i="4"/>
  <c r="I508" i="4"/>
  <c r="I83" i="4"/>
  <c r="I654" i="4"/>
  <c r="I484" i="4"/>
  <c r="I247" i="4"/>
  <c r="I131" i="4"/>
  <c r="I244" i="4"/>
  <c r="I588" i="4"/>
  <c r="I425" i="4"/>
  <c r="I501" i="4"/>
  <c r="I605" i="4"/>
  <c r="I384" i="4"/>
  <c r="I438" i="4"/>
  <c r="I65" i="4"/>
  <c r="I302" i="4"/>
  <c r="I462" i="4"/>
  <c r="I52" i="4"/>
  <c r="I546" i="4"/>
  <c r="I400" i="4"/>
  <c r="I209" i="4"/>
  <c r="I133" i="4"/>
  <c r="I443" i="4"/>
  <c r="I184" i="4"/>
  <c r="I421" i="4"/>
  <c r="I274" i="4"/>
  <c r="I656" i="4"/>
  <c r="I560" i="4"/>
  <c r="I418" i="4"/>
  <c r="I392" i="4"/>
  <c r="I307" i="4"/>
  <c r="I474" i="4"/>
  <c r="I254" i="4"/>
  <c r="I674" i="4"/>
  <c r="I596" i="4"/>
  <c r="I485" i="4"/>
  <c r="I140" i="4"/>
  <c r="I530" i="4"/>
  <c r="I202" i="4"/>
  <c r="I424" i="4"/>
  <c r="I39" i="4"/>
  <c r="I165" i="4"/>
  <c r="I116" i="4"/>
  <c r="I382" i="4"/>
  <c r="I17" i="4"/>
  <c r="I148" i="4"/>
  <c r="I94" i="4"/>
  <c r="I657" i="4"/>
  <c r="I272" i="4"/>
  <c r="I544" i="4"/>
  <c r="I595" i="4"/>
  <c r="I26" i="4"/>
  <c r="I456" i="4"/>
  <c r="I375" i="4"/>
  <c r="I292" i="4"/>
  <c r="I473" i="4"/>
  <c r="I305" i="4"/>
  <c r="I284" i="4"/>
  <c r="I297" i="4"/>
  <c r="I482" i="4"/>
  <c r="I643" i="4"/>
  <c r="I24" i="4"/>
  <c r="I518" i="4"/>
  <c r="I54" i="4"/>
  <c r="I188" i="4"/>
  <c r="I403" i="4"/>
  <c r="I107" i="4"/>
  <c r="I119" i="4"/>
  <c r="I426" i="4"/>
  <c r="I309" i="4"/>
  <c r="I381" i="4"/>
  <c r="I435" i="4"/>
  <c r="I124" i="4"/>
  <c r="I314" i="4"/>
  <c r="I235" i="4"/>
  <c r="I178" i="4"/>
  <c r="I366" i="4"/>
  <c r="I649" i="4"/>
  <c r="I229" i="4"/>
  <c r="I290" i="4"/>
  <c r="I563" i="4"/>
  <c r="I310" i="4"/>
  <c r="I436" i="4"/>
  <c r="I464" i="4"/>
  <c r="I342" i="4"/>
  <c r="I604" i="4"/>
  <c r="I63" i="4"/>
  <c r="I80" i="4"/>
  <c r="I439" i="4"/>
  <c r="I396" i="4"/>
  <c r="I180" i="4"/>
  <c r="I90" i="4"/>
  <c r="I114" i="4"/>
  <c r="I85" i="4"/>
  <c r="I613" i="4"/>
  <c r="I55" i="4"/>
  <c r="I638" i="4"/>
  <c r="I75" i="4"/>
  <c r="I346" i="4"/>
  <c r="I73" i="4"/>
  <c r="I145" i="4"/>
  <c r="I15" i="4"/>
  <c r="I448" i="4"/>
  <c r="I405" i="4"/>
  <c r="I135" i="4"/>
  <c r="I239" i="4"/>
  <c r="I380" i="4"/>
  <c r="I447" i="4"/>
  <c r="I410" i="4"/>
  <c r="I210" i="4"/>
  <c r="I313" i="4"/>
  <c r="I234" i="4"/>
  <c r="I383" i="4"/>
  <c r="I324" i="4"/>
  <c r="I266" i="4"/>
  <c r="I467" i="4"/>
  <c r="I109" i="4"/>
  <c r="I663" i="4"/>
  <c r="I422" i="4"/>
  <c r="I660" i="4"/>
  <c r="I260" i="4"/>
  <c r="I548" i="4"/>
  <c r="I664" i="4"/>
  <c r="I665" i="4"/>
  <c r="I96" i="4"/>
  <c r="I642" i="4"/>
  <c r="I612" i="4"/>
  <c r="I615" i="4"/>
  <c r="I388" i="4"/>
  <c r="I267" i="4"/>
  <c r="I134" i="4"/>
  <c r="I123" i="4"/>
  <c r="I204" i="4"/>
  <c r="I459" i="4"/>
  <c r="I330" i="4"/>
  <c r="I667" i="4"/>
  <c r="I111" i="4"/>
  <c r="I193" i="4"/>
  <c r="I641" i="4"/>
  <c r="I283" i="4"/>
  <c r="I200" i="4"/>
  <c r="I139" i="4"/>
  <c r="I434" i="4"/>
  <c r="I429" i="4"/>
  <c r="I670" i="4"/>
  <c r="I481" i="4"/>
  <c r="I287" i="4"/>
  <c r="I128" i="4"/>
  <c r="I513" i="4"/>
  <c r="I84" i="4"/>
  <c r="I521" i="4"/>
  <c r="I440" i="4"/>
  <c r="I458" i="4"/>
  <c r="I362" i="4"/>
  <c r="I394" i="4"/>
  <c r="I541" i="4"/>
  <c r="I122" i="4"/>
  <c r="I40" i="4"/>
  <c r="I155" i="4"/>
  <c r="I404" i="4"/>
  <c r="I539" i="4"/>
  <c r="I121" i="4"/>
  <c r="I583" i="4"/>
  <c r="I340" i="4"/>
  <c r="I326" i="4"/>
  <c r="I487" i="4"/>
  <c r="I599" i="4"/>
  <c r="I357" i="4"/>
  <c r="I207" i="4"/>
  <c r="I230" i="4"/>
  <c r="I125" i="4"/>
  <c r="I259" i="4"/>
  <c r="I137" i="4"/>
  <c r="I348" i="4"/>
  <c r="I369" i="4"/>
  <c r="I152" i="4"/>
  <c r="I36" i="4"/>
  <c r="I176" i="4"/>
  <c r="I427" i="4"/>
  <c r="I6" i="4"/>
  <c r="I360" i="4"/>
  <c r="I555" i="4"/>
  <c r="I610" i="4"/>
  <c r="I44" i="4"/>
  <c r="I336" i="4"/>
  <c r="I141" i="4"/>
  <c r="I359" i="4"/>
  <c r="I265" i="4"/>
  <c r="I306" i="4"/>
  <c r="I211" i="4"/>
  <c r="I476" i="4"/>
  <c r="I389" i="4"/>
  <c r="I37" i="4"/>
  <c r="I49" i="4"/>
  <c r="I417" i="4"/>
  <c r="I644" i="4"/>
  <c r="I70" i="4"/>
  <c r="I196" i="4"/>
  <c r="I573" i="4"/>
  <c r="I257" i="4"/>
  <c r="I542" i="4"/>
  <c r="I519" i="4"/>
  <c r="I497" i="4"/>
  <c r="I564" i="4"/>
  <c r="I285" i="4"/>
  <c r="I511" i="4"/>
  <c r="I594" i="4"/>
  <c r="I258" i="4"/>
  <c r="I368" i="4"/>
  <c r="I510" i="4"/>
  <c r="I645" i="4"/>
  <c r="I582" i="4"/>
  <c r="I191" i="4"/>
  <c r="I512" i="4"/>
  <c r="I325" i="4"/>
  <c r="I150" i="4"/>
  <c r="I491" i="4"/>
  <c r="I367" i="4"/>
  <c r="I619" i="4"/>
  <c r="I222" i="4"/>
  <c r="I553" i="4"/>
  <c r="I318" i="4"/>
  <c r="I237" i="4"/>
  <c r="I328" i="4"/>
  <c r="I256" i="4"/>
  <c r="I255" i="4"/>
  <c r="I344" i="4"/>
  <c r="I127" i="4"/>
  <c r="I385" i="4"/>
  <c r="I561" i="4"/>
  <c r="I409" i="4"/>
  <c r="I632" i="4"/>
  <c r="I41" i="4"/>
  <c r="I500" i="4"/>
  <c r="I671" i="4"/>
  <c r="I43" i="4"/>
  <c r="I163" i="4"/>
  <c r="I88" i="4"/>
  <c r="I343" i="4"/>
  <c r="I569" i="4"/>
  <c r="I666" i="4"/>
  <c r="I567" i="4"/>
  <c r="I351" i="4"/>
  <c r="I557" i="4"/>
  <c r="I293" i="4"/>
  <c r="I618" i="4"/>
  <c r="I637" i="4"/>
  <c r="I528" i="4"/>
  <c r="I655" i="4"/>
  <c r="I203" i="4"/>
  <c r="I658" i="4"/>
  <c r="I469" i="4"/>
  <c r="I233" i="4"/>
  <c r="I103" i="4"/>
  <c r="I460" i="4"/>
  <c r="I575" i="4"/>
  <c r="I675" i="4"/>
  <c r="I164" i="4"/>
  <c r="I568" i="4"/>
  <c r="I505" i="4"/>
  <c r="I611" i="4"/>
  <c r="I195" i="4"/>
  <c r="I144" i="4"/>
  <c r="I334" i="4"/>
  <c r="I597" i="4"/>
  <c r="I46" i="4"/>
  <c r="I3" i="4"/>
  <c r="I30" i="4"/>
  <c r="I278" i="4"/>
  <c r="I226" i="4"/>
  <c r="I170" i="4"/>
  <c r="I89" i="4"/>
  <c r="I182" i="4"/>
  <c r="I393" i="4"/>
  <c r="I132" i="4"/>
  <c r="I72" i="4"/>
  <c r="I668" i="4"/>
  <c r="I640" i="4"/>
  <c r="I549" i="4"/>
  <c r="I299" i="4"/>
  <c r="I634" i="4"/>
  <c r="I504" i="4"/>
  <c r="I240" i="4"/>
  <c r="I395" i="4"/>
  <c r="I494" i="4"/>
  <c r="I218" i="4"/>
  <c r="I551" i="4"/>
  <c r="I171" i="4"/>
  <c r="I264" i="4"/>
  <c r="I433" i="4"/>
  <c r="I620" i="4"/>
  <c r="I185" i="4"/>
  <c r="I298" i="4"/>
  <c r="I662" i="4"/>
  <c r="I399" i="4"/>
  <c r="I47" i="4"/>
  <c r="I498" i="4"/>
  <c r="I558" i="4"/>
  <c r="I441" i="4"/>
  <c r="I25" i="4"/>
  <c r="I437" i="4"/>
  <c r="I428" i="4"/>
  <c r="I509" i="4"/>
  <c r="I354" i="4"/>
  <c r="I31" i="4"/>
  <c r="I261" i="4"/>
  <c r="I126" i="4"/>
  <c r="I198" i="4"/>
  <c r="I431" i="4"/>
  <c r="I661" i="4"/>
  <c r="I154" i="4"/>
  <c r="I296" i="4"/>
  <c r="I323" i="4"/>
  <c r="I515" i="4"/>
  <c r="I335" i="4"/>
  <c r="I74" i="4"/>
  <c r="I279" i="4"/>
  <c r="I231" i="4"/>
  <c r="I281" i="4"/>
  <c r="I536" i="4"/>
  <c r="I590" i="4"/>
  <c r="I95" i="4"/>
  <c r="I77" i="4"/>
  <c r="I149" i="4"/>
  <c r="I153" i="4"/>
  <c r="I454" i="4"/>
  <c r="I87" i="4"/>
  <c r="I586" i="4"/>
  <c r="I423" i="4"/>
  <c r="I624" i="4"/>
  <c r="I592" i="4"/>
  <c r="I537" i="4"/>
  <c r="I98" i="4"/>
  <c r="I390" i="4"/>
  <c r="I522" i="4"/>
  <c r="I277" i="4"/>
  <c r="I450" i="4"/>
  <c r="I282" i="4"/>
  <c r="I609" i="4"/>
  <c r="I232" i="4"/>
  <c r="I472" i="4"/>
  <c r="I602" i="4"/>
  <c r="I308" i="4"/>
  <c r="I151" i="4"/>
  <c r="I572" i="4"/>
  <c r="I289" i="4"/>
  <c r="I581" i="4"/>
  <c r="I311" i="4"/>
  <c r="I453" i="4"/>
  <c r="I327" i="4"/>
  <c r="I69" i="4"/>
  <c r="I300" i="4"/>
  <c r="I606" i="4"/>
  <c r="I146" i="4"/>
  <c r="I633" i="4"/>
  <c r="I451" i="4"/>
  <c r="I268" i="4"/>
  <c r="I66" i="4"/>
  <c r="I333" i="4"/>
  <c r="I533" i="4"/>
  <c r="I291" i="4"/>
  <c r="I223" i="4"/>
  <c r="I444" i="4"/>
  <c r="I162" i="4"/>
  <c r="I398" i="4"/>
  <c r="I629" i="4"/>
  <c r="I503" i="4"/>
  <c r="I130" i="4"/>
  <c r="I112" i="4"/>
  <c r="I263" i="4"/>
  <c r="I158" i="4"/>
  <c r="I28" i="4"/>
  <c r="I341" i="4"/>
  <c r="I488" i="4"/>
  <c r="I92" i="4"/>
  <c r="I113" i="4"/>
  <c r="I147" i="4"/>
  <c r="I304" i="4"/>
  <c r="I246" i="4"/>
  <c r="I262" i="4"/>
  <c r="I321" i="4"/>
  <c r="I280" i="4"/>
  <c r="I136" i="4"/>
  <c r="I478" i="4"/>
  <c r="I173" i="4"/>
  <c r="I295" i="4"/>
  <c r="I241" i="4"/>
  <c r="I117" i="4"/>
  <c r="I208" i="4"/>
  <c r="I391" i="4"/>
  <c r="I479" i="4"/>
  <c r="I413" i="4"/>
  <c r="I363" i="4"/>
  <c r="I303" i="4"/>
  <c r="I407" i="4"/>
  <c r="I550" i="4"/>
  <c r="I288" i="4"/>
  <c r="I199" i="4"/>
  <c r="I68" i="4"/>
  <c r="I338" i="4"/>
  <c r="I625" i="4"/>
  <c r="I242" i="4"/>
  <c r="I243" i="4"/>
  <c r="I174" i="4"/>
  <c r="I603" i="4"/>
  <c r="I378" i="4"/>
  <c r="I527" i="4"/>
  <c r="I271" i="4"/>
  <c r="I477" i="4"/>
  <c r="I157" i="4"/>
  <c r="I45" i="4"/>
  <c r="I118" i="4"/>
  <c r="I589" i="4"/>
  <c r="I442" i="4"/>
  <c r="I273" i="4"/>
  <c r="I275" i="4"/>
  <c r="I51" i="4"/>
  <c r="I543" i="4"/>
  <c r="I16" i="4"/>
  <c r="I81" i="4"/>
  <c r="I579" i="4"/>
  <c r="I587" i="4"/>
  <c r="I499" i="4"/>
  <c r="I636" i="4"/>
  <c r="I97" i="4"/>
  <c r="I99" i="4"/>
  <c r="I607" i="4"/>
  <c r="I78" i="4"/>
  <c r="I252" i="4"/>
  <c r="I76" i="4"/>
  <c r="I294" i="4"/>
  <c r="I371" i="4"/>
  <c r="I593" i="4"/>
  <c r="I187" i="4"/>
  <c r="I71" i="4"/>
  <c r="I411" i="4"/>
  <c r="I493" i="4"/>
  <c r="I622" i="4"/>
  <c r="I352" i="4"/>
  <c r="I35" i="4"/>
  <c r="I269" i="4"/>
  <c r="I21" i="4"/>
  <c r="I10" i="4"/>
  <c r="I276" i="4"/>
  <c r="I471" i="4"/>
  <c r="I316" i="4"/>
  <c r="I349" i="4"/>
  <c r="I4" i="4"/>
  <c r="I598" i="4"/>
  <c r="I449" i="4"/>
  <c r="I377" i="4"/>
  <c r="I648" i="4"/>
  <c r="I468" i="4"/>
  <c r="I486" i="4"/>
  <c r="I102" i="4"/>
  <c r="I534" i="4"/>
  <c r="I217" i="4"/>
  <c r="I250" i="4"/>
  <c r="I110" i="4"/>
  <c r="I329" i="4"/>
  <c r="I653" i="4"/>
  <c r="I20" i="4"/>
  <c r="I101" i="4"/>
  <c r="I249" i="4"/>
  <c r="I538" i="4"/>
  <c r="I322" i="4"/>
  <c r="I42" i="4"/>
  <c r="I463" i="4"/>
  <c r="I100" i="4"/>
  <c r="I13" i="4"/>
  <c r="I600" i="4"/>
  <c r="I91" i="4"/>
  <c r="I347" i="4"/>
  <c r="I379" i="4"/>
  <c r="I8" i="4"/>
  <c r="I19" i="4"/>
  <c r="I353" i="4"/>
  <c r="I452" i="4"/>
  <c r="I245" i="4"/>
  <c r="I166" i="4"/>
  <c r="I524" i="4"/>
  <c r="I601" i="4"/>
  <c r="I585" i="4"/>
  <c r="I350" i="4"/>
  <c r="I320" i="4"/>
  <c r="I104" i="4"/>
  <c r="I430" i="4"/>
  <c r="I628" i="4"/>
  <c r="I496" i="4"/>
  <c r="I535" i="4"/>
  <c r="I356" i="4"/>
  <c r="I621" i="4"/>
  <c r="I489" i="4"/>
  <c r="I105" i="4"/>
  <c r="I540" i="4"/>
  <c r="I220" i="4"/>
  <c r="I12" i="4"/>
  <c r="I190" i="4"/>
  <c r="I225" i="4"/>
  <c r="I565" i="4"/>
  <c r="I224" i="4"/>
  <c r="I616" i="4"/>
  <c r="I672" i="4"/>
  <c r="I301" i="4"/>
  <c r="I365" i="4"/>
  <c r="I415" i="4"/>
  <c r="I159" i="4"/>
  <c r="I106" i="4"/>
  <c r="I470" i="4"/>
  <c r="I86" i="4"/>
  <c r="I319" i="4"/>
  <c r="I659" i="4"/>
  <c r="I651" i="4"/>
  <c r="I483" i="4"/>
  <c r="I626" i="4"/>
  <c r="I402" i="4"/>
  <c r="I9" i="4"/>
  <c r="I18" i="4"/>
  <c r="I219" i="4"/>
  <c r="I490" i="4"/>
  <c r="I160" i="4"/>
  <c r="I614" i="4"/>
  <c r="I466" i="4"/>
  <c r="I339" i="4"/>
  <c r="I562" i="4"/>
  <c r="I627" i="4"/>
  <c r="I5" i="4"/>
  <c r="I186" i="4"/>
  <c r="I406" i="4"/>
  <c r="I556" i="4"/>
  <c r="I120" i="4"/>
  <c r="I236" i="4"/>
  <c r="I559" i="4"/>
  <c r="J397" i="4"/>
  <c r="F397" i="4" s="1"/>
  <c r="J480" i="4"/>
  <c r="F480" i="4" s="1"/>
  <c r="J578" i="4"/>
  <c r="F578" i="4" s="1"/>
  <c r="J373" i="4"/>
  <c r="F373" i="4" s="1"/>
  <c r="J419" i="4"/>
  <c r="F419" i="4" s="1"/>
  <c r="J57" i="4"/>
  <c r="F57" i="4" s="1"/>
  <c r="J129" i="4"/>
  <c r="F129" i="4" s="1"/>
  <c r="J50" i="4"/>
  <c r="F50" i="4" s="1"/>
  <c r="J214" i="4"/>
  <c r="F214" i="4" s="1"/>
  <c r="J189" i="4"/>
  <c r="F189" i="4" s="1"/>
  <c r="J14" i="4"/>
  <c r="F14" i="4" s="1"/>
  <c r="J27" i="4"/>
  <c r="F27" i="4" s="1"/>
  <c r="J414" i="4"/>
  <c r="F414" i="4" s="1"/>
  <c r="J571" i="4"/>
  <c r="F571" i="4" s="1"/>
  <c r="J221" i="4"/>
  <c r="F221" i="4" s="1"/>
  <c r="J331" i="4"/>
  <c r="F331" i="4" s="1"/>
  <c r="J630" i="4"/>
  <c r="F630" i="4" s="1"/>
  <c r="J445" i="4"/>
  <c r="F445" i="4" s="1"/>
  <c r="J617" i="4"/>
  <c r="F617" i="4" s="1"/>
  <c r="J376" i="4"/>
  <c r="F376" i="4" s="1"/>
  <c r="J386" i="4"/>
  <c r="F386" i="4" s="1"/>
  <c r="J364" i="4"/>
  <c r="F364" i="4" s="1"/>
  <c r="J227" i="4"/>
  <c r="F227" i="4" s="1"/>
  <c r="J183" i="4"/>
  <c r="F183" i="4" s="1"/>
  <c r="J517" i="4"/>
  <c r="F517" i="4" s="1"/>
  <c r="J492" i="4"/>
  <c r="F492" i="4" s="1"/>
  <c r="J251" i="4"/>
  <c r="F251" i="4" s="1"/>
  <c r="J194" i="4"/>
  <c r="F194" i="4" s="1"/>
  <c r="J455" i="4"/>
  <c r="F455" i="4" s="1"/>
  <c r="J566" i="4"/>
  <c r="F566" i="4" s="1"/>
  <c r="J374" i="4"/>
  <c r="F374" i="4" s="1"/>
  <c r="J167" i="4"/>
  <c r="F167" i="4" s="1"/>
  <c r="J59" i="4"/>
  <c r="F59" i="4" s="1"/>
  <c r="J412" i="4"/>
  <c r="F412" i="4" s="1"/>
  <c r="J552" i="4"/>
  <c r="F552" i="4" s="1"/>
  <c r="J669" i="4"/>
  <c r="F669" i="4" s="1"/>
  <c r="J332" i="4"/>
  <c r="F332" i="4" s="1"/>
  <c r="J38" i="4"/>
  <c r="F38" i="4" s="1"/>
  <c r="J61" i="4"/>
  <c r="F61" i="4" s="1"/>
  <c r="J531" i="4"/>
  <c r="F531" i="4" s="1"/>
  <c r="J253" i="4"/>
  <c r="F253" i="4" s="1"/>
  <c r="J525" i="4"/>
  <c r="F525" i="4" s="1"/>
  <c r="J358" i="4"/>
  <c r="F358" i="4" s="1"/>
  <c r="J115" i="4"/>
  <c r="F115" i="4" s="1"/>
  <c r="J32" i="4"/>
  <c r="F32" i="4" s="1"/>
  <c r="J387" i="4"/>
  <c r="F387" i="4" s="1"/>
  <c r="J312" i="4"/>
  <c r="F312" i="4" s="1"/>
  <c r="J475" i="4"/>
  <c r="F475" i="4" s="1"/>
  <c r="J547" i="4"/>
  <c r="F547" i="4" s="1"/>
  <c r="J169" i="4"/>
  <c r="F169" i="4" s="1"/>
  <c r="J248" i="4"/>
  <c r="F248" i="4" s="1"/>
  <c r="J408" i="4"/>
  <c r="F408" i="4" s="1"/>
  <c r="J345" i="4"/>
  <c r="F345" i="4" s="1"/>
  <c r="J168" i="4"/>
  <c r="F168" i="4" s="1"/>
  <c r="J502" i="4"/>
  <c r="F502" i="4" s="1"/>
  <c r="J197" i="4"/>
  <c r="F197" i="4" s="1"/>
  <c r="J142" i="4"/>
  <c r="F142" i="4" s="1"/>
  <c r="J577" i="4"/>
  <c r="F577" i="4" s="1"/>
  <c r="J22" i="4"/>
  <c r="F22" i="4" s="1"/>
  <c r="J623" i="4"/>
  <c r="F623" i="4" s="1"/>
  <c r="J676" i="4"/>
  <c r="F676" i="4" s="1"/>
  <c r="J506" i="4"/>
  <c r="F506" i="4" s="1"/>
  <c r="J317" i="4"/>
  <c r="F317" i="4" s="1"/>
  <c r="J647" i="4"/>
  <c r="F647" i="4" s="1"/>
  <c r="J2" i="4"/>
  <c r="J11" i="4"/>
  <c r="F11" i="4" s="1"/>
  <c r="J514" i="4"/>
  <c r="F514" i="4" s="1"/>
  <c r="J108" i="4"/>
  <c r="F108" i="4" s="1"/>
  <c r="J576" i="4"/>
  <c r="F576" i="4" s="1"/>
  <c r="J62" i="4"/>
  <c r="F62" i="4" s="1"/>
  <c r="J516" i="4"/>
  <c r="F516" i="4" s="1"/>
  <c r="J161" i="4"/>
  <c r="F161" i="4" s="1"/>
  <c r="J201" i="4"/>
  <c r="F201" i="4" s="1"/>
  <c r="J446" i="4"/>
  <c r="F446" i="4" s="1"/>
  <c r="J631" i="4"/>
  <c r="F631" i="4" s="1"/>
  <c r="J58" i="4"/>
  <c r="F58" i="4" s="1"/>
  <c r="J23" i="4"/>
  <c r="F23" i="4" s="1"/>
  <c r="J372" i="4"/>
  <c r="F372" i="4" s="1"/>
  <c r="J529" i="4"/>
  <c r="F529" i="4" s="1"/>
  <c r="J34" i="4"/>
  <c r="F34" i="4" s="1"/>
  <c r="J495" i="4"/>
  <c r="F495" i="4" s="1"/>
  <c r="J432" i="4"/>
  <c r="F432" i="4" s="1"/>
  <c r="J179" i="4"/>
  <c r="F179" i="4" s="1"/>
  <c r="J212" i="4"/>
  <c r="F212" i="4" s="1"/>
  <c r="J570" i="4"/>
  <c r="F570" i="4" s="1"/>
  <c r="J56" i="4"/>
  <c r="F56" i="4" s="1"/>
  <c r="J93" i="4"/>
  <c r="F93" i="4" s="1"/>
  <c r="J228" i="4"/>
  <c r="F228" i="4" s="1"/>
  <c r="J143" i="4"/>
  <c r="F143" i="4" s="1"/>
  <c r="J673" i="4"/>
  <c r="F673" i="4" s="1"/>
  <c r="J205" i="4"/>
  <c r="F205" i="4" s="1"/>
  <c r="J286" i="4"/>
  <c r="F286" i="4" s="1"/>
  <c r="J526" i="4"/>
  <c r="F526" i="4" s="1"/>
  <c r="J172" i="4"/>
  <c r="F172" i="4" s="1"/>
  <c r="J608" i="4"/>
  <c r="F608" i="4" s="1"/>
  <c r="J213" i="4"/>
  <c r="F213" i="4" s="1"/>
  <c r="J238" i="4"/>
  <c r="F238" i="4" s="1"/>
  <c r="J457" i="4"/>
  <c r="F457" i="4" s="1"/>
  <c r="J181" i="4"/>
  <c r="F181" i="4" s="1"/>
  <c r="J215" i="4"/>
  <c r="F215" i="4" s="1"/>
  <c r="J545" i="4"/>
  <c r="F545" i="4" s="1"/>
  <c r="J584" i="4"/>
  <c r="F584" i="4" s="1"/>
  <c r="J67" i="4"/>
  <c r="F67" i="4" s="1"/>
  <c r="J64" i="4"/>
  <c r="F64" i="4" s="1"/>
  <c r="J646" i="4"/>
  <c r="F646" i="4" s="1"/>
  <c r="J461" i="4"/>
  <c r="F461" i="4" s="1"/>
  <c r="J401" i="4"/>
  <c r="F401" i="4" s="1"/>
  <c r="J33" i="4"/>
  <c r="F33" i="4" s="1"/>
  <c r="J156" i="4"/>
  <c r="F156" i="4" s="1"/>
  <c r="J175" i="4"/>
  <c r="F175" i="4" s="1"/>
  <c r="J591" i="4"/>
  <c r="F591" i="4" s="1"/>
  <c r="J216" i="4"/>
  <c r="F216" i="4" s="1"/>
  <c r="J523" i="4"/>
  <c r="F523" i="4" s="1"/>
  <c r="J574" i="4"/>
  <c r="F574" i="4" s="1"/>
  <c r="J507" i="4"/>
  <c r="F507" i="4" s="1"/>
  <c r="J416" i="4"/>
  <c r="F416" i="4" s="1"/>
  <c r="J29" i="4"/>
  <c r="F29" i="4" s="1"/>
  <c r="J53" i="4"/>
  <c r="F53" i="4" s="1"/>
  <c r="J177" i="4"/>
  <c r="F177" i="4" s="1"/>
  <c r="J554" i="4"/>
  <c r="F554" i="4" s="1"/>
  <c r="J420" i="4"/>
  <c r="F420" i="4" s="1"/>
  <c r="J639" i="4"/>
  <c r="F639" i="4" s="1"/>
  <c r="J370" i="4"/>
  <c r="F370" i="4" s="1"/>
  <c r="J337" i="4"/>
  <c r="F337" i="4" s="1"/>
  <c r="J138" i="4"/>
  <c r="F138" i="4" s="1"/>
  <c r="J206" i="4"/>
  <c r="F206" i="4" s="1"/>
  <c r="J650" i="4"/>
  <c r="F650" i="4" s="1"/>
  <c r="J79" i="4"/>
  <c r="F79" i="4" s="1"/>
  <c r="J270" i="4"/>
  <c r="F270" i="4" s="1"/>
  <c r="J465" i="4"/>
  <c r="F465" i="4" s="1"/>
  <c r="J60" i="4"/>
  <c r="F60" i="4" s="1"/>
  <c r="J532" i="4"/>
  <c r="F532" i="4" s="1"/>
  <c r="J580" i="4"/>
  <c r="F580" i="4" s="1"/>
  <c r="J192" i="4"/>
  <c r="F192" i="4" s="1"/>
  <c r="J315" i="4"/>
  <c r="F315" i="4" s="1"/>
  <c r="J520" i="4"/>
  <c r="F520" i="4" s="1"/>
  <c r="J7" i="4"/>
  <c r="F7" i="4" s="1"/>
  <c r="J355" i="4"/>
  <c r="F355" i="4" s="1"/>
  <c r="J677" i="4"/>
  <c r="F677" i="4" s="1"/>
  <c r="J48" i="4"/>
  <c r="F48" i="4" s="1"/>
  <c r="J652" i="4"/>
  <c r="F652" i="4" s="1"/>
  <c r="J82" i="4"/>
  <c r="F82" i="4" s="1"/>
  <c r="J361" i="4"/>
  <c r="F361" i="4" s="1"/>
  <c r="J635" i="4"/>
  <c r="F635" i="4" s="1"/>
  <c r="J508" i="4"/>
  <c r="F508" i="4" s="1"/>
  <c r="J83" i="4"/>
  <c r="F83" i="4" s="1"/>
  <c r="J654" i="4"/>
  <c r="F654" i="4" s="1"/>
  <c r="J484" i="4"/>
  <c r="F484" i="4" s="1"/>
  <c r="J247" i="4"/>
  <c r="F247" i="4" s="1"/>
  <c r="J131" i="4"/>
  <c r="F131" i="4" s="1"/>
  <c r="J244" i="4"/>
  <c r="F244" i="4" s="1"/>
  <c r="J588" i="4"/>
  <c r="F588" i="4" s="1"/>
  <c r="J425" i="4"/>
  <c r="F425" i="4" s="1"/>
  <c r="J501" i="4"/>
  <c r="F501" i="4" s="1"/>
  <c r="J605" i="4"/>
  <c r="F605" i="4" s="1"/>
  <c r="J384" i="4"/>
  <c r="F384" i="4" s="1"/>
  <c r="J438" i="4"/>
  <c r="F438" i="4" s="1"/>
  <c r="J65" i="4"/>
  <c r="F65" i="4" s="1"/>
  <c r="J302" i="4"/>
  <c r="F302" i="4" s="1"/>
  <c r="J462" i="4"/>
  <c r="F462" i="4" s="1"/>
  <c r="J52" i="4"/>
  <c r="F52" i="4" s="1"/>
  <c r="J546" i="4"/>
  <c r="F546" i="4" s="1"/>
  <c r="J400" i="4"/>
  <c r="F400" i="4" s="1"/>
  <c r="J209" i="4"/>
  <c r="F209" i="4" s="1"/>
  <c r="J133" i="4"/>
  <c r="F133" i="4" s="1"/>
  <c r="J443" i="4"/>
  <c r="F443" i="4" s="1"/>
  <c r="J184" i="4"/>
  <c r="F184" i="4" s="1"/>
  <c r="J421" i="4"/>
  <c r="F421" i="4" s="1"/>
  <c r="J274" i="4"/>
  <c r="F274" i="4" s="1"/>
  <c r="J656" i="4"/>
  <c r="F656" i="4" s="1"/>
  <c r="J560" i="4"/>
  <c r="F560" i="4" s="1"/>
  <c r="J418" i="4"/>
  <c r="F418" i="4" s="1"/>
  <c r="J392" i="4"/>
  <c r="F392" i="4" s="1"/>
  <c r="J307" i="4"/>
  <c r="F307" i="4" s="1"/>
  <c r="J474" i="4"/>
  <c r="F474" i="4" s="1"/>
  <c r="J254" i="4"/>
  <c r="F254" i="4" s="1"/>
  <c r="J674" i="4"/>
  <c r="F674" i="4" s="1"/>
  <c r="J596" i="4"/>
  <c r="F596" i="4" s="1"/>
  <c r="J485" i="4"/>
  <c r="F485" i="4" s="1"/>
  <c r="J140" i="4"/>
  <c r="F140" i="4" s="1"/>
  <c r="J530" i="4"/>
  <c r="F530" i="4" s="1"/>
  <c r="J202" i="4"/>
  <c r="F202" i="4" s="1"/>
  <c r="J424" i="4"/>
  <c r="F424" i="4" s="1"/>
  <c r="J39" i="4"/>
  <c r="F39" i="4" s="1"/>
  <c r="J165" i="4"/>
  <c r="F165" i="4" s="1"/>
  <c r="J116" i="4"/>
  <c r="F116" i="4" s="1"/>
  <c r="J382" i="4"/>
  <c r="F382" i="4" s="1"/>
  <c r="J17" i="4"/>
  <c r="F17" i="4" s="1"/>
  <c r="J148" i="4"/>
  <c r="F148" i="4" s="1"/>
  <c r="J94" i="4"/>
  <c r="F94" i="4" s="1"/>
  <c r="J657" i="4"/>
  <c r="F657" i="4" s="1"/>
  <c r="J272" i="4"/>
  <c r="F272" i="4" s="1"/>
  <c r="J544" i="4"/>
  <c r="F544" i="4" s="1"/>
  <c r="J595" i="4"/>
  <c r="F595" i="4" s="1"/>
  <c r="J26" i="4"/>
  <c r="F26" i="4" s="1"/>
  <c r="J456" i="4"/>
  <c r="F456" i="4" s="1"/>
  <c r="J375" i="4"/>
  <c r="F375" i="4" s="1"/>
  <c r="J292" i="4"/>
  <c r="F292" i="4" s="1"/>
  <c r="J473" i="4"/>
  <c r="F473" i="4" s="1"/>
  <c r="J305" i="4"/>
  <c r="F305" i="4" s="1"/>
  <c r="J284" i="4"/>
  <c r="F284" i="4" s="1"/>
  <c r="J297" i="4"/>
  <c r="F297" i="4" s="1"/>
  <c r="J482" i="4"/>
  <c r="F482" i="4" s="1"/>
  <c r="J643" i="4"/>
  <c r="F643" i="4" s="1"/>
  <c r="J24" i="4"/>
  <c r="F24" i="4" s="1"/>
  <c r="J518" i="4"/>
  <c r="F518" i="4" s="1"/>
  <c r="J54" i="4"/>
  <c r="F54" i="4" s="1"/>
  <c r="J188" i="4"/>
  <c r="F188" i="4" s="1"/>
  <c r="J403" i="4"/>
  <c r="F403" i="4" s="1"/>
  <c r="J107" i="4"/>
  <c r="F107" i="4" s="1"/>
  <c r="J119" i="4"/>
  <c r="F119" i="4" s="1"/>
  <c r="J426" i="4"/>
  <c r="F426" i="4" s="1"/>
  <c r="J309" i="4"/>
  <c r="F309" i="4" s="1"/>
  <c r="J381" i="4"/>
  <c r="F381" i="4" s="1"/>
  <c r="J435" i="4"/>
  <c r="F435" i="4" s="1"/>
  <c r="J124" i="4"/>
  <c r="F124" i="4" s="1"/>
  <c r="J314" i="4"/>
  <c r="F314" i="4" s="1"/>
  <c r="J235" i="4"/>
  <c r="F235" i="4" s="1"/>
  <c r="J178" i="4"/>
  <c r="F178" i="4" s="1"/>
  <c r="J366" i="4"/>
  <c r="F366" i="4" s="1"/>
  <c r="J649" i="4"/>
  <c r="F649" i="4" s="1"/>
  <c r="J229" i="4"/>
  <c r="F229" i="4" s="1"/>
  <c r="J290" i="4"/>
  <c r="F290" i="4" s="1"/>
  <c r="J563" i="4"/>
  <c r="F563" i="4" s="1"/>
  <c r="J310" i="4"/>
  <c r="F310" i="4" s="1"/>
  <c r="J436" i="4"/>
  <c r="F436" i="4" s="1"/>
  <c r="J464" i="4"/>
  <c r="F464" i="4" s="1"/>
  <c r="J342" i="4"/>
  <c r="F342" i="4" s="1"/>
  <c r="J604" i="4"/>
  <c r="F604" i="4" s="1"/>
  <c r="J63" i="4"/>
  <c r="F63" i="4" s="1"/>
  <c r="J80" i="4"/>
  <c r="F80" i="4" s="1"/>
  <c r="J439" i="4"/>
  <c r="F439" i="4" s="1"/>
  <c r="J396" i="4"/>
  <c r="F396" i="4" s="1"/>
  <c r="J180" i="4"/>
  <c r="F180" i="4" s="1"/>
  <c r="J90" i="4"/>
  <c r="F90" i="4" s="1"/>
  <c r="J114" i="4"/>
  <c r="F114" i="4" s="1"/>
  <c r="J85" i="4"/>
  <c r="F85" i="4" s="1"/>
  <c r="J613" i="4"/>
  <c r="F613" i="4" s="1"/>
  <c r="J55" i="4"/>
  <c r="F55" i="4" s="1"/>
  <c r="J638" i="4"/>
  <c r="F638" i="4" s="1"/>
  <c r="J75" i="4"/>
  <c r="F75" i="4" s="1"/>
  <c r="J346" i="4"/>
  <c r="F346" i="4" s="1"/>
  <c r="J73" i="4"/>
  <c r="F73" i="4" s="1"/>
  <c r="J145" i="4"/>
  <c r="F145" i="4" s="1"/>
  <c r="J15" i="4"/>
  <c r="F15" i="4" s="1"/>
  <c r="J448" i="4"/>
  <c r="F448" i="4" s="1"/>
  <c r="J405" i="4"/>
  <c r="F405" i="4" s="1"/>
  <c r="J135" i="4"/>
  <c r="F135" i="4" s="1"/>
  <c r="J239" i="4"/>
  <c r="F239" i="4" s="1"/>
  <c r="J380" i="4"/>
  <c r="F380" i="4" s="1"/>
  <c r="J447" i="4"/>
  <c r="F447" i="4" s="1"/>
  <c r="J410" i="4"/>
  <c r="F410" i="4" s="1"/>
  <c r="J210" i="4"/>
  <c r="F210" i="4" s="1"/>
  <c r="J313" i="4"/>
  <c r="F313" i="4" s="1"/>
  <c r="J234" i="4"/>
  <c r="F234" i="4" s="1"/>
  <c r="J383" i="4"/>
  <c r="F383" i="4" s="1"/>
  <c r="J324" i="4"/>
  <c r="F324" i="4" s="1"/>
  <c r="J266" i="4"/>
  <c r="F266" i="4" s="1"/>
  <c r="J467" i="4"/>
  <c r="F467" i="4" s="1"/>
  <c r="J109" i="4"/>
  <c r="F109" i="4" s="1"/>
  <c r="J663" i="4"/>
  <c r="F663" i="4" s="1"/>
  <c r="J422" i="4"/>
  <c r="F422" i="4" s="1"/>
  <c r="J660" i="4"/>
  <c r="F660" i="4" s="1"/>
  <c r="J260" i="4"/>
  <c r="F260" i="4" s="1"/>
  <c r="J548" i="4"/>
  <c r="F548" i="4" s="1"/>
  <c r="J664" i="4"/>
  <c r="F664" i="4" s="1"/>
  <c r="J665" i="4"/>
  <c r="F665" i="4" s="1"/>
  <c r="J96" i="4"/>
  <c r="F96" i="4" s="1"/>
  <c r="J642" i="4"/>
  <c r="F642" i="4" s="1"/>
  <c r="J612" i="4"/>
  <c r="F612" i="4" s="1"/>
  <c r="J615" i="4"/>
  <c r="F615" i="4" s="1"/>
  <c r="J388" i="4"/>
  <c r="F388" i="4" s="1"/>
  <c r="J267" i="4"/>
  <c r="F267" i="4" s="1"/>
  <c r="J134" i="4"/>
  <c r="F134" i="4" s="1"/>
  <c r="J123" i="4"/>
  <c r="F123" i="4" s="1"/>
  <c r="J204" i="4"/>
  <c r="F204" i="4" s="1"/>
  <c r="J459" i="4"/>
  <c r="F459" i="4" s="1"/>
  <c r="J330" i="4"/>
  <c r="F330" i="4" s="1"/>
  <c r="J667" i="4"/>
  <c r="F667" i="4" s="1"/>
  <c r="J111" i="4"/>
  <c r="F111" i="4" s="1"/>
  <c r="J193" i="4"/>
  <c r="F193" i="4" s="1"/>
  <c r="J641" i="4"/>
  <c r="F641" i="4" s="1"/>
  <c r="J283" i="4"/>
  <c r="F283" i="4" s="1"/>
  <c r="J200" i="4"/>
  <c r="F200" i="4" s="1"/>
  <c r="J139" i="4"/>
  <c r="F139" i="4" s="1"/>
  <c r="J434" i="4"/>
  <c r="F434" i="4" s="1"/>
  <c r="J429" i="4"/>
  <c r="F429" i="4" s="1"/>
  <c r="J670" i="4"/>
  <c r="F670" i="4" s="1"/>
  <c r="J481" i="4"/>
  <c r="F481" i="4" s="1"/>
  <c r="J287" i="4"/>
  <c r="F287" i="4" s="1"/>
  <c r="J128" i="4"/>
  <c r="F128" i="4" s="1"/>
  <c r="J513" i="4"/>
  <c r="F513" i="4" s="1"/>
  <c r="J84" i="4"/>
  <c r="F84" i="4" s="1"/>
  <c r="J521" i="4"/>
  <c r="F521" i="4" s="1"/>
  <c r="J440" i="4"/>
  <c r="F440" i="4" s="1"/>
  <c r="J458" i="4"/>
  <c r="F458" i="4" s="1"/>
  <c r="J362" i="4"/>
  <c r="F362" i="4" s="1"/>
  <c r="J394" i="4"/>
  <c r="F394" i="4" s="1"/>
  <c r="J541" i="4"/>
  <c r="F541" i="4" s="1"/>
  <c r="J122" i="4"/>
  <c r="F122" i="4" s="1"/>
  <c r="J40" i="4"/>
  <c r="F40" i="4" s="1"/>
  <c r="J155" i="4"/>
  <c r="F155" i="4" s="1"/>
  <c r="J404" i="4"/>
  <c r="F404" i="4" s="1"/>
  <c r="J539" i="4"/>
  <c r="F539" i="4" s="1"/>
  <c r="J121" i="4"/>
  <c r="F121" i="4" s="1"/>
  <c r="J583" i="4"/>
  <c r="F583" i="4" s="1"/>
  <c r="J340" i="4"/>
  <c r="F340" i="4" s="1"/>
  <c r="J326" i="4"/>
  <c r="F326" i="4" s="1"/>
  <c r="J487" i="4"/>
  <c r="F487" i="4" s="1"/>
  <c r="J599" i="4"/>
  <c r="F599" i="4" s="1"/>
  <c r="J357" i="4"/>
  <c r="F357" i="4" s="1"/>
  <c r="J207" i="4"/>
  <c r="F207" i="4" s="1"/>
  <c r="J230" i="4"/>
  <c r="F230" i="4" s="1"/>
  <c r="J125" i="4"/>
  <c r="F125" i="4" s="1"/>
  <c r="J259" i="4"/>
  <c r="F259" i="4" s="1"/>
  <c r="J137" i="4"/>
  <c r="F137" i="4" s="1"/>
  <c r="J348" i="4"/>
  <c r="F348" i="4" s="1"/>
  <c r="J369" i="4"/>
  <c r="F369" i="4" s="1"/>
  <c r="J152" i="4"/>
  <c r="F152" i="4" s="1"/>
  <c r="J36" i="4"/>
  <c r="F36" i="4" s="1"/>
  <c r="J176" i="4"/>
  <c r="F176" i="4" s="1"/>
  <c r="J427" i="4"/>
  <c r="F427" i="4" s="1"/>
  <c r="J6" i="4"/>
  <c r="F6" i="4" s="1"/>
  <c r="J360" i="4"/>
  <c r="F360" i="4" s="1"/>
  <c r="J555" i="4"/>
  <c r="F555" i="4" s="1"/>
  <c r="J610" i="4"/>
  <c r="F610" i="4" s="1"/>
  <c r="J44" i="4"/>
  <c r="F44" i="4" s="1"/>
  <c r="J336" i="4"/>
  <c r="F336" i="4" s="1"/>
  <c r="J141" i="4"/>
  <c r="F141" i="4" s="1"/>
  <c r="J359" i="4"/>
  <c r="F359" i="4" s="1"/>
  <c r="J265" i="4"/>
  <c r="F265" i="4" s="1"/>
  <c r="J306" i="4"/>
  <c r="F306" i="4" s="1"/>
  <c r="J211" i="4"/>
  <c r="F211" i="4" s="1"/>
  <c r="J476" i="4"/>
  <c r="F476" i="4" s="1"/>
  <c r="J389" i="4"/>
  <c r="F389" i="4" s="1"/>
  <c r="J37" i="4"/>
  <c r="F37" i="4" s="1"/>
  <c r="J49" i="4"/>
  <c r="F49" i="4" s="1"/>
  <c r="J417" i="4"/>
  <c r="F417" i="4" s="1"/>
  <c r="J644" i="4"/>
  <c r="F644" i="4" s="1"/>
  <c r="J70" i="4"/>
  <c r="F70" i="4" s="1"/>
  <c r="J196" i="4"/>
  <c r="F196" i="4" s="1"/>
  <c r="J573" i="4"/>
  <c r="F573" i="4" s="1"/>
  <c r="J257" i="4"/>
  <c r="F257" i="4" s="1"/>
  <c r="J542" i="4"/>
  <c r="F542" i="4" s="1"/>
  <c r="J519" i="4"/>
  <c r="F519" i="4" s="1"/>
  <c r="J497" i="4"/>
  <c r="F497" i="4" s="1"/>
  <c r="J564" i="4"/>
  <c r="F564" i="4" s="1"/>
  <c r="J285" i="4"/>
  <c r="F285" i="4" s="1"/>
  <c r="J511" i="4"/>
  <c r="F511" i="4" s="1"/>
  <c r="J594" i="4"/>
  <c r="F594" i="4" s="1"/>
  <c r="J258" i="4"/>
  <c r="F258" i="4" s="1"/>
  <c r="J368" i="4"/>
  <c r="F368" i="4" s="1"/>
  <c r="J510" i="4"/>
  <c r="F510" i="4" s="1"/>
  <c r="J645" i="4"/>
  <c r="F645" i="4" s="1"/>
  <c r="J582" i="4"/>
  <c r="F582" i="4" s="1"/>
  <c r="J191" i="4"/>
  <c r="F191" i="4" s="1"/>
  <c r="J512" i="4"/>
  <c r="F512" i="4" s="1"/>
  <c r="J325" i="4"/>
  <c r="F325" i="4" s="1"/>
  <c r="J150" i="4"/>
  <c r="F150" i="4" s="1"/>
  <c r="J491" i="4"/>
  <c r="F491" i="4" s="1"/>
  <c r="J367" i="4"/>
  <c r="F367" i="4" s="1"/>
  <c r="J619" i="4"/>
  <c r="F619" i="4" s="1"/>
  <c r="J222" i="4"/>
  <c r="F222" i="4" s="1"/>
  <c r="J553" i="4"/>
  <c r="F553" i="4" s="1"/>
  <c r="J318" i="4"/>
  <c r="F318" i="4" s="1"/>
  <c r="J237" i="4"/>
  <c r="F237" i="4" s="1"/>
  <c r="J328" i="4"/>
  <c r="F328" i="4" s="1"/>
  <c r="J256" i="4"/>
  <c r="F256" i="4" s="1"/>
  <c r="J255" i="4"/>
  <c r="F255" i="4" s="1"/>
  <c r="J344" i="4"/>
  <c r="F344" i="4" s="1"/>
  <c r="J127" i="4"/>
  <c r="F127" i="4" s="1"/>
  <c r="J385" i="4"/>
  <c r="F385" i="4" s="1"/>
  <c r="J561" i="4"/>
  <c r="F561" i="4" s="1"/>
  <c r="J409" i="4"/>
  <c r="F409" i="4" s="1"/>
  <c r="J632" i="4"/>
  <c r="F632" i="4" s="1"/>
  <c r="J41" i="4"/>
  <c r="F41" i="4" s="1"/>
  <c r="J500" i="4"/>
  <c r="F500" i="4" s="1"/>
  <c r="J671" i="4"/>
  <c r="F671" i="4" s="1"/>
  <c r="J43" i="4"/>
  <c r="F43" i="4" s="1"/>
  <c r="J163" i="4"/>
  <c r="F163" i="4" s="1"/>
  <c r="J88" i="4"/>
  <c r="F88" i="4" s="1"/>
  <c r="J343" i="4"/>
  <c r="F343" i="4" s="1"/>
  <c r="J569" i="4"/>
  <c r="F569" i="4" s="1"/>
  <c r="J666" i="4"/>
  <c r="F666" i="4" s="1"/>
  <c r="J567" i="4"/>
  <c r="F567" i="4" s="1"/>
  <c r="J351" i="4"/>
  <c r="F351" i="4" s="1"/>
  <c r="J557" i="4"/>
  <c r="F557" i="4" s="1"/>
  <c r="J293" i="4"/>
  <c r="F293" i="4" s="1"/>
  <c r="J618" i="4"/>
  <c r="F618" i="4" s="1"/>
  <c r="J637" i="4"/>
  <c r="F637" i="4" s="1"/>
  <c r="J528" i="4"/>
  <c r="F528" i="4" s="1"/>
  <c r="J655" i="4"/>
  <c r="F655" i="4" s="1"/>
  <c r="J203" i="4"/>
  <c r="F203" i="4" s="1"/>
  <c r="J658" i="4"/>
  <c r="F658" i="4" s="1"/>
  <c r="J469" i="4"/>
  <c r="F469" i="4" s="1"/>
  <c r="J233" i="4"/>
  <c r="F233" i="4" s="1"/>
  <c r="J103" i="4"/>
  <c r="F103" i="4" s="1"/>
  <c r="J460" i="4"/>
  <c r="F460" i="4" s="1"/>
  <c r="J575" i="4"/>
  <c r="F575" i="4" s="1"/>
  <c r="J675" i="4"/>
  <c r="F675" i="4" s="1"/>
  <c r="J164" i="4"/>
  <c r="F164" i="4" s="1"/>
  <c r="J568" i="4"/>
  <c r="F568" i="4" s="1"/>
  <c r="J505" i="4"/>
  <c r="F505" i="4" s="1"/>
  <c r="J611" i="4"/>
  <c r="F611" i="4" s="1"/>
  <c r="J195" i="4"/>
  <c r="F195" i="4" s="1"/>
  <c r="J144" i="4"/>
  <c r="F144" i="4" s="1"/>
  <c r="J334" i="4"/>
  <c r="F334" i="4" s="1"/>
  <c r="J597" i="4"/>
  <c r="F597" i="4" s="1"/>
  <c r="J46" i="4"/>
  <c r="F46" i="4" s="1"/>
  <c r="J3" i="4"/>
  <c r="F3" i="4" s="1"/>
  <c r="J30" i="4"/>
  <c r="F30" i="4" s="1"/>
  <c r="J278" i="4"/>
  <c r="F278" i="4" s="1"/>
  <c r="J226" i="4"/>
  <c r="F226" i="4" s="1"/>
  <c r="J170" i="4"/>
  <c r="F170" i="4" s="1"/>
  <c r="J89" i="4"/>
  <c r="F89" i="4" s="1"/>
  <c r="J182" i="4"/>
  <c r="F182" i="4" s="1"/>
  <c r="J393" i="4"/>
  <c r="F393" i="4" s="1"/>
  <c r="J132" i="4"/>
  <c r="F132" i="4" s="1"/>
  <c r="J72" i="4"/>
  <c r="F72" i="4" s="1"/>
  <c r="J668" i="4"/>
  <c r="F668" i="4" s="1"/>
  <c r="J640" i="4"/>
  <c r="F640" i="4" s="1"/>
  <c r="J549" i="4"/>
  <c r="F549" i="4" s="1"/>
  <c r="J299" i="4"/>
  <c r="F299" i="4" s="1"/>
  <c r="J634" i="4"/>
  <c r="F634" i="4" s="1"/>
  <c r="J504" i="4"/>
  <c r="F504" i="4" s="1"/>
  <c r="J240" i="4"/>
  <c r="F240" i="4" s="1"/>
  <c r="J395" i="4"/>
  <c r="F395" i="4" s="1"/>
  <c r="J494" i="4"/>
  <c r="F494" i="4" s="1"/>
  <c r="J218" i="4"/>
  <c r="F218" i="4" s="1"/>
  <c r="J551" i="4"/>
  <c r="F551" i="4" s="1"/>
  <c r="J171" i="4"/>
  <c r="F171" i="4" s="1"/>
  <c r="J264" i="4"/>
  <c r="F264" i="4" s="1"/>
  <c r="J433" i="4"/>
  <c r="F433" i="4" s="1"/>
  <c r="J620" i="4"/>
  <c r="F620" i="4" s="1"/>
  <c r="J185" i="4"/>
  <c r="F185" i="4" s="1"/>
  <c r="J298" i="4"/>
  <c r="F298" i="4" s="1"/>
  <c r="J662" i="4"/>
  <c r="F662" i="4" s="1"/>
  <c r="J399" i="4"/>
  <c r="F399" i="4" s="1"/>
  <c r="J47" i="4"/>
  <c r="F47" i="4" s="1"/>
  <c r="J498" i="4"/>
  <c r="F498" i="4" s="1"/>
  <c r="J558" i="4"/>
  <c r="F558" i="4" s="1"/>
  <c r="J441" i="4"/>
  <c r="F441" i="4" s="1"/>
  <c r="J25" i="4"/>
  <c r="F25" i="4" s="1"/>
  <c r="J437" i="4"/>
  <c r="F437" i="4" s="1"/>
  <c r="J428" i="4"/>
  <c r="F428" i="4" s="1"/>
  <c r="J509" i="4"/>
  <c r="F509" i="4" s="1"/>
  <c r="J354" i="4"/>
  <c r="F354" i="4" s="1"/>
  <c r="J31" i="4"/>
  <c r="F31" i="4" s="1"/>
  <c r="J261" i="4"/>
  <c r="F261" i="4" s="1"/>
  <c r="J126" i="4"/>
  <c r="F126" i="4" s="1"/>
  <c r="J198" i="4"/>
  <c r="F198" i="4" s="1"/>
  <c r="J431" i="4"/>
  <c r="F431" i="4" s="1"/>
  <c r="J661" i="4"/>
  <c r="F661" i="4" s="1"/>
  <c r="J154" i="4"/>
  <c r="F154" i="4" s="1"/>
  <c r="J296" i="4"/>
  <c r="F296" i="4" s="1"/>
  <c r="J323" i="4"/>
  <c r="F323" i="4" s="1"/>
  <c r="J515" i="4"/>
  <c r="F515" i="4" s="1"/>
  <c r="J335" i="4"/>
  <c r="F335" i="4" s="1"/>
  <c r="J74" i="4"/>
  <c r="F74" i="4" s="1"/>
  <c r="J279" i="4"/>
  <c r="F279" i="4" s="1"/>
  <c r="J231" i="4"/>
  <c r="F231" i="4" s="1"/>
  <c r="J281" i="4"/>
  <c r="F281" i="4" s="1"/>
  <c r="J536" i="4"/>
  <c r="F536" i="4" s="1"/>
  <c r="J590" i="4"/>
  <c r="F590" i="4" s="1"/>
  <c r="J95" i="4"/>
  <c r="F95" i="4" s="1"/>
  <c r="J77" i="4"/>
  <c r="F77" i="4" s="1"/>
  <c r="J149" i="4"/>
  <c r="F149" i="4" s="1"/>
  <c r="J153" i="4"/>
  <c r="F153" i="4" s="1"/>
  <c r="J454" i="4"/>
  <c r="F454" i="4" s="1"/>
  <c r="J87" i="4"/>
  <c r="F87" i="4" s="1"/>
  <c r="J586" i="4"/>
  <c r="F586" i="4" s="1"/>
  <c r="J423" i="4"/>
  <c r="F423" i="4" s="1"/>
  <c r="J624" i="4"/>
  <c r="F624" i="4" s="1"/>
  <c r="J592" i="4"/>
  <c r="F592" i="4" s="1"/>
  <c r="J537" i="4"/>
  <c r="F537" i="4" s="1"/>
  <c r="J98" i="4"/>
  <c r="F98" i="4" s="1"/>
  <c r="J390" i="4"/>
  <c r="F390" i="4" s="1"/>
  <c r="J522" i="4"/>
  <c r="F522" i="4" s="1"/>
  <c r="J277" i="4"/>
  <c r="F277" i="4" s="1"/>
  <c r="J450" i="4"/>
  <c r="F450" i="4" s="1"/>
  <c r="J282" i="4"/>
  <c r="F282" i="4" s="1"/>
  <c r="J609" i="4"/>
  <c r="F609" i="4" s="1"/>
  <c r="J232" i="4"/>
  <c r="F232" i="4" s="1"/>
  <c r="J472" i="4"/>
  <c r="F472" i="4" s="1"/>
  <c r="J602" i="4"/>
  <c r="F602" i="4" s="1"/>
  <c r="J308" i="4"/>
  <c r="F308" i="4" s="1"/>
  <c r="J151" i="4"/>
  <c r="F151" i="4" s="1"/>
  <c r="J572" i="4"/>
  <c r="F572" i="4" s="1"/>
  <c r="J289" i="4"/>
  <c r="F289" i="4" s="1"/>
  <c r="J581" i="4"/>
  <c r="F581" i="4" s="1"/>
  <c r="J311" i="4"/>
  <c r="F311" i="4" s="1"/>
  <c r="J453" i="4"/>
  <c r="F453" i="4" s="1"/>
  <c r="J327" i="4"/>
  <c r="F327" i="4" s="1"/>
  <c r="J69" i="4"/>
  <c r="F69" i="4" s="1"/>
  <c r="J300" i="4"/>
  <c r="F300" i="4" s="1"/>
  <c r="J606" i="4"/>
  <c r="F606" i="4" s="1"/>
  <c r="J146" i="4"/>
  <c r="F146" i="4" s="1"/>
  <c r="J633" i="4"/>
  <c r="F633" i="4" s="1"/>
  <c r="J451" i="4"/>
  <c r="F451" i="4" s="1"/>
  <c r="J268" i="4"/>
  <c r="F268" i="4" s="1"/>
  <c r="J66" i="4"/>
  <c r="F66" i="4" s="1"/>
  <c r="J333" i="4"/>
  <c r="F333" i="4" s="1"/>
  <c r="J533" i="4"/>
  <c r="F533" i="4" s="1"/>
  <c r="J291" i="4"/>
  <c r="F291" i="4" s="1"/>
  <c r="J223" i="4"/>
  <c r="F223" i="4" s="1"/>
  <c r="J444" i="4"/>
  <c r="F444" i="4" s="1"/>
  <c r="J162" i="4"/>
  <c r="F162" i="4" s="1"/>
  <c r="J398" i="4"/>
  <c r="F398" i="4" s="1"/>
  <c r="J629" i="4"/>
  <c r="F629" i="4" s="1"/>
  <c r="J503" i="4"/>
  <c r="F503" i="4" s="1"/>
  <c r="J130" i="4"/>
  <c r="F130" i="4" s="1"/>
  <c r="J112" i="4"/>
  <c r="F112" i="4" s="1"/>
  <c r="J263" i="4"/>
  <c r="F263" i="4" s="1"/>
  <c r="J158" i="4"/>
  <c r="F158" i="4" s="1"/>
  <c r="J28" i="4"/>
  <c r="F28" i="4" s="1"/>
  <c r="J341" i="4"/>
  <c r="F341" i="4" s="1"/>
  <c r="J488" i="4"/>
  <c r="F488" i="4" s="1"/>
  <c r="J92" i="4"/>
  <c r="F92" i="4" s="1"/>
  <c r="J113" i="4"/>
  <c r="F113" i="4" s="1"/>
  <c r="J147" i="4"/>
  <c r="F147" i="4" s="1"/>
  <c r="J304" i="4"/>
  <c r="F304" i="4" s="1"/>
  <c r="J246" i="4"/>
  <c r="F246" i="4" s="1"/>
  <c r="J262" i="4"/>
  <c r="F262" i="4" s="1"/>
  <c r="J321" i="4"/>
  <c r="F321" i="4" s="1"/>
  <c r="J280" i="4"/>
  <c r="F280" i="4" s="1"/>
  <c r="J136" i="4"/>
  <c r="F136" i="4" s="1"/>
  <c r="J478" i="4"/>
  <c r="F478" i="4" s="1"/>
  <c r="J173" i="4"/>
  <c r="F173" i="4" s="1"/>
  <c r="J295" i="4"/>
  <c r="F295" i="4" s="1"/>
  <c r="J241" i="4"/>
  <c r="F241" i="4" s="1"/>
  <c r="J117" i="4"/>
  <c r="F117" i="4" s="1"/>
  <c r="J208" i="4"/>
  <c r="F208" i="4" s="1"/>
  <c r="J391" i="4"/>
  <c r="F391" i="4" s="1"/>
  <c r="J479" i="4"/>
  <c r="F479" i="4" s="1"/>
  <c r="J413" i="4"/>
  <c r="F413" i="4" s="1"/>
  <c r="J363" i="4"/>
  <c r="F363" i="4" s="1"/>
  <c r="J303" i="4"/>
  <c r="F303" i="4" s="1"/>
  <c r="J407" i="4"/>
  <c r="F407" i="4" s="1"/>
  <c r="J550" i="4"/>
  <c r="F550" i="4" s="1"/>
  <c r="J288" i="4"/>
  <c r="F288" i="4" s="1"/>
  <c r="J199" i="4"/>
  <c r="F199" i="4" s="1"/>
  <c r="J68" i="4"/>
  <c r="F68" i="4" s="1"/>
  <c r="J338" i="4"/>
  <c r="F338" i="4" s="1"/>
  <c r="J625" i="4"/>
  <c r="F625" i="4" s="1"/>
  <c r="J242" i="4"/>
  <c r="F242" i="4" s="1"/>
  <c r="J243" i="4"/>
  <c r="F243" i="4" s="1"/>
  <c r="J174" i="4"/>
  <c r="F174" i="4" s="1"/>
  <c r="J603" i="4"/>
  <c r="F603" i="4" s="1"/>
  <c r="J378" i="4"/>
  <c r="F378" i="4" s="1"/>
  <c r="J527" i="4"/>
  <c r="F527" i="4" s="1"/>
  <c r="J271" i="4"/>
  <c r="F271" i="4" s="1"/>
  <c r="J477" i="4"/>
  <c r="F477" i="4" s="1"/>
  <c r="J157" i="4"/>
  <c r="F157" i="4" s="1"/>
  <c r="J45" i="4"/>
  <c r="F45" i="4" s="1"/>
  <c r="J118" i="4"/>
  <c r="F118" i="4" s="1"/>
  <c r="J589" i="4"/>
  <c r="F589" i="4" s="1"/>
  <c r="J442" i="4"/>
  <c r="F442" i="4" s="1"/>
  <c r="J273" i="4"/>
  <c r="F273" i="4" s="1"/>
  <c r="J275" i="4"/>
  <c r="F275" i="4" s="1"/>
  <c r="J51" i="4"/>
  <c r="F51" i="4" s="1"/>
  <c r="J543" i="4"/>
  <c r="F543" i="4" s="1"/>
  <c r="J16" i="4"/>
  <c r="F16" i="4" s="1"/>
  <c r="J81" i="4"/>
  <c r="F81" i="4" s="1"/>
  <c r="J579" i="4"/>
  <c r="F579" i="4" s="1"/>
  <c r="J587" i="4"/>
  <c r="F587" i="4" s="1"/>
  <c r="J499" i="4"/>
  <c r="F499" i="4" s="1"/>
  <c r="J636" i="4"/>
  <c r="F636" i="4" s="1"/>
  <c r="J97" i="4"/>
  <c r="F97" i="4" s="1"/>
  <c r="J99" i="4"/>
  <c r="F99" i="4" s="1"/>
  <c r="J607" i="4"/>
  <c r="F607" i="4" s="1"/>
  <c r="J78" i="4"/>
  <c r="F78" i="4" s="1"/>
  <c r="J252" i="4"/>
  <c r="F252" i="4" s="1"/>
  <c r="J76" i="4"/>
  <c r="F76" i="4" s="1"/>
  <c r="J294" i="4"/>
  <c r="F294" i="4" s="1"/>
  <c r="J371" i="4"/>
  <c r="F371" i="4" s="1"/>
  <c r="J593" i="4"/>
  <c r="F593" i="4" s="1"/>
  <c r="J187" i="4"/>
  <c r="F187" i="4" s="1"/>
  <c r="J71" i="4"/>
  <c r="F71" i="4" s="1"/>
  <c r="J411" i="4"/>
  <c r="F411" i="4" s="1"/>
  <c r="J493" i="4"/>
  <c r="F493" i="4" s="1"/>
  <c r="J622" i="4"/>
  <c r="F622" i="4" s="1"/>
  <c r="J352" i="4"/>
  <c r="F352" i="4" s="1"/>
  <c r="J35" i="4"/>
  <c r="F35" i="4" s="1"/>
  <c r="J269" i="4"/>
  <c r="F269" i="4" s="1"/>
  <c r="J21" i="4"/>
  <c r="F21" i="4" s="1"/>
  <c r="J10" i="4"/>
  <c r="F10" i="4" s="1"/>
  <c r="J276" i="4"/>
  <c r="F276" i="4" s="1"/>
  <c r="J471" i="4"/>
  <c r="F471" i="4" s="1"/>
  <c r="J316" i="4"/>
  <c r="F316" i="4" s="1"/>
  <c r="J349" i="4"/>
  <c r="F349" i="4" s="1"/>
  <c r="J4" i="4"/>
  <c r="F4" i="4" s="1"/>
  <c r="J598" i="4"/>
  <c r="F598" i="4" s="1"/>
  <c r="J449" i="4"/>
  <c r="F449" i="4" s="1"/>
  <c r="J377" i="4"/>
  <c r="F377" i="4" s="1"/>
  <c r="J648" i="4"/>
  <c r="F648" i="4" s="1"/>
  <c r="J468" i="4"/>
  <c r="F468" i="4" s="1"/>
  <c r="J486" i="4"/>
  <c r="F486" i="4" s="1"/>
  <c r="J102" i="4"/>
  <c r="F102" i="4" s="1"/>
  <c r="J534" i="4"/>
  <c r="F534" i="4" s="1"/>
  <c r="J217" i="4"/>
  <c r="F217" i="4" s="1"/>
  <c r="J250" i="4"/>
  <c r="F250" i="4" s="1"/>
  <c r="J110" i="4"/>
  <c r="F110" i="4" s="1"/>
  <c r="J329" i="4"/>
  <c r="F329" i="4" s="1"/>
  <c r="J653" i="4"/>
  <c r="F653" i="4" s="1"/>
  <c r="J20" i="4"/>
  <c r="F20" i="4" s="1"/>
  <c r="J101" i="4"/>
  <c r="F101" i="4" s="1"/>
  <c r="J249" i="4"/>
  <c r="F249" i="4" s="1"/>
  <c r="J538" i="4"/>
  <c r="F538" i="4" s="1"/>
  <c r="J322" i="4"/>
  <c r="F322" i="4" s="1"/>
  <c r="J42" i="4"/>
  <c r="F42" i="4" s="1"/>
  <c r="J463" i="4"/>
  <c r="F463" i="4" s="1"/>
  <c r="J100" i="4"/>
  <c r="F100" i="4" s="1"/>
  <c r="J13" i="4"/>
  <c r="F13" i="4" s="1"/>
  <c r="J600" i="4"/>
  <c r="F600" i="4" s="1"/>
  <c r="J91" i="4"/>
  <c r="F91" i="4" s="1"/>
  <c r="J347" i="4"/>
  <c r="F347" i="4" s="1"/>
  <c r="J379" i="4"/>
  <c r="F379" i="4" s="1"/>
  <c r="J8" i="4"/>
  <c r="F8" i="4" s="1"/>
  <c r="J19" i="4"/>
  <c r="F19" i="4" s="1"/>
  <c r="J353" i="4"/>
  <c r="F353" i="4" s="1"/>
  <c r="J452" i="4"/>
  <c r="F452" i="4" s="1"/>
  <c r="J245" i="4"/>
  <c r="F245" i="4" s="1"/>
  <c r="J166" i="4"/>
  <c r="F166" i="4" s="1"/>
  <c r="J524" i="4"/>
  <c r="F524" i="4" s="1"/>
  <c r="J601" i="4"/>
  <c r="F601" i="4" s="1"/>
  <c r="J585" i="4"/>
  <c r="F585" i="4" s="1"/>
  <c r="J350" i="4"/>
  <c r="F350" i="4" s="1"/>
  <c r="J320" i="4"/>
  <c r="F320" i="4" s="1"/>
  <c r="J104" i="4"/>
  <c r="F104" i="4" s="1"/>
  <c r="J430" i="4"/>
  <c r="F430" i="4" s="1"/>
  <c r="J628" i="4"/>
  <c r="F628" i="4" s="1"/>
  <c r="J496" i="4"/>
  <c r="F496" i="4" s="1"/>
  <c r="J535" i="4"/>
  <c r="F535" i="4" s="1"/>
  <c r="J356" i="4"/>
  <c r="F356" i="4" s="1"/>
  <c r="J621" i="4"/>
  <c r="F621" i="4" s="1"/>
  <c r="J489" i="4"/>
  <c r="F489" i="4" s="1"/>
  <c r="J105" i="4"/>
  <c r="F105" i="4" s="1"/>
  <c r="J540" i="4"/>
  <c r="F540" i="4" s="1"/>
  <c r="J220" i="4"/>
  <c r="F220" i="4" s="1"/>
  <c r="J12" i="4"/>
  <c r="F12" i="4" s="1"/>
  <c r="J190" i="4"/>
  <c r="F190" i="4" s="1"/>
  <c r="J225" i="4"/>
  <c r="F225" i="4" s="1"/>
  <c r="J565" i="4"/>
  <c r="F565" i="4" s="1"/>
  <c r="J224" i="4"/>
  <c r="F224" i="4" s="1"/>
  <c r="J616" i="4"/>
  <c r="F616" i="4" s="1"/>
  <c r="J672" i="4"/>
  <c r="F672" i="4" s="1"/>
  <c r="J301" i="4"/>
  <c r="F301" i="4" s="1"/>
  <c r="J365" i="4"/>
  <c r="F365" i="4" s="1"/>
  <c r="J415" i="4"/>
  <c r="F415" i="4" s="1"/>
  <c r="J159" i="4"/>
  <c r="F159" i="4" s="1"/>
  <c r="J106" i="4"/>
  <c r="F106" i="4" s="1"/>
  <c r="J470" i="4"/>
  <c r="F470" i="4" s="1"/>
  <c r="J86" i="4"/>
  <c r="F86" i="4" s="1"/>
  <c r="J319" i="4"/>
  <c r="F319" i="4" s="1"/>
  <c r="J659" i="4"/>
  <c r="F659" i="4" s="1"/>
  <c r="J651" i="4"/>
  <c r="F651" i="4" s="1"/>
  <c r="J483" i="4"/>
  <c r="F483" i="4" s="1"/>
  <c r="J626" i="4"/>
  <c r="F626" i="4" s="1"/>
  <c r="J402" i="4"/>
  <c r="F402" i="4" s="1"/>
  <c r="J9" i="4"/>
  <c r="F9" i="4" s="1"/>
  <c r="J18" i="4"/>
  <c r="F18" i="4" s="1"/>
  <c r="J219" i="4"/>
  <c r="F219" i="4" s="1"/>
  <c r="J490" i="4"/>
  <c r="F490" i="4" s="1"/>
  <c r="J160" i="4"/>
  <c r="F160" i="4" s="1"/>
  <c r="J614" i="4"/>
  <c r="F614" i="4" s="1"/>
  <c r="J466" i="4"/>
  <c r="F466" i="4" s="1"/>
  <c r="J339" i="4"/>
  <c r="F339" i="4" s="1"/>
  <c r="J562" i="4"/>
  <c r="F562" i="4" s="1"/>
  <c r="J627" i="4"/>
  <c r="F627" i="4" s="1"/>
  <c r="J5" i="4"/>
  <c r="F5" i="4" s="1"/>
  <c r="J186" i="4"/>
  <c r="F186" i="4" s="1"/>
  <c r="J406" i="4"/>
  <c r="F406" i="4" s="1"/>
  <c r="J556" i="4"/>
  <c r="F556" i="4" s="1"/>
  <c r="J120" i="4"/>
  <c r="F120" i="4" s="1"/>
  <c r="J236" i="4"/>
  <c r="F236" i="4" s="1"/>
  <c r="J559" i="4"/>
  <c r="F559" i="4" s="1"/>
  <c r="H397" i="4"/>
  <c r="H480" i="4"/>
  <c r="H578" i="4"/>
  <c r="H373" i="4"/>
  <c r="H129" i="4"/>
  <c r="H214" i="4"/>
  <c r="H189" i="4"/>
  <c r="H14" i="4"/>
  <c r="H27" i="4"/>
  <c r="H221" i="4"/>
  <c r="H630" i="4"/>
  <c r="H445" i="4"/>
  <c r="H617" i="4"/>
  <c r="H376" i="4"/>
  <c r="H227" i="4"/>
  <c r="H517" i="4"/>
  <c r="H492" i="4"/>
  <c r="H251" i="4"/>
  <c r="H194" i="4"/>
  <c r="H374" i="4"/>
  <c r="H59" i="4"/>
  <c r="H412" i="4"/>
  <c r="H552" i="4"/>
  <c r="H669" i="4"/>
  <c r="H61" i="4"/>
  <c r="H253" i="4"/>
  <c r="H525" i="4"/>
  <c r="H358" i="4"/>
  <c r="H115" i="4"/>
  <c r="H312" i="4"/>
  <c r="H547" i="4"/>
  <c r="H169" i="4"/>
  <c r="H248" i="4"/>
  <c r="H408" i="4"/>
  <c r="H502" i="4"/>
  <c r="H142" i="4"/>
  <c r="H577" i="4"/>
  <c r="H22" i="4"/>
  <c r="H623" i="4"/>
  <c r="H317" i="4"/>
  <c r="H2" i="4"/>
  <c r="H11" i="4"/>
  <c r="H514" i="4"/>
  <c r="H108" i="4"/>
  <c r="H516" i="4"/>
  <c r="H201" i="4"/>
  <c r="H446" i="4"/>
  <c r="H631" i="4"/>
  <c r="H58" i="4"/>
  <c r="H529" i="4"/>
  <c r="H495" i="4"/>
  <c r="H432" i="4"/>
  <c r="H179" i="4"/>
  <c r="H212" i="4"/>
  <c r="H93" i="4"/>
  <c r="H143" i="4"/>
  <c r="H673" i="4"/>
  <c r="H205" i="4"/>
  <c r="H286" i="4"/>
  <c r="H608" i="4"/>
  <c r="H238" i="4"/>
  <c r="H457" i="4"/>
  <c r="H181" i="4"/>
  <c r="H215" i="4"/>
  <c r="H67" i="4"/>
  <c r="H646" i="4"/>
  <c r="H461" i="4"/>
  <c r="H401" i="4"/>
  <c r="H33" i="4"/>
  <c r="H591" i="4"/>
  <c r="H523" i="4"/>
  <c r="H574" i="4"/>
  <c r="H507" i="4"/>
  <c r="H416" i="4"/>
  <c r="H177" i="4"/>
  <c r="H420" i="4"/>
  <c r="H639" i="4"/>
  <c r="H370" i="4"/>
  <c r="H337" i="4"/>
  <c r="H650" i="4"/>
  <c r="H270" i="4"/>
  <c r="H465" i="4"/>
  <c r="H60" i="4"/>
  <c r="H532" i="4"/>
  <c r="H315" i="4"/>
  <c r="H7" i="4"/>
  <c r="H355" i="4"/>
  <c r="H677" i="4"/>
  <c r="H48" i="4"/>
  <c r="H361" i="4"/>
  <c r="H508" i="4"/>
  <c r="H83" i="4"/>
  <c r="H654" i="4"/>
  <c r="H484" i="4"/>
  <c r="H244" i="4"/>
  <c r="H425" i="4"/>
  <c r="H501" i="4"/>
  <c r="H605" i="4"/>
  <c r="H384" i="4"/>
  <c r="H302" i="4"/>
  <c r="H52" i="4"/>
  <c r="H546" i="4"/>
  <c r="H400" i="4"/>
  <c r="H209" i="4"/>
  <c r="H184" i="4"/>
  <c r="H274" i="4"/>
  <c r="H656" i="4"/>
  <c r="H560" i="4"/>
  <c r="H418" i="4"/>
  <c r="H474" i="4"/>
  <c r="H674" i="4"/>
  <c r="H596" i="4"/>
  <c r="H485" i="4"/>
  <c r="H140" i="4"/>
  <c r="H424" i="4"/>
  <c r="H165" i="4"/>
  <c r="H116" i="4"/>
  <c r="H382" i="4"/>
  <c r="H17" i="4"/>
  <c r="H657" i="4"/>
  <c r="H544" i="4"/>
  <c r="H595" i="4"/>
  <c r="H26" i="4"/>
  <c r="H456" i="4"/>
  <c r="H473" i="4"/>
  <c r="H284" i="4"/>
  <c r="H297" i="4"/>
  <c r="H482" i="4"/>
  <c r="H643" i="4"/>
  <c r="H54" i="4"/>
  <c r="H403" i="4"/>
  <c r="H107" i="4"/>
  <c r="H119" i="4"/>
  <c r="H426" i="4"/>
  <c r="H435" i="4"/>
  <c r="H314" i="4"/>
  <c r="H235" i="4"/>
  <c r="H178" i="4"/>
  <c r="H366" i="4"/>
  <c r="H290" i="4"/>
  <c r="H310" i="4"/>
  <c r="H436" i="4"/>
  <c r="H464" i="4"/>
  <c r="H342" i="4"/>
  <c r="H80" i="4"/>
  <c r="H396" i="4"/>
  <c r="H180" i="4"/>
  <c r="H90" i="4"/>
  <c r="H114" i="4"/>
  <c r="H55" i="4"/>
  <c r="H75" i="4"/>
  <c r="H346" i="4"/>
  <c r="H73" i="4"/>
  <c r="H145" i="4"/>
  <c r="H405" i="4"/>
  <c r="H239" i="4"/>
  <c r="H380" i="4"/>
  <c r="H447" i="4"/>
  <c r="H410" i="4"/>
  <c r="H234" i="4"/>
  <c r="H324" i="4"/>
  <c r="H266" i="4"/>
  <c r="H467" i="4"/>
  <c r="H109" i="4"/>
  <c r="H660" i="4"/>
  <c r="H548" i="4"/>
  <c r="H664" i="4"/>
  <c r="H665" i="4"/>
  <c r="H96" i="4"/>
  <c r="H615" i="4"/>
  <c r="H267" i="4"/>
  <c r="H134" i="4"/>
  <c r="H123" i="4"/>
  <c r="H204" i="4"/>
  <c r="H667" i="4"/>
  <c r="H193" i="4"/>
  <c r="H641" i="4"/>
  <c r="H283" i="4"/>
  <c r="H200" i="4"/>
  <c r="H429" i="4"/>
  <c r="H481" i="4"/>
  <c r="H287" i="4"/>
  <c r="H128" i="4"/>
  <c r="H513" i="4"/>
  <c r="H440" i="4"/>
  <c r="H362" i="4"/>
  <c r="H394" i="4"/>
  <c r="H541" i="4"/>
  <c r="H122" i="4"/>
  <c r="H404" i="4"/>
  <c r="H121" i="4"/>
  <c r="H583" i="4"/>
  <c r="H340" i="4"/>
  <c r="H326" i="4"/>
  <c r="H357" i="4"/>
  <c r="H230" i="4"/>
  <c r="H125" i="4"/>
  <c r="H259" i="4"/>
  <c r="H137" i="4"/>
  <c r="H152" i="4"/>
  <c r="H176" i="4"/>
  <c r="H427" i="4"/>
  <c r="H6" i="4"/>
  <c r="H360" i="4"/>
  <c r="H44" i="4"/>
  <c r="H141" i="4"/>
  <c r="H359" i="4"/>
  <c r="H265" i="4"/>
  <c r="H306" i="4"/>
  <c r="H389" i="4"/>
  <c r="H49" i="4"/>
  <c r="H417" i="4"/>
  <c r="H644" i="4"/>
  <c r="H70" i="4"/>
  <c r="H257" i="4"/>
  <c r="H519" i="4"/>
  <c r="H497" i="4"/>
  <c r="H564" i="4"/>
  <c r="H285" i="4"/>
  <c r="H258" i="4"/>
  <c r="H510" i="4"/>
  <c r="H645" i="4"/>
  <c r="H582" i="4"/>
  <c r="H191" i="4"/>
  <c r="H150" i="4"/>
  <c r="H367" i="4"/>
  <c r="H619" i="4"/>
  <c r="H222" i="4"/>
  <c r="H553" i="4"/>
  <c r="H328" i="4"/>
  <c r="H255" i="4"/>
  <c r="H344" i="4"/>
  <c r="H127" i="4"/>
  <c r="H385" i="4"/>
  <c r="H632" i="4"/>
  <c r="H500" i="4"/>
  <c r="H671" i="4"/>
  <c r="H43" i="4"/>
  <c r="H163" i="4"/>
  <c r="H569" i="4"/>
  <c r="H567" i="4"/>
  <c r="H351" i="4"/>
  <c r="H557" i="4"/>
  <c r="H293" i="4"/>
  <c r="H528" i="4"/>
  <c r="H203" i="4"/>
  <c r="H658" i="4"/>
  <c r="H469" i="4"/>
  <c r="H233" i="4"/>
  <c r="H575" i="4"/>
  <c r="H164" i="4"/>
  <c r="H568" i="4"/>
  <c r="H505" i="4"/>
  <c r="H611" i="4"/>
  <c r="H334" i="4"/>
  <c r="H46" i="4"/>
  <c r="H3" i="4"/>
  <c r="H30" i="4"/>
  <c r="H278" i="4"/>
  <c r="H89" i="4"/>
  <c r="H393" i="4"/>
  <c r="H132" i="4"/>
  <c r="H72" i="4"/>
  <c r="H668" i="4"/>
  <c r="H299" i="4"/>
  <c r="H504" i="4"/>
  <c r="H240" i="4"/>
  <c r="H395" i="4"/>
  <c r="H494" i="4"/>
  <c r="H171" i="4"/>
  <c r="H433" i="4"/>
  <c r="H620" i="4"/>
  <c r="H185" i="4"/>
  <c r="H298" i="4"/>
  <c r="H47" i="4"/>
  <c r="H558" i="4"/>
  <c r="H441" i="4"/>
  <c r="H25" i="4"/>
  <c r="H437" i="4"/>
  <c r="H354" i="4"/>
  <c r="H261" i="4"/>
  <c r="H126" i="4"/>
  <c r="H198" i="4"/>
  <c r="H431" i="4"/>
  <c r="H296" i="4"/>
  <c r="H515" i="4"/>
  <c r="H335" i="4"/>
  <c r="H74" i="4"/>
  <c r="H279" i="4"/>
  <c r="H536" i="4"/>
  <c r="H95" i="4"/>
  <c r="H77" i="4"/>
  <c r="H149" i="4"/>
  <c r="H153" i="4"/>
  <c r="H586" i="4"/>
  <c r="H624" i="4"/>
  <c r="H592" i="4"/>
  <c r="H537" i="4"/>
  <c r="H98" i="4"/>
  <c r="H277" i="4"/>
  <c r="H282" i="4"/>
  <c r="H609" i="4"/>
  <c r="H232" i="4"/>
  <c r="H472" i="4"/>
  <c r="H151" i="4"/>
  <c r="H289" i="4"/>
  <c r="H581" i="4"/>
  <c r="H311" i="4"/>
  <c r="H453" i="4"/>
  <c r="H300" i="4"/>
  <c r="H146" i="4"/>
  <c r="H633" i="4"/>
  <c r="H451" i="4"/>
  <c r="H268" i="4"/>
  <c r="H533" i="4"/>
  <c r="H223" i="4"/>
  <c r="H444" i="4"/>
  <c r="H162" i="4"/>
  <c r="H398" i="4"/>
  <c r="H130" i="4"/>
  <c r="H263" i="4"/>
  <c r="H158" i="4"/>
  <c r="H28" i="4"/>
  <c r="H341" i="4"/>
  <c r="H113" i="4"/>
  <c r="H304" i="4"/>
  <c r="H246" i="4"/>
  <c r="H262" i="4"/>
  <c r="H321" i="4"/>
  <c r="H478" i="4"/>
  <c r="H295" i="4"/>
  <c r="H241" i="4"/>
  <c r="H117" i="4"/>
  <c r="H208" i="4"/>
  <c r="H413" i="4"/>
  <c r="H303" i="4"/>
  <c r="H407" i="4"/>
  <c r="H550" i="4"/>
  <c r="H288" i="4"/>
  <c r="H338" i="4"/>
  <c r="H242" i="4"/>
  <c r="H243" i="4"/>
  <c r="H174" i="4"/>
  <c r="H603" i="4"/>
  <c r="H271" i="4"/>
  <c r="H157" i="4"/>
  <c r="H45" i="4"/>
  <c r="H118" i="4"/>
  <c r="H589" i="4"/>
  <c r="H275" i="4"/>
  <c r="H543" i="4"/>
  <c r="H16" i="4"/>
  <c r="H81" i="4"/>
  <c r="H579" i="4"/>
  <c r="H636" i="4"/>
  <c r="H99" i="4"/>
  <c r="H607" i="4"/>
  <c r="H78" i="4"/>
  <c r="H252" i="4"/>
  <c r="H294" i="4"/>
  <c r="H371" i="4"/>
  <c r="H187" i="4"/>
  <c r="H71" i="4"/>
  <c r="H411" i="4"/>
  <c r="H493" i="4"/>
  <c r="H35" i="4"/>
  <c r="H21" i="4"/>
  <c r="H10" i="4"/>
  <c r="H276" i="4"/>
  <c r="H471" i="4"/>
  <c r="H4" i="4"/>
  <c r="H449" i="4"/>
  <c r="H377" i="4"/>
  <c r="H648" i="4"/>
  <c r="H468" i="4"/>
  <c r="H534" i="4"/>
  <c r="H250" i="4"/>
  <c r="H110" i="4"/>
  <c r="H329" i="4"/>
  <c r="H653" i="4"/>
  <c r="H249" i="4"/>
  <c r="H322" i="4"/>
  <c r="H42" i="4"/>
  <c r="H463" i="4"/>
  <c r="H100" i="4"/>
  <c r="H91" i="4"/>
  <c r="H379" i="4"/>
  <c r="H8" i="4"/>
  <c r="H19" i="4"/>
  <c r="H353" i="4"/>
  <c r="H166" i="4"/>
  <c r="H601" i="4"/>
  <c r="H585" i="4"/>
  <c r="H350" i="4"/>
  <c r="H320" i="4"/>
  <c r="H628" i="4"/>
  <c r="H535" i="4"/>
  <c r="H356" i="4"/>
  <c r="H621" i="4"/>
  <c r="H489" i="4"/>
  <c r="H540" i="4"/>
  <c r="H220" i="4"/>
  <c r="H190" i="4"/>
  <c r="H225" i="4"/>
  <c r="H565" i="4"/>
  <c r="H224" i="4"/>
  <c r="H301" i="4"/>
  <c r="H415" i="4"/>
  <c r="H159" i="4"/>
  <c r="H106" i="4"/>
  <c r="H470" i="4"/>
  <c r="H659" i="4"/>
  <c r="H483" i="4"/>
  <c r="H626" i="4"/>
  <c r="H402" i="4"/>
  <c r="H9" i="4"/>
  <c r="H490" i="4"/>
  <c r="H614" i="4"/>
  <c r="H466" i="4"/>
  <c r="H339" i="4"/>
  <c r="H562" i="4"/>
  <c r="H627" i="4"/>
  <c r="H5" i="4"/>
  <c r="H186" i="4"/>
  <c r="H556" i="4"/>
  <c r="H120" i="4"/>
  <c r="H236" i="4"/>
  <c r="H559" i="4"/>
  <c r="G578" i="4"/>
  <c r="G419" i="4"/>
  <c r="G57" i="4"/>
  <c r="G129" i="4"/>
  <c r="G50" i="4"/>
  <c r="G14" i="4"/>
  <c r="G414" i="4"/>
  <c r="G571" i="4"/>
  <c r="G221" i="4"/>
  <c r="G331" i="4"/>
  <c r="G617" i="4"/>
  <c r="G386" i="4"/>
  <c r="G364" i="4"/>
  <c r="G227" i="4"/>
  <c r="G183" i="4"/>
  <c r="G251" i="4"/>
  <c r="G455" i="4"/>
  <c r="G566" i="4"/>
  <c r="G374" i="4"/>
  <c r="G167" i="4"/>
  <c r="G552" i="4"/>
  <c r="G332" i="4"/>
  <c r="G38" i="4"/>
  <c r="G61" i="4"/>
  <c r="G531" i="4"/>
  <c r="G358" i="4"/>
  <c r="G32" i="4"/>
  <c r="G387" i="4"/>
  <c r="G312" i="4"/>
  <c r="G475" i="4"/>
  <c r="G248" i="4"/>
  <c r="G345" i="4"/>
  <c r="G168" i="4"/>
  <c r="G502" i="4"/>
  <c r="G197" i="4"/>
  <c r="G22" i="4"/>
  <c r="G676" i="4"/>
  <c r="G506" i="4"/>
  <c r="G317" i="4"/>
  <c r="G647" i="4"/>
  <c r="G514" i="4"/>
  <c r="G576" i="4"/>
  <c r="G62" i="4"/>
  <c r="G516" i="4"/>
  <c r="G161" i="4"/>
  <c r="G631" i="4"/>
  <c r="G23" i="4"/>
  <c r="G372" i="4"/>
  <c r="G529" i="4"/>
  <c r="G34" i="4"/>
  <c r="G179" i="4"/>
  <c r="G570" i="4"/>
  <c r="G56" i="4"/>
  <c r="G93" i="4"/>
  <c r="G228" i="4"/>
  <c r="G205" i="4"/>
  <c r="G526" i="4"/>
  <c r="G172" i="4"/>
  <c r="G608" i="4"/>
  <c r="G213" i="4"/>
  <c r="G181" i="4"/>
  <c r="G545" i="4"/>
  <c r="G584" i="4"/>
  <c r="G67" i="4"/>
  <c r="G64" i="4"/>
  <c r="G401" i="4"/>
  <c r="G156" i="4"/>
  <c r="G175" i="4"/>
  <c r="G591" i="4"/>
  <c r="G216" i="4"/>
  <c r="G507" i="4"/>
  <c r="G29" i="4"/>
  <c r="G53" i="4"/>
  <c r="G177" i="4"/>
  <c r="G554" i="4"/>
  <c r="G370" i="4"/>
  <c r="G138" i="4"/>
  <c r="G206" i="4"/>
  <c r="G650" i="4"/>
  <c r="G79" i="4"/>
  <c r="G60" i="4"/>
  <c r="G580" i="4"/>
  <c r="G192" i="4"/>
  <c r="G315" i="4"/>
  <c r="G520" i="4"/>
  <c r="G677" i="4"/>
  <c r="G652" i="4"/>
  <c r="G82" i="4"/>
  <c r="G361" i="4"/>
  <c r="G635" i="4"/>
  <c r="G654" i="4"/>
  <c r="G247" i="4"/>
  <c r="G131" i="4"/>
  <c r="G244" i="4"/>
  <c r="G588" i="4"/>
  <c r="G605" i="4"/>
  <c r="G438" i="4"/>
  <c r="G65" i="4"/>
  <c r="G302" i="4"/>
  <c r="G462" i="4"/>
  <c r="G400" i="4"/>
  <c r="G133" i="4"/>
  <c r="G443" i="4"/>
  <c r="G184" i="4"/>
  <c r="G421" i="4"/>
  <c r="G560" i="4"/>
  <c r="G392" i="4"/>
  <c r="G307" i="4"/>
  <c r="G474" i="4"/>
  <c r="G254" i="4"/>
  <c r="G485" i="4"/>
  <c r="G530" i="4"/>
  <c r="G202" i="4"/>
  <c r="G424" i="4"/>
  <c r="G39" i="4"/>
  <c r="G382" i="4"/>
  <c r="G148" i="4"/>
  <c r="G94" i="4"/>
  <c r="G657" i="4"/>
  <c r="G272" i="4"/>
  <c r="G26" i="4"/>
  <c r="G375" i="4"/>
  <c r="G292" i="4"/>
  <c r="G473" i="4"/>
  <c r="G305" i="4"/>
  <c r="G482" i="4"/>
  <c r="G24" i="4"/>
  <c r="G518" i="4"/>
  <c r="G54" i="4"/>
  <c r="G188" i="4"/>
  <c r="G119" i="4"/>
  <c r="G309" i="4"/>
  <c r="G381" i="4"/>
  <c r="G435" i="4"/>
  <c r="G124" i="4"/>
  <c r="G178" i="4"/>
  <c r="G649" i="4"/>
  <c r="G229" i="4"/>
  <c r="G290" i="4"/>
  <c r="G563" i="4"/>
  <c r="G464" i="4"/>
  <c r="G604" i="4"/>
  <c r="G63" i="4"/>
  <c r="G80" i="4"/>
  <c r="G439" i="4"/>
  <c r="G90" i="4"/>
  <c r="G85" i="4"/>
  <c r="G613" i="4"/>
  <c r="G55" i="4"/>
  <c r="G638" i="4"/>
  <c r="G73" i="4"/>
  <c r="G15" i="4"/>
  <c r="G448" i="4"/>
  <c r="G405" i="4"/>
  <c r="G135" i="4"/>
  <c r="G447" i="4"/>
  <c r="G210" i="4"/>
  <c r="G313" i="4"/>
  <c r="G234" i="4"/>
  <c r="G383" i="4"/>
  <c r="G467" i="4"/>
  <c r="G663" i="4"/>
  <c r="G422" i="4"/>
  <c r="G660" i="4"/>
  <c r="G260" i="4"/>
  <c r="G665" i="4"/>
  <c r="G642" i="4"/>
  <c r="G612" i="4"/>
  <c r="G615" i="4"/>
  <c r="G388" i="4"/>
  <c r="G123" i="4"/>
  <c r="G459" i="4"/>
  <c r="G330" i="4"/>
  <c r="G667" i="4"/>
  <c r="G111" i="4"/>
  <c r="G283" i="4"/>
  <c r="G139" i="4"/>
  <c r="G434" i="4"/>
  <c r="G429" i="4"/>
  <c r="G670" i="4"/>
  <c r="G128" i="4"/>
  <c r="G84" i="4"/>
  <c r="G521" i="4"/>
  <c r="G440" i="4"/>
  <c r="G458" i="4"/>
  <c r="G541" i="4"/>
  <c r="G40" i="4"/>
  <c r="G155" i="4"/>
  <c r="G404" i="4"/>
  <c r="G539" i="4"/>
  <c r="G340" i="4"/>
  <c r="G487" i="4"/>
  <c r="G599" i="4"/>
  <c r="G357" i="4"/>
  <c r="G207" i="4"/>
  <c r="G259" i="4"/>
  <c r="G348" i="4"/>
  <c r="G369" i="4"/>
  <c r="G152" i="4"/>
  <c r="G36" i="4"/>
  <c r="G6" i="4"/>
  <c r="G555" i="4"/>
  <c r="G610" i="4"/>
  <c r="G44" i="4"/>
  <c r="G336" i="4"/>
  <c r="G265" i="4"/>
  <c r="G211" i="4"/>
  <c r="G476" i="4"/>
  <c r="G389" i="4"/>
  <c r="G37" i="4"/>
  <c r="G644" i="4"/>
  <c r="G196" i="4"/>
  <c r="G573" i="4"/>
  <c r="G257" i="4"/>
  <c r="G542" i="4"/>
  <c r="G564" i="4"/>
  <c r="G511" i="4"/>
  <c r="G594" i="4"/>
  <c r="G258" i="4"/>
  <c r="G368" i="4"/>
  <c r="G582" i="4"/>
  <c r="G512" i="4"/>
  <c r="G325" i="4"/>
  <c r="G150" i="4"/>
  <c r="G491" i="4"/>
  <c r="G222" i="4"/>
  <c r="G318" i="4"/>
  <c r="G237" i="4"/>
  <c r="G328" i="4"/>
  <c r="G256" i="4"/>
  <c r="G127" i="4"/>
  <c r="G561" i="4"/>
  <c r="G409" i="4"/>
  <c r="G632" i="4"/>
  <c r="G41" i="4"/>
  <c r="G43" i="4"/>
  <c r="G88" i="4"/>
  <c r="G343" i="4"/>
  <c r="G569" i="4"/>
  <c r="G666" i="4"/>
  <c r="G557" i="4"/>
  <c r="G618" i="4"/>
  <c r="G637" i="4"/>
  <c r="G528" i="4"/>
  <c r="G655" i="4"/>
  <c r="G469" i="4"/>
  <c r="G103" i="4"/>
  <c r="G460" i="4"/>
  <c r="G575" i="4"/>
  <c r="G675" i="4"/>
  <c r="G505" i="4"/>
  <c r="G195" i="4"/>
  <c r="G144" i="4"/>
  <c r="G334" i="4"/>
  <c r="G597" i="4"/>
  <c r="G30" i="4"/>
  <c r="G226" i="4"/>
  <c r="G170" i="4"/>
  <c r="G89" i="4"/>
  <c r="G182" i="4"/>
  <c r="G72" i="4"/>
  <c r="G640" i="4"/>
  <c r="G549" i="4"/>
  <c r="G299" i="4"/>
  <c r="G634" i="4"/>
  <c r="G395" i="4"/>
  <c r="G218" i="4"/>
  <c r="G551" i="4"/>
  <c r="G171" i="4"/>
  <c r="G264" i="4"/>
  <c r="G185" i="4"/>
  <c r="G662" i="4"/>
  <c r="G399" i="4"/>
  <c r="G47" i="4"/>
  <c r="G498" i="4"/>
  <c r="G25" i="4"/>
  <c r="G428" i="4"/>
  <c r="G509" i="4"/>
  <c r="G354" i="4"/>
  <c r="G31" i="4"/>
  <c r="G198" i="4"/>
  <c r="G661" i="4"/>
  <c r="G154" i="4"/>
  <c r="G296" i="4"/>
  <c r="G323" i="4"/>
  <c r="G74" i="4"/>
  <c r="G231" i="4"/>
  <c r="G281" i="4"/>
  <c r="G536" i="4"/>
  <c r="G590" i="4"/>
  <c r="G149" i="4"/>
  <c r="G454" i="4"/>
  <c r="G87" i="4"/>
  <c r="G586" i="4"/>
  <c r="G423" i="4"/>
  <c r="G537" i="4"/>
  <c r="G390" i="4"/>
  <c r="G522" i="4"/>
  <c r="G277" i="4"/>
  <c r="G450" i="4"/>
  <c r="G232" i="4"/>
  <c r="G602" i="4"/>
  <c r="G308" i="4"/>
  <c r="G151" i="4"/>
  <c r="G572" i="4"/>
  <c r="G311" i="4"/>
  <c r="G327" i="4"/>
  <c r="G69" i="4"/>
  <c r="G300" i="4"/>
  <c r="G606" i="4"/>
  <c r="G451" i="4"/>
  <c r="G66" i="4"/>
  <c r="G333" i="4"/>
  <c r="G533" i="4"/>
  <c r="G291" i="4"/>
  <c r="G162" i="4"/>
  <c r="G629" i="4"/>
  <c r="G503" i="4"/>
  <c r="G130" i="4"/>
  <c r="G112" i="4"/>
  <c r="G28" i="4"/>
  <c r="G488" i="4"/>
  <c r="G92" i="4"/>
  <c r="G113" i="4"/>
  <c r="G147" i="4"/>
  <c r="G262" i="4"/>
  <c r="G280" i="4"/>
  <c r="G136" i="4"/>
  <c r="G478" i="4"/>
  <c r="G173" i="4"/>
  <c r="G117" i="4"/>
  <c r="G391" i="4"/>
  <c r="G479" i="4"/>
  <c r="G413" i="4"/>
  <c r="G363" i="4"/>
  <c r="G550" i="4"/>
  <c r="G199" i="4"/>
  <c r="G68" i="4"/>
  <c r="G338" i="4"/>
  <c r="G625" i="4"/>
  <c r="G174" i="4"/>
  <c r="G378" i="4"/>
  <c r="G527" i="4"/>
  <c r="G271" i="4"/>
  <c r="G477" i="4"/>
  <c r="G118" i="4"/>
  <c r="G442" i="4"/>
  <c r="G273" i="4"/>
  <c r="G275" i="4"/>
  <c r="G51" i="4"/>
  <c r="G81" i="4"/>
  <c r="G587" i="4"/>
  <c r="G499" i="4"/>
  <c r="G636" i="4"/>
  <c r="G97" i="4"/>
  <c r="G78" i="4"/>
  <c r="G76" i="4"/>
  <c r="G294" i="4"/>
  <c r="G371" i="4"/>
  <c r="G593" i="4"/>
  <c r="G411" i="4"/>
  <c r="G622" i="4"/>
  <c r="G352" i="4"/>
  <c r="G35" i="4"/>
  <c r="G269" i="4"/>
  <c r="G276" i="4"/>
  <c r="G316" i="4"/>
  <c r="G349" i="4"/>
  <c r="G4" i="4"/>
  <c r="G598" i="4"/>
  <c r="G648" i="4"/>
  <c r="G486" i="4"/>
  <c r="G102" i="4"/>
  <c r="G534" i="4"/>
  <c r="G217" i="4"/>
  <c r="G329" i="4"/>
  <c r="G20" i="4"/>
  <c r="G101" i="4"/>
  <c r="G249" i="4"/>
  <c r="G538" i="4"/>
  <c r="G463" i="4"/>
  <c r="G13" i="4"/>
  <c r="G600" i="4"/>
  <c r="G91" i="4"/>
  <c r="G347" i="4"/>
  <c r="G19" i="4"/>
  <c r="G452" i="4"/>
  <c r="G245" i="4"/>
  <c r="G166" i="4"/>
  <c r="G524" i="4"/>
  <c r="G350" i="4"/>
  <c r="G104" i="4"/>
  <c r="G430" i="4"/>
  <c r="G628" i="4"/>
  <c r="G496" i="4"/>
  <c r="G621" i="4"/>
  <c r="G105" i="4"/>
  <c r="G540" i="4"/>
  <c r="G220" i="4"/>
  <c r="G12" i="4"/>
  <c r="G565" i="4"/>
  <c r="G616" i="4"/>
  <c r="G672" i="4"/>
  <c r="G301" i="4"/>
  <c r="G365" i="4"/>
  <c r="G106" i="4"/>
  <c r="G86" i="4"/>
  <c r="G319" i="4"/>
  <c r="G659" i="4"/>
  <c r="G651" i="4"/>
  <c r="G402" i="4"/>
  <c r="G18" i="4"/>
  <c r="G219" i="4"/>
  <c r="G490" i="4"/>
  <c r="G160" i="4"/>
  <c r="G614" i="4"/>
  <c r="G339" i="4"/>
  <c r="G627" i="4"/>
  <c r="G5" i="4"/>
  <c r="G186" i="4"/>
  <c r="G406" i="4"/>
  <c r="G236" i="4"/>
  <c r="C6" i="6" l="1"/>
  <c r="C4" i="6"/>
  <c r="C5" i="6"/>
  <c r="F2" i="4"/>
  <c r="U9" i="6"/>
  <c r="W9" i="6" s="1"/>
  <c r="U27" i="6"/>
  <c r="U37" i="6"/>
  <c r="U12" i="6"/>
  <c r="W12" i="6" s="1"/>
  <c r="U28" i="6"/>
  <c r="U3" i="6"/>
  <c r="U4" i="6"/>
  <c r="W4" i="6" s="1"/>
  <c r="U35" i="6"/>
  <c r="U5" i="6"/>
  <c r="W5" i="6" s="1"/>
  <c r="U29" i="6" l="1"/>
  <c r="V7" i="6"/>
  <c r="V6" i="6"/>
  <c r="V12" i="6"/>
  <c r="V9" i="6"/>
  <c r="V11" i="6"/>
  <c r="W3" i="6"/>
  <c r="V13" i="6"/>
  <c r="V14" i="6"/>
  <c r="V10" i="6"/>
  <c r="V15" i="6"/>
  <c r="V4" i="6"/>
  <c r="V5" i="6"/>
  <c r="V8" i="6"/>
</calcChain>
</file>

<file path=xl/sharedStrings.xml><?xml version="1.0" encoding="utf-8"?>
<sst xmlns="http://schemas.openxmlformats.org/spreadsheetml/2006/main" count="9857" uniqueCount="1277">
  <si>
    <t>39A433</t>
  </si>
  <si>
    <t>39A434</t>
  </si>
  <si>
    <t>39A435</t>
  </si>
  <si>
    <t>39A436</t>
  </si>
  <si>
    <t>39A437</t>
  </si>
  <si>
    <t>39A438</t>
  </si>
  <si>
    <t>LITTLE SISTERS OF THE POOR</t>
  </si>
  <si>
    <t>FAIRVIEW</t>
  </si>
  <si>
    <t>RIVERSIDE CARE CENTER</t>
  </si>
  <si>
    <t>WESLEY VILLAGE</t>
  </si>
  <si>
    <t>SAINT ANNE HOME</t>
  </si>
  <si>
    <t>ROLLING MEADOWS HEALTH CARE CENTER</t>
  </si>
  <si>
    <t>HOPKINS CENTER</t>
  </si>
  <si>
    <t>SENECA PLACE</t>
  </si>
  <si>
    <t>AVALON PLACE</t>
  </si>
  <si>
    <t>MONTICELLO HOUSE</t>
  </si>
  <si>
    <t>HIGHLAND PARK CARE CENTER</t>
  </si>
  <si>
    <t>FAIRVIEW MANOR</t>
  </si>
  <si>
    <t>PROVIDENCE CARE CENTER</t>
  </si>
  <si>
    <t>PASSAVANT RETIREMENT AND HEALT</t>
  </si>
  <si>
    <t>QUALITY LIFE SERVICES - NEW CASTLE</t>
  </si>
  <si>
    <t>ST JOSEPH'S MANOR (DBA ENTITY OF HRHS)</t>
  </si>
  <si>
    <t>NESHAMINY MANOR HOME</t>
  </si>
  <si>
    <t>PLATINUM RIDGE CTR FOR REHAB &amp; HEALING</t>
  </si>
  <si>
    <t>BROOKVIEW HEALTH CARE CENTER</t>
  </si>
  <si>
    <t>ELDERCREST HEALTHCARE AND REHABILITATION CENTER</t>
  </si>
  <si>
    <t>BRIGHTON REHABILITATION AND WELLNESS CENTER</t>
  </si>
  <si>
    <t>HANOVER HALL FOR NURSING AND REHABILITATION</t>
  </si>
  <si>
    <t>GOOD SHEPHERD HOME RAKER CENTER</t>
  </si>
  <si>
    <t>ARISTACARE AT MEADOW SPRINGS</t>
  </si>
  <si>
    <t>BAPTIST HOMES OF WESTERN PENNSYLVANIA</t>
  </si>
  <si>
    <t>PHOEBE RICHLAND HCC</t>
  </si>
  <si>
    <t>SQUIRREL HILL WELLNESS AND REHABILITATION CENTER</t>
  </si>
  <si>
    <t>HAVEN PLACE</t>
  </si>
  <si>
    <t>MCMURRAY HILLS MANOR</t>
  </si>
  <si>
    <t>VINCENTIAN HOME</t>
  </si>
  <si>
    <t>PROMEDICA SKILLED NRSG AND REHAB (KINGSTON COURT)</t>
  </si>
  <si>
    <t>TWINBROOK HEALTHCARE AND REHABILITATION CENTER</t>
  </si>
  <si>
    <t>NIGHTINGALE NURSING AND REHAB CENTER</t>
  </si>
  <si>
    <t>OAKMONT CENTER FOR NURSING &amp; REHABILITATION</t>
  </si>
  <si>
    <t>MOUNTAIN VIEW, A NURSING AND REHABILITATION CENTE</t>
  </si>
  <si>
    <t>HERITAGE POINTE REHABILITATION AND HEALTHCARE CTR</t>
  </si>
  <si>
    <t>GARVEY MANOR</t>
  </si>
  <si>
    <t>ROSEWOOD GARDENS REHABILITATION AND NURSING CENTER</t>
  </si>
  <si>
    <t>REST HAVEN-YORK</t>
  </si>
  <si>
    <t>JEFFERSON HILLS HEALTHCARE AND REHABILITATION CENT</t>
  </si>
  <si>
    <t>GREEN RIDGE CARE CENTER</t>
  </si>
  <si>
    <t>PROMEDICA SKILLED NRSG AND REHAB (PITTSBURGH)</t>
  </si>
  <si>
    <t>SPRING CREEK REHABILITATION AND NURSING CENTER</t>
  </si>
  <si>
    <t>NEW EASTWOOD HEALTHCARE AND REHABILITATION CENTER</t>
  </si>
  <si>
    <t>GARDEN SPRING NURSING AND REHABILITATION CENTER</t>
  </si>
  <si>
    <t>BROOMALL REHABILITATION AND NURSING CENTER</t>
  </si>
  <si>
    <t>PHOEBE ALLENTOWN HEALTH CARE CENTER</t>
  </si>
  <si>
    <t>SOMERTON  NURSING AND REHABILITATION CENTER</t>
  </si>
  <si>
    <t>WINDBER WOODS SENIOR LIVING &amp; REHABILITATION CTR</t>
  </si>
  <si>
    <t>MEADOW VIEW HEALTHCARE AND REHABILITATION CENTER</t>
  </si>
  <si>
    <t>BERKS HEIM NURSING &amp; REHABILITATION</t>
  </si>
  <si>
    <t>BRYN MAWR VILLAGE</t>
  </si>
  <si>
    <t>SAYRE HEALTH CARE CENTER</t>
  </si>
  <si>
    <t>JEWISH HOME OF EASTERN PENNSYL</t>
  </si>
  <si>
    <t>SAINT MARY'S VILLA NURSING HOM</t>
  </si>
  <si>
    <t>MOSSER NURSING HOME</t>
  </si>
  <si>
    <t>CROSS KEYS VILLAGE-BRETHREN HOME COMMUNITY, THE</t>
  </si>
  <si>
    <t>BEAVER HEALTHCARE AND REHABILITATION CENTER</t>
  </si>
  <si>
    <t>OAKWOOD HEALTHCARE &amp; REHABILITATION CENTER</t>
  </si>
  <si>
    <t>LUTHERAN HOME AT TOPTON, THE</t>
  </si>
  <si>
    <t>QUALITY LIFE SERVICES - CHICORA</t>
  </si>
  <si>
    <t>SIMPSON HOUSE INC</t>
  </si>
  <si>
    <t>GARDENS AT CAMP HILL, THE</t>
  </si>
  <si>
    <t>INGLIS HOUSE</t>
  </si>
  <si>
    <t>PENNYPACK NURSING AND REHABILITATION CENTER</t>
  </si>
  <si>
    <t>MIFFLIN CENTER</t>
  </si>
  <si>
    <t>GARDENS AT BLUE RIDGE, THE</t>
  </si>
  <si>
    <t>RIVER VIEW NURSING AND REHABILITATION CENTER</t>
  </si>
  <si>
    <t>GROVE AT GREENVILLE, THE</t>
  </si>
  <si>
    <t>EMBASSY OF SAXONBURG</t>
  </si>
  <si>
    <t>ST JOHN SPECIALTY CARE CENTER</t>
  </si>
  <si>
    <t>AVENTURA AT PEMBROOKE</t>
  </si>
  <si>
    <t>VALLEY MANOR REHABILITATION AND HEALTHCARE CENTER</t>
  </si>
  <si>
    <t>YORKVIEW NURSING AND REHABILITATION</t>
  </si>
  <si>
    <t>RIVERTON REHABILITATION AND HEALTHCARE CENTER</t>
  </si>
  <si>
    <t>MANOR AT PENN VILLAGE, THE</t>
  </si>
  <si>
    <t>WESTGATE HILLS REHABILITATION AND NURSING CTR</t>
  </si>
  <si>
    <t>ABINGTON CREST HEALTHCAREANDREHABILITATION CENTER</t>
  </si>
  <si>
    <t>AMBLER EXTENDED CARE CENTER</t>
  </si>
  <si>
    <t>ROSE CITY NURSING AND REHAB AT LANCASTER</t>
  </si>
  <si>
    <t>CORNWALL MANOR</t>
  </si>
  <si>
    <t>ST JOHN NEUMANN CTR FOR REHAB &amp; HEALTHCARE</t>
  </si>
  <si>
    <t>BUCKINGHAM VALLEY REHABILITATION AND NURSINGCENTER</t>
  </si>
  <si>
    <t>ROSEMONT CENTER</t>
  </si>
  <si>
    <t>FOX SUBACUTE CENTER</t>
  </si>
  <si>
    <t>GROVE AT NEW WILMINGTON, THE</t>
  </si>
  <si>
    <t>PROMEDICA SKILLED NRSG AND REHAB (LANCASTER)</t>
  </si>
  <si>
    <t>WALNUT CREEK HEALTHCARE AND REHABILITATION CENTER</t>
  </si>
  <si>
    <t>BROOMALL MANOR</t>
  </si>
  <si>
    <t>AVENTURA AT PROSPECT</t>
  </si>
  <si>
    <t>NEFFSVILLE NURSING AND REHABILITATION</t>
  </si>
  <si>
    <t>SARAH REED SENIOR LIVING</t>
  </si>
  <si>
    <t>BELAIR HEALTHCARE AND REHABILITATION CENTER</t>
  </si>
  <si>
    <t>RICHBORO REHABILITATION &amp; NURSING CENTER</t>
  </si>
  <si>
    <t>PROMEDICA SKILLED NRSG AND REHAB (BEDFORD)</t>
  </si>
  <si>
    <t>GARDENS AT WEST SHORE, THE</t>
  </si>
  <si>
    <t>HAMILTON ARMS CENTER</t>
  </si>
  <si>
    <t>SPRUCE MANOR NURSING &amp; REHABILITATION CENTER</t>
  </si>
  <si>
    <t>BROOKSIDE HEALTHCARE &amp; REHABILITATION CENTER</t>
  </si>
  <si>
    <t>COLE PLACE</t>
  </si>
  <si>
    <t>HERMITAGE NURSING AND REHABILITATION</t>
  </si>
  <si>
    <t>EMBASSY OF SHENANGO VALLEY</t>
  </si>
  <si>
    <t>WYOMISSING HEALTH AND REHABILITATION CENTER</t>
  </si>
  <si>
    <t>GUARDIAN HEALTHCARE ALTOONA</t>
  </si>
  <si>
    <t>LAUREL RIDGE CENTER</t>
  </si>
  <si>
    <t>SAINT PAUL HOMES</t>
  </si>
  <si>
    <t>GARDENS AT GETTYSBURG, THE</t>
  </si>
  <si>
    <t>TRANSITIONS HEALTHCARE AUTUMN GROVE CARE CENTER</t>
  </si>
  <si>
    <t>HAMPTON HOUSE REHABILITATION AND NURSING CENTER</t>
  </si>
  <si>
    <t>HOLY FAMILY MANOR</t>
  </si>
  <si>
    <t>PROMEDICA SKILLED NRSG AND REHAB (SHADYSIDE)</t>
  </si>
  <si>
    <t>GARDENS AT YORK TERRACE, THE</t>
  </si>
  <si>
    <t>HARBORVIEW REHABILITATION AND CARE CENTER AT LANSD</t>
  </si>
  <si>
    <t>SILVER LAKE HEALTHCARE CENTER</t>
  </si>
  <si>
    <t>STATESMAN HEALTH &amp; REHABILITATION CENTER</t>
  </si>
  <si>
    <t>CARBONDALE NURSING AND REHABILITATION CENTER</t>
  </si>
  <si>
    <t>BUFFALO VALLEY LUTHERAN VILLAG</t>
  </si>
  <si>
    <t>WESTERN RESERVE HEALTHCAREANDREHABILITATION CENTER</t>
  </si>
  <si>
    <t>PROMEDICA SKILLED NRSG AND REHAB (WEST ALLEN)</t>
  </si>
  <si>
    <t>PAVILION AT ST LUKE VILLAGE, THE</t>
  </si>
  <si>
    <t>BEAVER VALLEY HEALTHCARE AND REHABILITATION CENTER</t>
  </si>
  <si>
    <t>FOREST PARK HEALTHCARE AND REHABILITATION CENTER</t>
  </si>
  <si>
    <t>GARDENS AT SCRANTON, THE</t>
  </si>
  <si>
    <t>SUMMIT AT BLUE MOUNTAIN NURSING &amp; REHAB CTR, THE</t>
  </si>
  <si>
    <t>HARBORVIEW REHABILITATION CARE CENTER AT DOYLESTOW</t>
  </si>
  <si>
    <t>SAINT JOSEPH VILLA</t>
  </si>
  <si>
    <t>ST FRANCIS CENTER FOR REHABILITATION &amp; HEALTHCARE</t>
  </si>
  <si>
    <t>RIVERWOODS</t>
  </si>
  <si>
    <t>PHOENIX CENTER FOR REHABILITATION AND NURSING,THE</t>
  </si>
  <si>
    <t>BARNES-KASSON COUNTY HOSPITAL</t>
  </si>
  <si>
    <t>BROAD MOUNTAIN HEALTH AND REHABILITATION CENTER</t>
  </si>
  <si>
    <t>GARDENS AT STROUD, THE</t>
  </si>
  <si>
    <t>SOUTH HILLS REHABILITATION AND WELLNESS CENTER</t>
  </si>
  <si>
    <t>PLEASANT ACRES REHABILITATION AND NURSING CENTER</t>
  </si>
  <si>
    <t>WESBURY UNITED METHODIST COMMU</t>
  </si>
  <si>
    <t>MURRYSVILLE REHABILITATION AND WELLNESS CENTER</t>
  </si>
  <si>
    <t>MEADOWVIEW REHABILITATION AND NURSING CENTER</t>
  </si>
  <si>
    <t>EMBASSY OF HUNTINGDON PARK</t>
  </si>
  <si>
    <t>GUARDIAN HEALTHCARE AND REHABILITATION CENTER</t>
  </si>
  <si>
    <t>WEXFORD HEALTHCARE CENTER</t>
  </si>
  <si>
    <t>CHANDLER HALL HEALTH SERVICES</t>
  </si>
  <si>
    <t>KENDAL AT LONGWOOD</t>
  </si>
  <si>
    <t>PROMEDICA SKILLED NRSG AND REHAB (YORK SOUTH)</t>
  </si>
  <si>
    <t>BRYN MAWR EXTENDED CARE CENTER</t>
  </si>
  <si>
    <t>SCENERY HILL HEALTHCARE AND REHABILITATION CENTER</t>
  </si>
  <si>
    <t>ST LUKE'S REHABILITATION AND NURSING CENTER</t>
  </si>
  <si>
    <t>GREEN HOME, INC, THE</t>
  </si>
  <si>
    <t>MANATAWNY CENTER FOR REHABILITATION AND NURSING</t>
  </si>
  <si>
    <t>RYDAL PARK OF PHILADELPHIA PRS</t>
  </si>
  <si>
    <t>ALLIED SERVICES MEADE STREET SKILLED NURSING</t>
  </si>
  <si>
    <t>MORAVIAN MANOR</t>
  </si>
  <si>
    <t>ZERBE SISTERS NURSING CENTER,</t>
  </si>
  <si>
    <t>BRETHREN VILLAGE</t>
  </si>
  <si>
    <t>WILLIAM HOOD DUNWOODY CARE CTR</t>
  </si>
  <si>
    <t>CHELTENHAM NURSING AND REHAB C</t>
  </si>
  <si>
    <t>MOUNTAIN LAUREL HEALTHCARE AND REHABILITATION CTR</t>
  </si>
  <si>
    <t>WAYNE CENTER</t>
  </si>
  <si>
    <t>ROBERT PACKERT HOSPITAL SKILLED CARE AND REHABILIT</t>
  </si>
  <si>
    <t>CHESTNUT HILL LODGE HEALTH AND REHAB CTR</t>
  </si>
  <si>
    <t>WILLIAM PENN HEALTHCARE AND REHABILITATION CENTER</t>
  </si>
  <si>
    <t>QUARRYVILLE PRESBYTERIAN RETIREMENT COMMUNITY</t>
  </si>
  <si>
    <t>IMMACULATEMARYCENTER FOR REHABILITATION&amp;HEALTHCARE</t>
  </si>
  <si>
    <t>ELK HAVEN NURSING HOME</t>
  </si>
  <si>
    <t>STONERIDGE TOWNE CENTRE</t>
  </si>
  <si>
    <t>POTTSVILLE REHABILITATION AND NURSING CENTER</t>
  </si>
  <si>
    <t>RIVER RUN HEALTHCARE AND REHABILITATION CENTER</t>
  </si>
  <si>
    <t>TOWNE MANOR WEST</t>
  </si>
  <si>
    <t>OAK HILL CENTER FOR REHABILITATION AND NURSING</t>
  </si>
  <si>
    <t>PROMEDICA SKILLED NRSG AND REHAB (CHAMBERSBURG)</t>
  </si>
  <si>
    <t>CALVARY FELLOWSHIP HOMES INC</t>
  </si>
  <si>
    <t>LOCUST GROVE RETIREMENT VILLAGE</t>
  </si>
  <si>
    <t>PROMEDICA SKILLED NRSG AND REHAB (WEST READING)</t>
  </si>
  <si>
    <t>BROAD ACRES HEALTH AND REHAB</t>
  </si>
  <si>
    <t>SILVER STREAM NURSING AND REHABILITATION CENTER</t>
  </si>
  <si>
    <t>PAVILION AT BRMC, THE</t>
  </si>
  <si>
    <t>GUY AND MARY FELT MANOR, INC</t>
  </si>
  <si>
    <t>ELLEN MEMORIAL HEALTH CARE CENTER</t>
  </si>
  <si>
    <t>PROMEDICA SKILLED NRSG AND REHAB (JERSEY SHORE)</t>
  </si>
  <si>
    <t>GERMANTOWN HOME</t>
  </si>
  <si>
    <t>PLEASANT RIDGE MANOR EAST/WEST</t>
  </si>
  <si>
    <t>KINZUA HEALTHCARE AND REHABILITATION CENTER</t>
  </si>
  <si>
    <t>WILLIAMSPORT NORTH REHABILITATION AND NURSING CENT</t>
  </si>
  <si>
    <t>SPANG CREST MANOR</t>
  </si>
  <si>
    <t>PINE RUN HEALTH CENTER</t>
  </si>
  <si>
    <t>OXFORD HEALTH CENTER</t>
  </si>
  <si>
    <t>LUTHER WOODS NURSING AND REHABILITATION CENTER</t>
  </si>
  <si>
    <t>QUALITY LIFE SERVICES - APOLLO</t>
  </si>
  <si>
    <t>JEWISH HOME OF GREATER HARRISB</t>
  </si>
  <si>
    <t>YEADON REHABILITATION AND NURSING CENTER</t>
  </si>
  <si>
    <t>SWAIM HEALTH CENTER</t>
  </si>
  <si>
    <t>QUINCY RETIREMENT COMMUNITY</t>
  </si>
  <si>
    <t>EMBASSY OF LOYALSOCK</t>
  </si>
  <si>
    <t>SAUNDERS HOUSE</t>
  </si>
  <si>
    <t>GROVE AT NORTH HUNTINGDON, THE</t>
  </si>
  <si>
    <t>POCOPSON HOME</t>
  </si>
  <si>
    <t>BETHANY VILLAGE RETIREMENT CENTER</t>
  </si>
  <si>
    <t>FULTON COUNTY MEDICAL CENTER</t>
  </si>
  <si>
    <t>CROSSLANDS</t>
  </si>
  <si>
    <t>NOTTINGHAM VILLAGE</t>
  </si>
  <si>
    <t>ASBURY HEALTH CENTER</t>
  </si>
  <si>
    <t>EPWORTH HEALTHCARE AND REHABILITATION CENTER</t>
  </si>
  <si>
    <t>COLONIAL PARK CARE CENTER</t>
  </si>
  <si>
    <t>WILLIAMSPORT SOUTH REHABILITATION AND NURSING CENT</t>
  </si>
  <si>
    <t>KINGSTON REHABILITATION AND NURSING CENTER</t>
  </si>
  <si>
    <t>SIEMONS' LAKEVIEW MANOR NURSING AND REHAB CTR</t>
  </si>
  <si>
    <t>SUSQUEHANNA HEALTH AND WELLNESS CENTER</t>
  </si>
  <si>
    <t>BALL PAVILION, THE</t>
  </si>
  <si>
    <t>PROMEDICA SKILLED NRSG AND REHAB (POTTSTOWN)</t>
  </si>
  <si>
    <t>NEWPORT MEADOWS HEALTH AND REHABILITATION CENTER</t>
  </si>
  <si>
    <t>LECOM AT PRESQUE ISLE, INC</t>
  </si>
  <si>
    <t>QUAKERTOWN CENTER</t>
  </si>
  <si>
    <t>LUTHER ACRES MANOR</t>
  </si>
  <si>
    <t>LAUREL CENTER</t>
  </si>
  <si>
    <t>LIBERTY POINTE REHABILITATION AND HEALTHCARE CTR</t>
  </si>
  <si>
    <t>QUALITY LIFE SERVICES - SUGAR CREEK</t>
  </si>
  <si>
    <t>WESLEY ENHANCED LIVING PENNYPACK PARK</t>
  </si>
  <si>
    <t>AVENTURA AT TERRACE VIEW</t>
  </si>
  <si>
    <t>ROSEWOOD REHABILITATION &amp; NURSING CENTER</t>
  </si>
  <si>
    <t>BROOKLINE MANOR AND REHABILITATIVE SERVICES</t>
  </si>
  <si>
    <t>GLEN BROOK REHABILITATION AND HEALTHCARE  CENTER</t>
  </si>
  <si>
    <t>PENNKNOLL VILLAGE</t>
  </si>
  <si>
    <t>CORNER VIEW NURSING AND REHABILITATION CENTER</t>
  </si>
  <si>
    <t>DEER MEADOWS REHABILITATION CENTER</t>
  </si>
  <si>
    <t>PREMIER AT PERRY VILLAGE FOR NURSING AND REHAB, LL</t>
  </si>
  <si>
    <t>LUTHERAN HOME AT HOLLIDAYSBURG</t>
  </si>
  <si>
    <t>NORTHERN DAUPHIN NURSING AND REHABILITATION CENTER</t>
  </si>
  <si>
    <t>PROMEDICA SKILLED NRSG AND REHAB (BETHLEHEM SOUTH)</t>
  </si>
  <si>
    <t>DUBOIS NURSING HOME</t>
  </si>
  <si>
    <t>MAJESTIC OAKS REHABILITATION AND NURSING CENTER</t>
  </si>
  <si>
    <t>HOLLAND CENTER FOR REHABILITATION AND NURSING</t>
  </si>
  <si>
    <t>GARDENS AT TUNKHANNOCK, THE</t>
  </si>
  <si>
    <t>MT LEBANON REHABILITATION AND WELLNESS CENTER</t>
  </si>
  <si>
    <t>WESTMORELAND MANOR</t>
  </si>
  <si>
    <t>HICKORY HOUSE NURSING HOME</t>
  </si>
  <si>
    <t>LEBANON VALLEY BRETHREN HOME</t>
  </si>
  <si>
    <t>SPIRITRUST LUTHERAN THE VILLAGE AT SHREWSBURY</t>
  </si>
  <si>
    <t>LUTHERAN HOME AT JOHNSTOWN, THE</t>
  </si>
  <si>
    <t>PROMEDICA SKILLED NRSG AND REHAB (CAMP HILL)</t>
  </si>
  <si>
    <t>PROMEDICA SKILLED NRSG AND REHAB (YORK NORTH)</t>
  </si>
  <si>
    <t>MESSIAH LIFEWAYS AT MESSIAH VILLAGE</t>
  </si>
  <si>
    <t>TOWNE MANOR EAST</t>
  </si>
  <si>
    <t>BUCKTAIL MEDICAL CENTER</t>
  </si>
  <si>
    <t>CHAPEL MANOR</t>
  </si>
  <si>
    <t>PROMEDICA SKILLED NRSG AND REHAB (DALLASTOWN)</t>
  </si>
  <si>
    <t>PARKHOUSE REHABILITATION AND NURSING CENTER</t>
  </si>
  <si>
    <t>GARDENS AT WYOMING VALLEY, THE</t>
  </si>
  <si>
    <t>CLARVIEW NURSING AND REHAB CEN</t>
  </si>
  <si>
    <t>CRESTVIEW CENTER</t>
  </si>
  <si>
    <t>CHRIST THE KING MANOR</t>
  </si>
  <si>
    <t>TUCKER HOUSE NURSING AND REHABILITATION CENTER</t>
  </si>
  <si>
    <t>BROOKMONT HEALTHCARE CENTER LLC</t>
  </si>
  <si>
    <t>WEATHERWOOD HEALTHCARE AND REHABILITATION  CENTER</t>
  </si>
  <si>
    <t>CEDARBROOK SENIOR CARE AND REHABILITATION</t>
  </si>
  <si>
    <t>MILFORD HEALTHCARE AND REHABILITATION CENTER</t>
  </si>
  <si>
    <t>CATHEDRAL VILLAGE</t>
  </si>
  <si>
    <t>EMERALD REHAB AND HEALTHCARE CENTER</t>
  </si>
  <si>
    <t>ARMSTRONG REHABILITATION AND NURSING CENTER</t>
  </si>
  <si>
    <t>PROMEDICA SKILLED NRSG AND REHAB (LEBANON)</t>
  </si>
  <si>
    <t>PENNSWOOD VILLAGE</t>
  </si>
  <si>
    <t>ELMWOOD GARDENS OF PRESBYERIAN SENIORCARE</t>
  </si>
  <si>
    <t>HOMELAND CENTER</t>
  </si>
  <si>
    <t>NORTHAMPTON COUNTY-GRACEDALE</t>
  </si>
  <si>
    <t>PROMEDICA SKILLED NRSG AND REHAB (LAURELDALE)</t>
  </si>
  <si>
    <t>PHILADELPHIA NURSING HOME</t>
  </si>
  <si>
    <t>GWYNEDD HEALTHCARE AND REHABILITATION CENTER</t>
  </si>
  <si>
    <t>MAHONING VALLEY NURSING AND RE</t>
  </si>
  <si>
    <t>HILLCREST CENTER</t>
  </si>
  <si>
    <t>NURSING AND REHABILITATION AT THE MANSION</t>
  </si>
  <si>
    <t>MARKLEY REHABILITATION AND HEALTHCARE CENTER</t>
  </si>
  <si>
    <t>KADIMA REHABILITATION &amp; NURSING AT LUZERNE</t>
  </si>
  <si>
    <t>PROMEDICA TOTAL REHAB + (PHILADELPHIA)</t>
  </si>
  <si>
    <t>CORRY MANOR</t>
  </si>
  <si>
    <t>WILLOWBROOKE COURT-SOUTHAMPTON</t>
  </si>
  <si>
    <t>PLEASANT VALLEY MANOR, INC</t>
  </si>
  <si>
    <t>WILLOWBROOKE COURT SKD CARE CENTER AT LIMA ESTATES</t>
  </si>
  <si>
    <t>JULIA RIBAUDO EXTENDED CARE CENTER</t>
  </si>
  <si>
    <t>SLATE BELT HEALTH &amp; REHABILITATION CENTER</t>
  </si>
  <si>
    <t>WILLOWBROOKE COURT-SPRING HOUS</t>
  </si>
  <si>
    <t>WILLOWBROOKE CTSKDCARECTR AT FORTWASHINGTONESTATES</t>
  </si>
  <si>
    <t>COMMUNITY AT ROCKHILL, THE</t>
  </si>
  <si>
    <t>WESLEY ENHANCED LIVING MAIN LINE REHAB AND SKD NSG</t>
  </si>
  <si>
    <t>TREMONT HEALTH &amp; REHABILITATION CENTER</t>
  </si>
  <si>
    <t>TWIN LAKES REHABILITATION AND HEALTHCARE CENTER</t>
  </si>
  <si>
    <t>OAKWOOD HEIGHTS OF PRESBYTERIAN SENIORCARE</t>
  </si>
  <si>
    <t>KADIMA REHABILITATION &amp; NURSING AT PALMYRA</t>
  </si>
  <si>
    <t>ELM TERRACE GARDENS</t>
  </si>
  <si>
    <t>DRESHER HILL HEALTH &amp; REHABILITATION CENTER</t>
  </si>
  <si>
    <t>GROVE MANOR</t>
  </si>
  <si>
    <t>PROMEDICA SKILLED NRSG AND REHAB (SUNBURY)</t>
  </si>
  <si>
    <t>MAYBROOK HILLS REHABILITATION AND HEALTHCARE CENTE</t>
  </si>
  <si>
    <t>WILLOWCREST</t>
  </si>
  <si>
    <t>COURTYARD GARDENS NURSING AND REHAB CTR</t>
  </si>
  <si>
    <t>GREEN MEADOWS NURSING &amp; REHABILITATION CENTER</t>
  </si>
  <si>
    <t>WESLEY ENHANCED LIVING - DOYLESTOWN</t>
  </si>
  <si>
    <t>LANGHORNE GARDENS HEALTH &amp; REHABILITATION CENTER</t>
  </si>
  <si>
    <t>GROVE AT NEW CASTLE, THE</t>
  </si>
  <si>
    <t>EMBASSY OF IVY HILL</t>
  </si>
  <si>
    <t>PROMEDICA SKILLED NRSG AND REHAB (BETHLEHEM NORTH)</t>
  </si>
  <si>
    <t>PRESBYTERIAN HOMES-PRESBY</t>
  </si>
  <si>
    <t>WINDY HILL VILLAGE OF PRESBYTERIAN HOMES</t>
  </si>
  <si>
    <t>QUALITY LIFE SERVICES - SARVER</t>
  </si>
  <si>
    <t>LAUREL SQUARE HEALTHCARE AND REHABILITATION CENTER</t>
  </si>
  <si>
    <t>EDISON MANOR NURSING &amp; REHABILITATION CENTER</t>
  </si>
  <si>
    <t>ROOSEVELT REHABILITATION AND HEALTHCARE CENTER</t>
  </si>
  <si>
    <t>CHESWICK REHABILITATION AND WELLNESS CENTER, LLC</t>
  </si>
  <si>
    <t>PROMEDICA SKILLED NRSG AND REHAB (EASTON)</t>
  </si>
  <si>
    <t>PROMEDICA SKILLED NRSG AND REHAB (SINKING SPRING)</t>
  </si>
  <si>
    <t>MOUNTAIN TOP HEALTHCARE AND REHABILITATION  CENTER</t>
  </si>
  <si>
    <t>PAPERMILL ROAD NURSING AND REHABILITATION CENTER</t>
  </si>
  <si>
    <t>SHERWOOD OAKS</t>
  </si>
  <si>
    <t>DR ARTHUR CLIFTON MCKINLEY CTR</t>
  </si>
  <si>
    <t>BETHLEN HM OF THE HUNGARIAN RF</t>
  </si>
  <si>
    <t>FOREST CITY NURSING AND REHAB CENTER</t>
  </si>
  <si>
    <t>PENNSBURG MANOR</t>
  </si>
  <si>
    <t>SHENANDOAH MANOR NURSING CENTE</t>
  </si>
  <si>
    <t>DOCK TERRACE</t>
  </si>
  <si>
    <t>ST MONICA CENTER FOR REHABILITATION &amp; HEALTHCARE</t>
  </si>
  <si>
    <t>MENNONITE HOME, THE</t>
  </si>
  <si>
    <t>MASONIC VILLAGE AT ELIZABETHTOWN</t>
  </si>
  <si>
    <t>REFORMED PRESBYTERIAN HOME</t>
  </si>
  <si>
    <t>TEL HAI RETIREMENT COMMUNITY</t>
  </si>
  <si>
    <t>MORRISONS COVE HOME</t>
  </si>
  <si>
    <t>GUARDIAN HEALTHCARE AT TAYLOR</t>
  </si>
  <si>
    <t>HIGHLAND MANOR REHABILITATION AND NURSING CENTER</t>
  </si>
  <si>
    <t>DUNMORE HEALTH CARE CENTER</t>
  </si>
  <si>
    <t>JULIA POUND CARE CENTER</t>
  </si>
  <si>
    <t>EMBASSY OF HILLSDALE PARK</t>
  </si>
  <si>
    <t>MILTON REHABILITATION AND NURSING CENTER</t>
  </si>
  <si>
    <t>MUNCY PLACE</t>
  </si>
  <si>
    <t>BELLE HAVEN HEALTHCARE AND REHABILITATION CEN</t>
  </si>
  <si>
    <t>GARDENS AT STEVENS, THE</t>
  </si>
  <si>
    <t>PREMIER WASHINGTON REHABILITATION AND NURSING CTR</t>
  </si>
  <si>
    <t>ALLIED SERVICES CENTER CITY SKILLED NURSING</t>
  </si>
  <si>
    <t>MOUNTAIN CITY NURSING &amp; REHABILITATION CENTER</t>
  </si>
  <si>
    <t>SOUTH MOUNTAIN RESTORATION CEN</t>
  </si>
  <si>
    <t>TRANSITIONS HEALTHCARE NORTH HUNTINGDON</t>
  </si>
  <si>
    <t>BRADFORD COUNTY MANOR</t>
  </si>
  <si>
    <t>MEADOWS NURSING AND REHABILITATION CENTER</t>
  </si>
  <si>
    <t>EMBASSY OF PARK AVENUE</t>
  </si>
  <si>
    <t>MOUNT CARMEL NURSING AND REHAB</t>
  </si>
  <si>
    <t>KADIMA REHABILITATION &amp; NURSING AT LITITZ</t>
  </si>
  <si>
    <t>LUTHER CREST NURSING FACILITY</t>
  </si>
  <si>
    <t>HAIDA HEALTHCARE AND REHABILITATION CENTER</t>
  </si>
  <si>
    <t>QUALITY LIFE SERVICES - GROVE CITY</t>
  </si>
  <si>
    <t>OIL CITY HEALTHCARE AND REHABILITATION CENTER</t>
  </si>
  <si>
    <t>BELVEDERE CENTER, GENESIS HEALTHCARE, THE</t>
  </si>
  <si>
    <t>BRIDGEVILLE REHABILITATION &amp; CARE CENTER</t>
  </si>
  <si>
    <t>PICKERING MANOR HOME</t>
  </si>
  <si>
    <t>CARING HEIGHTS COMMUNITY CARE &amp; REHAB CTR</t>
  </si>
  <si>
    <t>GREENSBURG CARE CENTER</t>
  </si>
  <si>
    <t>ST BARNABAS NURSING HOME</t>
  </si>
  <si>
    <t>JOHN J KANE REGIONAL CENTER-RO</t>
  </si>
  <si>
    <t>SHIPPENVILLE HEALTHCARE AND REHABILITATION CENTER</t>
  </si>
  <si>
    <t>ROUSE WARREN COUNTY HOME</t>
  </si>
  <si>
    <t>RICHLAND HEALTHCARE AND REHABILITATION CENTER</t>
  </si>
  <si>
    <t>SPIRITRUST LUTHERAN THE VILLAGE AT SPRENKLE DRIVE</t>
  </si>
  <si>
    <t>LAUREL LAKES REHABILITATION AND WELLNESS CENTER</t>
  </si>
  <si>
    <t>ROLLING HILLS HEALTHCARE AND REHABILITATION CENTER</t>
  </si>
  <si>
    <t>SUSQUE VIEW HOME, INC</t>
  </si>
  <si>
    <t>JOHN J KANE REGIONAL CENTER-SC</t>
  </si>
  <si>
    <t>MULBERRY HEALTHCARE AND REHABILITATION CENT</t>
  </si>
  <si>
    <t>ROLLING FIELDS, INC</t>
  </si>
  <si>
    <t>WEST HILLS HEALTH AND REHABILITATION CENTER</t>
  </si>
  <si>
    <t>ST MARY CENTER FOR REHABILITATION &amp; HEALTHCARE</t>
  </si>
  <si>
    <t>GRANDVIEW NURSING AND REHABILITATION</t>
  </si>
  <si>
    <t>MARYWOOD HEIGHTS</t>
  </si>
  <si>
    <t>FAIRLANE GARDENS NURSING AND REHAB AT READING</t>
  </si>
  <si>
    <t>RENAISSANCE HEALTHCARE &amp; REHABILITATION CENTER</t>
  </si>
  <si>
    <t>MT MACRINA MANOR</t>
  </si>
  <si>
    <t>UNITED ZION RETIREMENT COMMUNI</t>
  </si>
  <si>
    <t>HAVENCREST HEALTHCARE AND REHABILITATION CENTER</t>
  </si>
  <si>
    <t>SOUDERTON MENNONITE HOMES</t>
  </si>
  <si>
    <t>MANOR AT ST LUKE VILLAGE,THE</t>
  </si>
  <si>
    <t>HOLY FAMILY HOME</t>
  </si>
  <si>
    <t>MASONIC VILLAGE AT SEWICKLEY</t>
  </si>
  <si>
    <t>JOHN J KANE REGIONAL CENTER-MC</t>
  </si>
  <si>
    <t>JOHN J KANE REGIONAL CENTER-GL</t>
  </si>
  <si>
    <t>MID-VALLEY HEALTH CARE CENTER</t>
  </si>
  <si>
    <t>EDINBORO MANOR</t>
  </si>
  <si>
    <t>OAK HILL HEALTHCARE AND REHABILITATION CENTER</t>
  </si>
  <si>
    <t>SPIRITRUST LUTHERAN THE VILLAGE AT GETTYSBURG</t>
  </si>
  <si>
    <t>PETER BECKER COMMUNITY</t>
  </si>
  <si>
    <t>WARREN MANOR</t>
  </si>
  <si>
    <t>BIRCHWOOD HEALTHCARE AND REHABILITATION CENTER</t>
  </si>
  <si>
    <t>RIDGEVIEW HEALTHCARE AND REHABILITATION CENTER</t>
  </si>
  <si>
    <t>WOODHAVEN CARE CENTER</t>
  </si>
  <si>
    <t>BONHAM NURSING CENTER</t>
  </si>
  <si>
    <t>FREDERICK LIVING - CEDARWOOD</t>
  </si>
  <si>
    <t>CLAREMONT NRC OF CUMBERLAND CO</t>
  </si>
  <si>
    <t>MEYERSDALE HEALTHCARE AND REHABILITATION CENTER</t>
  </si>
  <si>
    <t>SPRINGS AT THE WATERMARK, THE</t>
  </si>
  <si>
    <t>WILLOWBROOKE CTSKDCARECTR ATNORMANDY FARMS ESTATES</t>
  </si>
  <si>
    <t>SPRING HILL REHABILITATION AND NURSING CENTER</t>
  </si>
  <si>
    <t>MONROEVILLE REHABILITATION AND WELLNESS CENTER</t>
  </si>
  <si>
    <t>SOUTHMONT OF PRESBYTERIAN SENIORCARE</t>
  </si>
  <si>
    <t>LECOM AT VILLAGE SQUARE, LLC</t>
  </si>
  <si>
    <t>UNIONTOWN HEALTHCARE AND REHABILITATION CENTER</t>
  </si>
  <si>
    <t>WAYNESBURG HEALTHCARE AND REHABILITATION CENTER</t>
  </si>
  <si>
    <t>SARAH A TODD MEMORIAL HOME</t>
  </si>
  <si>
    <t>WILLIAMSPORT HOME, THE</t>
  </si>
  <si>
    <t>GROVE AT WASHINGTON, THE</t>
  </si>
  <si>
    <t>WILLOW BROOK REHABILITATION AND HEALTHCARE CENTER</t>
  </si>
  <si>
    <t>HIGHLANDS HEALTHCARE AND REHABILITATION CENTER</t>
  </si>
  <si>
    <t>CONCORDIA LUTHERAN HEALTH AND HUMAN CARE</t>
  </si>
  <si>
    <t>PROMEDICA SKILLED NRSG AND REHAB (WALLINGFORD)</t>
  </si>
  <si>
    <t>ST IGNATIUS NURSING &amp; REHAB CENTER</t>
  </si>
  <si>
    <t>YORK NURSING AND REHABILITATION CENTER</t>
  </si>
  <si>
    <t>FRIENDSHIP VILLAGE OF SOUTH HI</t>
  </si>
  <si>
    <t>SPRINGFIELD REHABILITATION AND HEALTHCARE  CENTER</t>
  </si>
  <si>
    <t>RIVERSTREET MANOR</t>
  </si>
  <si>
    <t>TRANSITIONS HEALTHCARE WASHINGTON PA</t>
  </si>
  <si>
    <t>GREENERY CENTER FOR REHAB AND NURSING</t>
  </si>
  <si>
    <t>EMBASSY OF WOODLAND PARK</t>
  </si>
  <si>
    <t>MEADOWCREST HEALTHCARE AND REHABILITATION CENTER</t>
  </si>
  <si>
    <t>SWEDEN VALLEY MANOR</t>
  </si>
  <si>
    <t>BRADFORD MANOR</t>
  </si>
  <si>
    <t>ABINGTON MANOR</t>
  </si>
  <si>
    <t>BEACON RIDGE, A CHOICE COMM</t>
  </si>
  <si>
    <t>LAFAYETTE-REDEEMER, THE</t>
  </si>
  <si>
    <t>HEMPFIELD MANOR</t>
  </si>
  <si>
    <t>GARDENS AT EAST MOUNTAIN, THE</t>
  </si>
  <si>
    <t>CLARION HEALTHCARE AND REHABILITATION CENTER</t>
  </si>
  <si>
    <t>GARDENS FOR MEMORY CARE AT EASTON, THE</t>
  </si>
  <si>
    <t>OXFORD REHABILITATION AND HEALTHCARE CENTER</t>
  </si>
  <si>
    <t>ELKINS CREST HEALTH &amp; REHABILITATION CENTER</t>
  </si>
  <si>
    <t>CARLETON HEALTHCARE AND REHABILITATION CENTER</t>
  </si>
  <si>
    <t>WILLOWS OF PRESBYTERIAN SENIOR</t>
  </si>
  <si>
    <t>WESLEY  ENHANCED LIVING AT STAPELEY</t>
  </si>
  <si>
    <t>SMITH HEALTH CARE LTD</t>
  </si>
  <si>
    <t>LINWOOD NURSING AND REHABILITATION CENTER</t>
  </si>
  <si>
    <t>WAVERLY HEIGHTS</t>
  </si>
  <si>
    <t>HOMESTEAD VILLAGE, INC</t>
  </si>
  <si>
    <t>PARAMOUNT NURSING AND REHAB AT FAYETTEVILLE, LLC</t>
  </si>
  <si>
    <t>RESTORE HEALTH AT UNIVERSITY CITY</t>
  </si>
  <si>
    <t>HARMON HOUSE CARE CENTER</t>
  </si>
  <si>
    <t>SNYDER MEMORIAL HEALTH CARE CE</t>
  </si>
  <si>
    <t>GARDENS AT EASTON, THE</t>
  </si>
  <si>
    <t>KADIMA REHABILITATION &amp; NURSING AT LAKESIDE</t>
  </si>
  <si>
    <t>PROMEDICA SKILLED NRSG AND REHAB (BETHEL PARK)</t>
  </si>
  <si>
    <t>UPMC HERITAGE PLACE</t>
  </si>
  <si>
    <t>GETTYSBURG CENTER</t>
  </si>
  <si>
    <t>LIFEQUEST NURSING CENTER</t>
  </si>
  <si>
    <t>WILLOWBROOKE COURT-GRANITE</t>
  </si>
  <si>
    <t>PAUL'S RUN</t>
  </si>
  <si>
    <t>BRANDYWINE HALL</t>
  </si>
  <si>
    <t>RIDDLE MEMORIAL HOSP HB SNF</t>
  </si>
  <si>
    <t>SOUTHWESTERN NURSING AND REHABILITATION CENTER</t>
  </si>
  <si>
    <t>PROMEDICA SKILLED NRSG AND REHAB (GREENTREE)</t>
  </si>
  <si>
    <t>BALDWIN HEALTH CENTER</t>
  </si>
  <si>
    <t>PROMEDICA SKILLED NRSG AND REHAB (CARLISLE)</t>
  </si>
  <si>
    <t>PRESBYTERIAN CTR FOR CONT CARE</t>
  </si>
  <si>
    <t>ROCHESTER RESIDENCE AND CARE CENTER</t>
  </si>
  <si>
    <t>MORAVIAN HALL SQUARE HEALTH AND WELLNESS CENTER</t>
  </si>
  <si>
    <t>BEAUMONT AT BRYN MAWR</t>
  </si>
  <si>
    <t>JUNIPER VILLAGE AT BROOKLINE-REHABILITATION AND SK</t>
  </si>
  <si>
    <t>EDGEHILL NURSING AND REHAB CEN</t>
  </si>
  <si>
    <t>GROVE AT HARMONY, THE</t>
  </si>
  <si>
    <t>PROMEDICA SKILLED NRSG AND REHAB (ALLENTOWN)</t>
  </si>
  <si>
    <t>WILLOWBROOKE COURT SKILLED CARE CENTER AT BRITTANY</t>
  </si>
  <si>
    <t>FELLOWSHIP MANOR</t>
  </si>
  <si>
    <t>LIBERTY CENTER FOR REHABILITATION AND NURSING</t>
  </si>
  <si>
    <t>MARIAN MANOR CORPORATION</t>
  </si>
  <si>
    <t>ROSE VIEW NURSING AND REHABILITATION CENTER</t>
  </si>
  <si>
    <t>MEADOWOOD</t>
  </si>
  <si>
    <t>CEDAR HAVEN HEALTHCARE CENTER</t>
  </si>
  <si>
    <t>LAKESIDE AT WILLOW VALLEY</t>
  </si>
  <si>
    <t>LANCASTER NURSING AND REHABILITATION CENTER</t>
  </si>
  <si>
    <t>SENA KEAN NURSING AND REHABILITATION CENTER</t>
  </si>
  <si>
    <t>SUGAR CREEK STATION SKILLED NURSING AND REHABILITA</t>
  </si>
  <si>
    <t>COMMUNITIES AT INDIAN HAVEN,</t>
  </si>
  <si>
    <t>CENTRE CARE REHABILITATION AND WELLNESS SERVICES</t>
  </si>
  <si>
    <t>FAIR ACRES GERIATRIC CENTER</t>
  </si>
  <si>
    <t>FAIRVIEW NURSING AND REHABILITATION CENTER</t>
  </si>
  <si>
    <t>PROMEDICA SKILLED NRSG AND REHAB (PETERSTOWNSHIP)</t>
  </si>
  <si>
    <t>CHURCH OF GOD HOME, INC</t>
  </si>
  <si>
    <t>STONEBRIDGE HEALTH &amp; REHABILITATION CENTER</t>
  </si>
  <si>
    <t>PLEASANT VIEW COMMUNITIES</t>
  </si>
  <si>
    <t>VALLEY VIEW HAVEN, INC</t>
  </si>
  <si>
    <t>SUNNYVIEW NURSING AND REHABILITATION CENTER</t>
  </si>
  <si>
    <t>COMPLETE CARE AT HARSTON HALL LLC</t>
  </si>
  <si>
    <t>ORCHARD MANOR, INC</t>
  </si>
  <si>
    <t>SAINT JOHN XXIII HOME</t>
  </si>
  <si>
    <t>LAFAYETTE MANOR, INC</t>
  </si>
  <si>
    <t>PROMEDICA SKILLED NRSG AND REHAB (MONTGOMERYVILLE)</t>
  </si>
  <si>
    <t>LANDIS HOMES</t>
  </si>
  <si>
    <t>TRANSITIONS HEALTHCARE GETTYSBURG</t>
  </si>
  <si>
    <t>HIGHLANDS AT WYOMISSING</t>
  </si>
  <si>
    <t>QUADRANGLE</t>
  </si>
  <si>
    <t>THORNWALD HOME</t>
  </si>
  <si>
    <t>LUTHERAN COMMUNITY AT TELFORD</t>
  </si>
  <si>
    <t>FAIRMOUNT HOMES</t>
  </si>
  <si>
    <t>ST ANNE'S RETIREMENT COMMUNITY</t>
  </si>
  <si>
    <t>LAURELWOOD CARE CENTER</t>
  </si>
  <si>
    <t>ST MARTHA CENTER FOR REHABILITATION &amp; HEALTHCARE</t>
  </si>
  <si>
    <t>LUTHERAN HOME AT KANE, THE</t>
  </si>
  <si>
    <t>PROMEDICA SKILLED NRSG AND REHAB (OXFORD VALLEY)</t>
  </si>
  <si>
    <t>MASONIC VILLAGE AT LAFAYETTE HILL</t>
  </si>
  <si>
    <t>CARING HEART REHABILITATION AND NURSING CENTER</t>
  </si>
  <si>
    <t>LITTLE FLOWER MANOR</t>
  </si>
  <si>
    <t>TOWNVIEW HEALTH AND REHABILITATION CENTER</t>
  </si>
  <si>
    <t>EMMANUEL CENTER FOR NURSING</t>
  </si>
  <si>
    <t>WATSONTOWN REHABILITATION AND NURSING CENTER</t>
  </si>
  <si>
    <t>PROMEDICA SKILLED NRSG AND REHAB (NORTH HILLS)</t>
  </si>
  <si>
    <t>KADIMA REHABILITATION &amp; NURSING AT POTTSTOWN</t>
  </si>
  <si>
    <t>CAMBRIA CARE CENTER</t>
  </si>
  <si>
    <t>MEADOW VIEW NURSING CENTER</t>
  </si>
  <si>
    <t>SCHUYLKILL CENTER</t>
  </si>
  <si>
    <t>LEBANON VALLEY HOME THE</t>
  </si>
  <si>
    <t>HCC AT WHITE HORSE VILLAGE</t>
  </si>
  <si>
    <t>PROMEDICA SKILLED NRSG AND REHAB (KING OF PRUSSIA)</t>
  </si>
  <si>
    <t>FOXDALE VILLAGE</t>
  </si>
  <si>
    <t>PATRIOT, A CHOICE COMMUNITY THE</t>
  </si>
  <si>
    <t>VINCENTIAN DE MARILLAC</t>
  </si>
  <si>
    <t>RIVER'S EDGE REHABILITATION &amp; HEALTHCARE CENTER</t>
  </si>
  <si>
    <t>ELIZABETHTOWN NURSING AND REHABILITATION</t>
  </si>
  <si>
    <t>CRANBERRY PLACE</t>
  </si>
  <si>
    <t>KADIMA REHABILITATION &amp; NURSING AT CAMPBELLTOWN</t>
  </si>
  <si>
    <t>FOX SUBACUTE AT CLARA BURKE</t>
  </si>
  <si>
    <t>BARCLAY FRIENDS</t>
  </si>
  <si>
    <t>MERCY CENTER NURSING UNIT INC</t>
  </si>
  <si>
    <t>REHAB &amp; NURSING CTR GREATER PITTSBURGH</t>
  </si>
  <si>
    <t>CLIVEDEN NURSING AND REHABILITATION CENTER</t>
  </si>
  <si>
    <t>CRAWFORD COUNTY CARE CENTER</t>
  </si>
  <si>
    <t>EPHRATA MANOR</t>
  </si>
  <si>
    <t>LOYALHANNA CARE CENTER</t>
  </si>
  <si>
    <t>HRH TRANSITIONAL CARE UNIT(A D/B/A ENTITY OF HRHS)</t>
  </si>
  <si>
    <t>JUNIPER VILLAGE AT BUCKS COUNTY REHAB AND SKD CARE</t>
  </si>
  <si>
    <t>MAPLEWOOD NURSING AND REHAB  CENTER</t>
  </si>
  <si>
    <t>LAKEVIEW HEALTHCARE AND REHABILITATION CENTER</t>
  </si>
  <si>
    <t>EMBASSY OF HEARTHSIDE</t>
  </si>
  <si>
    <t>QUALITY LIFE SERVICES - MARKLEYSBURG</t>
  </si>
  <si>
    <t>GARDENS AT MILLVILLE, THE</t>
  </si>
  <si>
    <t>LGAR HEALTH AND REHABILITATION</t>
  </si>
  <si>
    <t>HOMETOWN NURSING AND REHAB CEN</t>
  </si>
  <si>
    <t>CUMBERLAND CROSSINGS RETIREMENT COMMUNITY</t>
  </si>
  <si>
    <t>GUARDIAN HEALTHCARE HIGHLAND VIEW</t>
  </si>
  <si>
    <t>ORWIGSBURG NURSING AND REHABILITATION  CENTER</t>
  </si>
  <si>
    <t>QUALITY LIFE SERVICES - MERCER</t>
  </si>
  <si>
    <t>PHOEBE BERKS</t>
  </si>
  <si>
    <t>MOUNTAIN VIEW CARE AND REHABILITATION CENTER</t>
  </si>
  <si>
    <t>LONGWOOD AT OAKMONT</t>
  </si>
  <si>
    <t>PENNWOOD NURSING AND REHABILITATION CENTER LLC</t>
  </si>
  <si>
    <t>SNU ARMSTRONG CO MEMORIAL HOSP</t>
  </si>
  <si>
    <t>LAUREL VIEW VILLAGE</t>
  </si>
  <si>
    <t>GROVE AT LATROBE, THE</t>
  </si>
  <si>
    <t>CARE PAVILION NURSING AND REHABILITATION CENTER</t>
  </si>
  <si>
    <t>MEADVILLE MEDICAL CTR TCU</t>
  </si>
  <si>
    <t>VALLEY VIEW REHAB AND NURSING CENTER</t>
  </si>
  <si>
    <t>HOMEWOOD AT MARTINSBURG PA INC</t>
  </si>
  <si>
    <t>HOMEWOOD AT PLUM CREEK</t>
  </si>
  <si>
    <t>GARDENS AT ORANGEVILLE, THE</t>
  </si>
  <si>
    <t>TITUSVILLE HEALTHCARE AND REHABILITATION CENTER</t>
  </si>
  <si>
    <t>NORTH HILLS HEALTH AND REHABILITATION CENTER</t>
  </si>
  <si>
    <t>SANATOGA CENTER</t>
  </si>
  <si>
    <t>KINGSTON HEALTH CARE CENTER</t>
  </si>
  <si>
    <t>QUALITY LIFE SERVICES - HENRY CLAY</t>
  </si>
  <si>
    <t>FORESTVIEW</t>
  </si>
  <si>
    <t>BRADFORD ECUMENICAL HOME, INC</t>
  </si>
  <si>
    <t>DARWAY HEALTHCARE AND  REHABILITATION CENTER</t>
  </si>
  <si>
    <t>SUBURBAN WOODS HEALTH &amp; REHA</t>
  </si>
  <si>
    <t>PROMEDICA SKILLED NRSG AND REHAB (HUNTINGDON VALLE</t>
  </si>
  <si>
    <t>KINKORA PYTHIAN HOME</t>
  </si>
  <si>
    <t>KIRKLAND VILLAGE</t>
  </si>
  <si>
    <t>BRINTON MANOR NURSING AND REHABILITATION CENTER</t>
  </si>
  <si>
    <t>SHOOK HOME THE</t>
  </si>
  <si>
    <t>ARTMAN LUTHERAN HOME</t>
  </si>
  <si>
    <t>CHAPEL POINTE AT CARLISLE</t>
  </si>
  <si>
    <t>ST LUKE'S HOSPITAL SACRED HEART CAMPUS TCF</t>
  </si>
  <si>
    <t>STONERIDGE POPLAR RUN</t>
  </si>
  <si>
    <t>RIDGEVIEW HEALTHCARE &amp; REHAB CENTER</t>
  </si>
  <si>
    <t>WAYNE WOODLANDS MANOR</t>
  </si>
  <si>
    <t>COMPLETE CARE AT BERKSHIRE LLC</t>
  </si>
  <si>
    <t>COMPLETE CARE AT LEHIGH LLC</t>
  </si>
  <si>
    <t>TRANSITIONAL SUB-ACUTE UNIT</t>
  </si>
  <si>
    <t>CHAMBERS POINTE HEALTH CARE CENTER</t>
  </si>
  <si>
    <t>JEFFERSON HILLS REHABILITATION AND WELLNESS CENTER</t>
  </si>
  <si>
    <t>CENTENNIAL HEALTHCARE AND REHABILITATION CENTER</t>
  </si>
  <si>
    <t>LEHIGH VALLEY HOSPITAL TSU</t>
  </si>
  <si>
    <t>NAAMANS CREEK COUNTRY MANOR</t>
  </si>
  <si>
    <t>SUNSET RIDGE HEALTHCARE AND REHABILITATION CENTER</t>
  </si>
  <si>
    <t>GLEN AT WILLOW VALLEY</t>
  </si>
  <si>
    <t>CARING PLACE, THE</t>
  </si>
  <si>
    <t>PHILADELPHIA PROTESTANT HOME</t>
  </si>
  <si>
    <t>RESTORE HEALTH AT SHIPPENSBURG</t>
  </si>
  <si>
    <t>UPMC NORTHWEST TRANSITIONAL CARE UNIT</t>
  </si>
  <si>
    <t>BELLA HEALTHCARE CENTER</t>
  </si>
  <si>
    <t>KEARSLEY REHABILITATION AND NURSING CENTER</t>
  </si>
  <si>
    <t>AVENTURA AT CREEKSIDE</t>
  </si>
  <si>
    <t>ALTOONA CENTER FOR NURSING CARE</t>
  </si>
  <si>
    <t>KITTANNING CARE CENTER</t>
  </si>
  <si>
    <t>PROVIDENCE REHAB AND HLTHCARE CTRATMERCYFITZGERALD</t>
  </si>
  <si>
    <t>MANCHESTER COMMONS OF PRESBYTERIAN SENIORCARE</t>
  </si>
  <si>
    <t>MISERICORDIA NURSING &amp; REHABILITATION CENTER</t>
  </si>
  <si>
    <t>ABRAMSON SENIOR CARE AT LANKENAU MEDICAL CENTER</t>
  </si>
  <si>
    <t>TCU AT NAZARETH HOSPITAL, THE</t>
  </si>
  <si>
    <t>PROMEDICA SKILLED NRSG AND REHAB (MONROEVILLE)</t>
  </si>
  <si>
    <t>NORRITON SQUARE NURSING AND REHABILITATION CENTER</t>
  </si>
  <si>
    <t>WESTMINSTER WOODS AT HUNTINGDO</t>
  </si>
  <si>
    <t>PROMEDICA TOTAL REHAB + (WILLOW GROVE)</t>
  </si>
  <si>
    <t>REDSTONE HIGHLANDS HEALTH CARE</t>
  </si>
  <si>
    <t>CONCORDIA AT VILLA ST JOSEPH</t>
  </si>
  <si>
    <t>SCOTTDALE HEALTHCARE AND REHABILITATION CENTER</t>
  </si>
  <si>
    <t>HARMAR VILLAGE CARE CENTER</t>
  </si>
  <si>
    <t>JAMESON CARE CENTER</t>
  </si>
  <si>
    <t>COUNTRY MEADOWS NURSING CENTER OF BETHLEHEM</t>
  </si>
  <si>
    <t>MASONIC VILLAGE AT WARMINSTER</t>
  </si>
  <si>
    <t>WILLIAM PENN CARE CENTER</t>
  </si>
  <si>
    <t>AVALON SPRINGS PLACE</t>
  </si>
  <si>
    <t>CONCORDIA AT THE CEDARS</t>
  </si>
  <si>
    <t>INN AT FREEDOM VILLAGE,THE</t>
  </si>
  <si>
    <t>SETON MANOR NURSING AND REHABILITATION CENTER</t>
  </si>
  <si>
    <t>MARGARET E. MOUL HOME</t>
  </si>
  <si>
    <t>BLOOMSBURG CARE CENTER AND REHABILITATION CENTER</t>
  </si>
  <si>
    <t>PROMEDICA SKILLED NRSG AND REHAB (WHITEHALL BOROUG</t>
  </si>
  <si>
    <t>CONCORDIA AT REBECCA RESIDENCE</t>
  </si>
  <si>
    <t>ARBUTUS PARK MANOR</t>
  </si>
  <si>
    <t>THE PINES AT PHILADELPHIA REHAB AND HEALTHCARE CTR</t>
  </si>
  <si>
    <t>CLEPPER MANOR</t>
  </si>
  <si>
    <t>MILLCREEK MANOR</t>
  </si>
  <si>
    <t>NORTH STRABANE REHABILITATION AND WELLNESS CTR, LL</t>
  </si>
  <si>
    <t>ALLIED SERVICES SKILLED NURSING CENTER</t>
  </si>
  <si>
    <t>MONUMENTALPOSTACUTECARE AT WOODSIDE PARK</t>
  </si>
  <si>
    <t>PROMEDICA SKILLED NRSG AND REHAB (OLD ORCHARD)</t>
  </si>
  <si>
    <t>HORSHAM CENTER FOR JEWISH LIFE</t>
  </si>
  <si>
    <t>GARDEN SPOT VILLAGE</t>
  </si>
  <si>
    <t>SAINT MARY'S AT ASBURY RIDGE</t>
  </si>
  <si>
    <t>THE WATERMARK AT BELLINGHAM PARK LANE</t>
  </si>
  <si>
    <t>STERLING HEALTH CARE AND REHAB CENTER</t>
  </si>
  <si>
    <t>MON VALLEY CARE CENTER</t>
  </si>
  <si>
    <t>MAPLE WINDS HEALTHCARE AND REHABILITATION, LLC</t>
  </si>
  <si>
    <t>CONCORDIA OF THE SOUTH HILLS</t>
  </si>
  <si>
    <t>PRESTON RESIDENCE</t>
  </si>
  <si>
    <t>VILLAGE AT PENN STATE,  THE</t>
  </si>
  <si>
    <t>RICHFIELD HEALTHCARE AND REHABILITATION CENTER</t>
  </si>
  <si>
    <t>SCRANTON HEALTH CARE CENTER</t>
  </si>
  <si>
    <t>MORAVIAN VILLAGE OF BETHLEHEM</t>
  </si>
  <si>
    <t>UPMC MAGEE-WOMENS HOSPITAL TCU</t>
  </si>
  <si>
    <t>REHAB AT SHANNONDELL</t>
  </si>
  <si>
    <t>CONEMAUGH MEMORIAL MEDICAL CENTER TCU</t>
  </si>
  <si>
    <t>SHENANGO PRESBYTERIAN SENIORCARE</t>
  </si>
  <si>
    <t>HAVEN CONVALESCENT HOME, INC</t>
  </si>
  <si>
    <t>ANN'S CHOICE</t>
  </si>
  <si>
    <t>GOOD SHEPHERD HOME-BETHLEHEM</t>
  </si>
  <si>
    <t>HEINZ TRANSITIONAL REHABILITATION UNIT</t>
  </si>
  <si>
    <t>SPIRITRUST LUTHERAN THE VILLAGE AT UTZ TERRACE</t>
  </si>
  <si>
    <t>HEALTH CENTER AT THE HILL AT WHITEMARSH, THE</t>
  </si>
  <si>
    <t>TWIN PINES HEALTH CARE CENTER</t>
  </si>
  <si>
    <t>WYNDMOOR HILLS REHABILITATION AND NURSING CENTER</t>
  </si>
  <si>
    <t>MT HOPE NAZARENE RETIREMENT COMMUNITY</t>
  </si>
  <si>
    <t>PHOEBE WYNCOTE</t>
  </si>
  <si>
    <t>FOX SUBACUTE AT MECHANICSBURG</t>
  </si>
  <si>
    <t>CONTINUING CARE  AT MARIS GROVE</t>
  </si>
  <si>
    <t>PROVIDENCE POINT HEALTHCARE RESIDENCE</t>
  </si>
  <si>
    <t>CHRIST'S HOME RETIREMENT COMMUNITY</t>
  </si>
  <si>
    <t>MAPLE FARM</t>
  </si>
  <si>
    <t>WILLOW TERRACE</t>
  </si>
  <si>
    <t>WHITESTONE CARE CENTER</t>
  </si>
  <si>
    <t>QUALITY LIFE SERVICES - WESTMONT</t>
  </si>
  <si>
    <t>VIBRA REHABILITATION CENTER</t>
  </si>
  <si>
    <t>PENN STATE HEALTH TRANSITIONAL CARE</t>
  </si>
  <si>
    <t>ALLIED SERVICES TRANSITIONAL REHAB UNIT</t>
  </si>
  <si>
    <t>ATHENS NURSING AND REHABILITATION CENTER</t>
  </si>
  <si>
    <t>HARMONY PHYSICAL REHABILITATION</t>
  </si>
  <si>
    <t>REHABILITATION CENTER AT BRETHREN VILLAGE LLC</t>
  </si>
  <si>
    <t>FOX SUBACUTE AT SOUTH PHILADELPHIA</t>
  </si>
  <si>
    <t>TULIP SPECIAL CARE, LLC</t>
  </si>
  <si>
    <t>PROMEDICA TOTAL REHAB + (EXTON)</t>
  </si>
  <si>
    <t>MENNO HAVEN REHABILITATION CENTER</t>
  </si>
  <si>
    <t>SPIRITRUST LUTHERAN THE VILLAGE AT LUTHER RIDGE</t>
  </si>
  <si>
    <t>VILLA CREST, LLC</t>
  </si>
  <si>
    <t>ADVANCED CARE CENTER OF BUTLER</t>
  </si>
  <si>
    <t>GINO J MERLI VETERANS CENTER</t>
  </si>
  <si>
    <t>PENNSYLVANIA SOLDIERS AND SAILORS HOME</t>
  </si>
  <si>
    <t>SOUTHEASTERN PENNSYLVANIA VETERAN'S CENTER</t>
  </si>
  <si>
    <t>DELAWARE VALLEY VETERAN'S HOME</t>
  </si>
  <si>
    <t>HOLLIDAYSBURG VETERANS HOME</t>
  </si>
  <si>
    <t>SOUTHWESTERN VETERANS CENTER</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</si>
  <si>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</si>
  <si>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</si>
  <si>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</si>
  <si>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</si>
  <si>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</si>
  <si>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</si>
  <si>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</si>
  <si>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</si>
  <si>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</si>
  <si>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</si>
  <si>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</si>
  <si>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</si>
  <si>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</si>
  <si>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</si>
  <si>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</si>
  <si>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</si>
  <si>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</si>
  <si>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</si>
  <si>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</si>
  <si>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</si>
  <si>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</si>
  <si>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</si>
  <si>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</si>
  <si>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</si>
  <si>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</si>
  <si>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</si>
  <si>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</si>
  <si>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</si>
  <si>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</si>
  <si>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</si>
  <si>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</si>
  <si>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</si>
  <si>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</si>
  <si>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</si>
  <si>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</si>
  <si>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</si>
  <si>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</si>
  <si>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</si>
  <si>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</si>
  <si>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</si>
  <si>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</si>
  <si>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</si>
  <si>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</si>
  <si>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</si>
  <si>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</si>
  <si>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</si>
  <si>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</si>
  <si>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</si>
  <si>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</si>
  <si>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</si>
  <si>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</si>
  <si>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Franklin</t>
  </si>
  <si>
    <t>Jefferson</t>
  </si>
  <si>
    <t>Montgomery</t>
  </si>
  <si>
    <t>Perry</t>
  </si>
  <si>
    <t>Washington</t>
  </si>
  <si>
    <t>Lawrence</t>
  </si>
  <si>
    <t>Fayette</t>
  </si>
  <si>
    <t>Butler</t>
  </si>
  <si>
    <t>Pike</t>
  </si>
  <si>
    <t>Monroe</t>
  </si>
  <si>
    <t>Columbia</t>
  </si>
  <si>
    <t>Crawford</t>
  </si>
  <si>
    <t>Greene</t>
  </si>
  <si>
    <t>Union</t>
  </si>
  <si>
    <t>Fulton</t>
  </si>
  <si>
    <t>Adams</t>
  </si>
  <si>
    <t>Bradford</t>
  </si>
  <si>
    <t>Warren</t>
  </si>
  <si>
    <t>Wayne</t>
  </si>
  <si>
    <t>Clinton</t>
  </si>
  <si>
    <t>Mercer</t>
  </si>
  <si>
    <t>Cumberland</t>
  </si>
  <si>
    <t>Delaware</t>
  </si>
  <si>
    <t>Sullivan</t>
  </si>
  <si>
    <t>York</t>
  </si>
  <si>
    <t>Somerset</t>
  </si>
  <si>
    <t>Carbon</t>
  </si>
  <si>
    <t>Lancaster</t>
  </si>
  <si>
    <t>Wyoming</t>
  </si>
  <si>
    <t>Erie</t>
  </si>
  <si>
    <t>Tioga</t>
  </si>
  <si>
    <t>Northampton</t>
  </si>
  <si>
    <t>Beaver</t>
  </si>
  <si>
    <t>Bucks</t>
  </si>
  <si>
    <t>Allegheny</t>
  </si>
  <si>
    <t>Lehigh</t>
  </si>
  <si>
    <t>Northumberlnd</t>
  </si>
  <si>
    <t>Blair</t>
  </si>
  <si>
    <t>Lackawanna</t>
  </si>
  <si>
    <t>Dauphin</t>
  </si>
  <si>
    <t>Philadelphia</t>
  </si>
  <si>
    <t>Susquehanna</t>
  </si>
  <si>
    <t>Berks</t>
  </si>
  <si>
    <t>Luzerne</t>
  </si>
  <si>
    <t>Chester</t>
  </si>
  <si>
    <t>Snyder</t>
  </si>
  <si>
    <t>Lebanon</t>
  </si>
  <si>
    <t>Westmoreland</t>
  </si>
  <si>
    <t>Bedford</t>
  </si>
  <si>
    <t>Potter</t>
  </si>
  <si>
    <t>Schuylkill</t>
  </si>
  <si>
    <t>Huntingdon</t>
  </si>
  <si>
    <t>Indiana</t>
  </si>
  <si>
    <t>Clearfield</t>
  </si>
  <si>
    <t>Mifflin</t>
  </si>
  <si>
    <t>Elk</t>
  </si>
  <si>
    <t>Juniata</t>
  </si>
  <si>
    <t>Mc Kean</t>
  </si>
  <si>
    <t>Cameron</t>
  </si>
  <si>
    <t>Lycoming</t>
  </si>
  <si>
    <t>Armstrong</t>
  </si>
  <si>
    <t>Cambria</t>
  </si>
  <si>
    <t>Clarion</t>
  </si>
  <si>
    <t>Venango</t>
  </si>
  <si>
    <t>Centre</t>
  </si>
  <si>
    <t>Montour</t>
  </si>
  <si>
    <t>Forest</t>
  </si>
  <si>
    <t>ATHENS</t>
  </si>
  <si>
    <t>YORK</t>
  </si>
  <si>
    <t>ALTOONA</t>
  </si>
  <si>
    <t>OXFORD</t>
  </si>
  <si>
    <t>BUTLER</t>
  </si>
  <si>
    <t>GREENVILLE</t>
  </si>
  <si>
    <t>TROY</t>
  </si>
  <si>
    <t>MONROEVILLE</t>
  </si>
  <si>
    <t>FAYETTEVILLE</t>
  </si>
  <si>
    <t>WARREN</t>
  </si>
  <si>
    <t>CABOT</t>
  </si>
  <si>
    <t>MALVERN</t>
  </si>
  <si>
    <t>CARLISLE</t>
  </si>
  <si>
    <t>HARRISBURG</t>
  </si>
  <si>
    <t>TAYLOR</t>
  </si>
  <si>
    <t>DANVILLE</t>
  </si>
  <si>
    <t>MONTROSE</t>
  </si>
  <si>
    <t>LANCASTER</t>
  </si>
  <si>
    <t>CHESTER</t>
  </si>
  <si>
    <t>CARBONDALE</t>
  </si>
  <si>
    <t>AKRON</t>
  </si>
  <si>
    <t>SPRINGFIELD</t>
  </si>
  <si>
    <t>WALLINGFORD</t>
  </si>
  <si>
    <t>MILFORD</t>
  </si>
  <si>
    <t>MIDDLETOWN</t>
  </si>
  <si>
    <t>BRISTOL</t>
  </si>
  <si>
    <t>NEWTOWN</t>
  </si>
  <si>
    <t>SHARON</t>
  </si>
  <si>
    <t>WASHINGTON</t>
  </si>
  <si>
    <t>NEW CASTLE</t>
  </si>
  <si>
    <t>MILTON</t>
  </si>
  <si>
    <t>TITUSVILLE</t>
  </si>
  <si>
    <t>DALLAS</t>
  </si>
  <si>
    <t>WAYNESBORO</t>
  </si>
  <si>
    <t>SAINT MARYS</t>
  </si>
  <si>
    <t>MOUNT PLEASANT</t>
  </si>
  <si>
    <t>FOREST CITY</t>
  </si>
  <si>
    <t>AUDUBON</t>
  </si>
  <si>
    <t>BEDFORD</t>
  </si>
  <si>
    <t>CLARION</t>
  </si>
  <si>
    <t>SHENANDOAH</t>
  </si>
  <si>
    <t>MOSCOW</t>
  </si>
  <si>
    <t>BELLEVILLE</t>
  </si>
  <si>
    <t>LEBANON</t>
  </si>
  <si>
    <t>COLUMBIA</t>
  </si>
  <si>
    <t>FRANKLIN</t>
  </si>
  <si>
    <t>PORTAGE</t>
  </si>
  <si>
    <t>HANOVER</t>
  </si>
  <si>
    <t>GREENSBURG</t>
  </si>
  <si>
    <t>LIGONIER</t>
  </si>
  <si>
    <t>ROCHESTER</t>
  </si>
  <si>
    <t>BROOKVILLE</t>
  </si>
  <si>
    <t>WILLIAMSPORT</t>
  </si>
  <si>
    <t>EASTON</t>
  </si>
  <si>
    <t>SENECA</t>
  </si>
  <si>
    <t>ELIZABETHTOWN</t>
  </si>
  <si>
    <t>SOMERSET</t>
  </si>
  <si>
    <t>ANNVILLE</t>
  </si>
  <si>
    <t>WORCESTER</t>
  </si>
  <si>
    <t>EVERETT</t>
  </si>
  <si>
    <t>READING</t>
  </si>
  <si>
    <t>SHREWSBURY</t>
  </si>
  <si>
    <t>KINGSTON</t>
  </si>
  <si>
    <t>BRADFORD</t>
  </si>
  <si>
    <t>FREDERICK</t>
  </si>
  <si>
    <t>BERLIN</t>
  </si>
  <si>
    <t>FORT WASHINGTON</t>
  </si>
  <si>
    <t>BANGOR</t>
  </si>
  <si>
    <t>HASTINGS</t>
  </si>
  <si>
    <t>HILLSDALE</t>
  </si>
  <si>
    <t>WHITEHALL</t>
  </si>
  <si>
    <t>HOLLAND</t>
  </si>
  <si>
    <t>WAYNE</t>
  </si>
  <si>
    <t>HARRISVILLE</t>
  </si>
  <si>
    <t>STILLWATER</t>
  </si>
  <si>
    <t>WORTHINGTON</t>
  </si>
  <si>
    <t>HARMONY</t>
  </si>
  <si>
    <t>PALMYRA</t>
  </si>
  <si>
    <t>HERMITAGE</t>
  </si>
  <si>
    <t>LEWISTOWN</t>
  </si>
  <si>
    <t>PHILADELPHIA</t>
  </si>
  <si>
    <t>MEADVILLE</t>
  </si>
  <si>
    <t>EXETER</t>
  </si>
  <si>
    <t>MILLVILLE</t>
  </si>
  <si>
    <t>JOHNSTOWN</t>
  </si>
  <si>
    <t>HAMBURG</t>
  </si>
  <si>
    <t>GROVE CITY</t>
  </si>
  <si>
    <t>LIMA</t>
  </si>
  <si>
    <t>GIRARD</t>
  </si>
  <si>
    <t>RICHFIELD</t>
  </si>
  <si>
    <t>MILLERSBURG</t>
  </si>
  <si>
    <t>DOYLESTOWN</t>
  </si>
  <si>
    <t>SUNBURY</t>
  </si>
  <si>
    <t>WEST CHESTER</t>
  </si>
  <si>
    <t>SAYRE</t>
  </si>
  <si>
    <t>BEAVER</t>
  </si>
  <si>
    <t>ZELIENOPLE</t>
  </si>
  <si>
    <t>MEADOWBROOK</t>
  </si>
  <si>
    <t>WARRINGTON</t>
  </si>
  <si>
    <t>BRACKENRIDGE</t>
  </si>
  <si>
    <t>CHAMBERSBURG</t>
  </si>
  <si>
    <t>MUNHALL</t>
  </si>
  <si>
    <t>ALLENTOWN</t>
  </si>
  <si>
    <t>PLYMOUTH MEETING</t>
  </si>
  <si>
    <t>PITTSBURGH</t>
  </si>
  <si>
    <t>RICHLANDTOWN</t>
  </si>
  <si>
    <t>LOCK HAVEN</t>
  </si>
  <si>
    <t>MCMURRAY</t>
  </si>
  <si>
    <t>ERIE</t>
  </si>
  <si>
    <t>OAKMONT</t>
  </si>
  <si>
    <t>COAL TOWNSHIP</t>
  </si>
  <si>
    <t>HOLLIDAYSBURG</t>
  </si>
  <si>
    <t>BROOMALL</t>
  </si>
  <si>
    <t>CLAIRTON</t>
  </si>
  <si>
    <t>SCRANTON</t>
  </si>
  <si>
    <t>WILLOW GROVE</t>
  </si>
  <si>
    <t>WINDBER</t>
  </si>
  <si>
    <t>LEESPORT</t>
  </si>
  <si>
    <t>BRYN MAWR</t>
  </si>
  <si>
    <t>TREXLERTOWN</t>
  </si>
  <si>
    <t>NEW OXFORD</t>
  </si>
  <si>
    <t>ALIQUIPPA</t>
  </si>
  <si>
    <t>TOPTON</t>
  </si>
  <si>
    <t>CHICORA</t>
  </si>
  <si>
    <t>CAMP HILL</t>
  </si>
  <si>
    <t>SHILLINGTON</t>
  </si>
  <si>
    <t>WILKES BARRE</t>
  </si>
  <si>
    <t>SAXONBURG</t>
  </si>
  <si>
    <t>MARS</t>
  </si>
  <si>
    <t>COOPERSBURG</t>
  </si>
  <si>
    <t>SELINSGROVE</t>
  </si>
  <si>
    <t>HAVERTOWN</t>
  </si>
  <si>
    <t>AMBLER</t>
  </si>
  <si>
    <t>CORNWALL</t>
  </si>
  <si>
    <t>BUCKINGHAM</t>
  </si>
  <si>
    <t>ROSEMONT</t>
  </si>
  <si>
    <t>NEW WILMINGTON</t>
  </si>
  <si>
    <t>PROSPECT PARK</t>
  </si>
  <si>
    <t>LOWER BURRELL</t>
  </si>
  <si>
    <t>RICHBORO</t>
  </si>
  <si>
    <t>WEST READING</t>
  </si>
  <si>
    <t>ROSLYN</t>
  </si>
  <si>
    <t>COUDERSPORT</t>
  </si>
  <si>
    <t>UNIONTOWN</t>
  </si>
  <si>
    <t>GETTYSBURG</t>
  </si>
  <si>
    <t>BETHLEHEM</t>
  </si>
  <si>
    <t>POTTSVILLE</t>
  </si>
  <si>
    <t>LANSDALE</t>
  </si>
  <si>
    <t>LEVITTOWN</t>
  </si>
  <si>
    <t>LEWISBURG</t>
  </si>
  <si>
    <t>HAZLETON</t>
  </si>
  <si>
    <t>BEAVER FALLS</t>
  </si>
  <si>
    <t>LEHIGHTON</t>
  </si>
  <si>
    <t>FLOURTOWN</t>
  </si>
  <si>
    <t>DARBY</t>
  </si>
  <si>
    <t>PHOENIXVILLE</t>
  </si>
  <si>
    <t>SUSQUEHANNA</t>
  </si>
  <si>
    <t>FRACKVILLE</t>
  </si>
  <si>
    <t>EAST STROUDSBURG</t>
  </si>
  <si>
    <t>CANONSBURG</t>
  </si>
  <si>
    <t>MURRYSVILLE</t>
  </si>
  <si>
    <t>WHITE MARSH</t>
  </si>
  <si>
    <t>HUNTINGDON</t>
  </si>
  <si>
    <t>NANTICOKE</t>
  </si>
  <si>
    <t>WEXFORD</t>
  </si>
  <si>
    <t>KENNETT SQUARE</t>
  </si>
  <si>
    <t>INDIANA</t>
  </si>
  <si>
    <t>COALDALE</t>
  </si>
  <si>
    <t>WELLSBORO</t>
  </si>
  <si>
    <t>POTTSTOWN</t>
  </si>
  <si>
    <t>RYDAL</t>
  </si>
  <si>
    <t>LITITZ</t>
  </si>
  <si>
    <t>NARVON</t>
  </si>
  <si>
    <t>NEWTOWN SQUARE</t>
  </si>
  <si>
    <t>CLEARFIELD</t>
  </si>
  <si>
    <t>TOWANDA</t>
  </si>
  <si>
    <t>WYNDMOOR</t>
  </si>
  <si>
    <t>QUARRYVILLE</t>
  </si>
  <si>
    <t>WYNCOTE</t>
  </si>
  <si>
    <t>MYERSTOWN</t>
  </si>
  <si>
    <t>NORRISTOWN</t>
  </si>
  <si>
    <t>MIFFLIN</t>
  </si>
  <si>
    <t>SPRING HOUSE</t>
  </si>
  <si>
    <t>EMPORIUM</t>
  </si>
  <si>
    <t>HONESDALE</t>
  </si>
  <si>
    <t>JERSEY SHORE</t>
  </si>
  <si>
    <t>HATBORO</t>
  </si>
  <si>
    <t>APOLLO</t>
  </si>
  <si>
    <t>YEADON</t>
  </si>
  <si>
    <t>NEWVILLE</t>
  </si>
  <si>
    <t>MONTOURSVILLE</t>
  </si>
  <si>
    <t>WYNNEWOOD</t>
  </si>
  <si>
    <t>NORTH HUNTINGDON</t>
  </si>
  <si>
    <t>MECHANICSBURG</t>
  </si>
  <si>
    <t>MCCONNELLSBURG</t>
  </si>
  <si>
    <t>NORTHUMBERLAND</t>
  </si>
  <si>
    <t>TYRONE</t>
  </si>
  <si>
    <t>CHRISTIANA</t>
  </si>
  <si>
    <t>QUAKERTOWN</t>
  </si>
  <si>
    <t>OLYPHANT</t>
  </si>
  <si>
    <t>SCHUYLKILL HAVEN</t>
  </si>
  <si>
    <t>MIFFLINTOWN</t>
  </si>
  <si>
    <t>BERWICK</t>
  </si>
  <si>
    <t>NEW BLOOMFIELD</t>
  </si>
  <si>
    <t>DUBOIS</t>
  </si>
  <si>
    <t>WARMINSTER</t>
  </si>
  <si>
    <t>TUNKHANNOCK</t>
  </si>
  <si>
    <t>HONEY BROOK</t>
  </si>
  <si>
    <t>RENOVO</t>
  </si>
  <si>
    <t>DALLASTOWN</t>
  </si>
  <si>
    <t>ROYERSFORD</t>
  </si>
  <si>
    <t>SLIGO</t>
  </si>
  <si>
    <t>LANGHORNE</t>
  </si>
  <si>
    <t>EFFORT</t>
  </si>
  <si>
    <t>WEATHERLY</t>
  </si>
  <si>
    <t>KITTANNING</t>
  </si>
  <si>
    <t>NAZARETH</t>
  </si>
  <si>
    <t>LAURELDALE</t>
  </si>
  <si>
    <t>DRUMS</t>
  </si>
  <si>
    <t>CORRY</t>
  </si>
  <si>
    <t>SOUTHAMPTON</t>
  </si>
  <si>
    <t>STROUDSBURG</t>
  </si>
  <si>
    <t>LAKE ARIEL</t>
  </si>
  <si>
    <t>LOWER GWYNEDD</t>
  </si>
  <si>
    <t>SELLERSVILLE</t>
  </si>
  <si>
    <t>MEDIA</t>
  </si>
  <si>
    <t>TREMONT</t>
  </si>
  <si>
    <t>OIL CITY</t>
  </si>
  <si>
    <t>PHILIPSBURG</t>
  </si>
  <si>
    <t>SARVER</t>
  </si>
  <si>
    <t>CHESWICK</t>
  </si>
  <si>
    <t>SINKING SPRING</t>
  </si>
  <si>
    <t>MOUNTAIN TOP</t>
  </si>
  <si>
    <t>GLENSIDE</t>
  </si>
  <si>
    <t>CRANBERRY TOWNSHIP</t>
  </si>
  <si>
    <t>PENNSBURG</t>
  </si>
  <si>
    <t>MARTINSBURG</t>
  </si>
  <si>
    <t>DUNMORE</t>
  </si>
  <si>
    <t>MUNCY</t>
  </si>
  <si>
    <t>STEVENS</t>
  </si>
  <si>
    <t>SOUTH MOUNTAIN</t>
  </si>
  <si>
    <t>MT CARMEL</t>
  </si>
  <si>
    <t>BRIDGEVILLE</t>
  </si>
  <si>
    <t>PITTSTON</t>
  </si>
  <si>
    <t>CORAOPOLIS</t>
  </si>
  <si>
    <t>GIBSONIA</t>
  </si>
  <si>
    <t>SHIPPENVILLE</t>
  </si>
  <si>
    <t>YOUNGSVILLE</t>
  </si>
  <si>
    <t>MILLMONT</t>
  </si>
  <si>
    <t>PUNXSUTAWNEY</t>
  </si>
  <si>
    <t>CONNEAUTVILLE</t>
  </si>
  <si>
    <t>WAYNESBURG</t>
  </si>
  <si>
    <t>MONONGAHELA</t>
  </si>
  <si>
    <t>SOUDERTON</t>
  </si>
  <si>
    <t>SEWICKLEY</t>
  </si>
  <si>
    <t>MCKEESPORT</t>
  </si>
  <si>
    <t>PECKVILLE</t>
  </si>
  <si>
    <t>EDINBORO</t>
  </si>
  <si>
    <t>HARLEYSVILLE</t>
  </si>
  <si>
    <t>CURWENSVILLE</t>
  </si>
  <si>
    <t>MEYERSDALE</t>
  </si>
  <si>
    <t>BLUE BELL</t>
  </si>
  <si>
    <t>KUTZTOWN</t>
  </si>
  <si>
    <t>LAPORTE</t>
  </si>
  <si>
    <t>OAK LANE</t>
  </si>
  <si>
    <t>WILKES-BARRE</t>
  </si>
  <si>
    <t>ORBISONIA</t>
  </si>
  <si>
    <t>BETHEL PARK</t>
  </si>
  <si>
    <t>SOUTH ABINGTON TOWNS</t>
  </si>
  <si>
    <t>ELKINS PARK</t>
  </si>
  <si>
    <t>GLADWYNE</t>
  </si>
  <si>
    <t>MARIENVILLE</t>
  </si>
  <si>
    <t>STATE COLLEGE</t>
  </si>
  <si>
    <t>WILLOW STREET</t>
  </si>
  <si>
    <t>SMETHPORT</t>
  </si>
  <si>
    <t>BELLEFONTE</t>
  </si>
  <si>
    <t>DUNCANNON</t>
  </si>
  <si>
    <t>MANHEIM</t>
  </si>
  <si>
    <t>VERONA</t>
  </si>
  <si>
    <t>MONTGOMERYVILLE</t>
  </si>
  <si>
    <t>WYOMISSING</t>
  </si>
  <si>
    <t>HAVERFORD</t>
  </si>
  <si>
    <t>TELFORD</t>
  </si>
  <si>
    <t>EPHRATA</t>
  </si>
  <si>
    <t>DOWNINGTOWN</t>
  </si>
  <si>
    <t>KANE</t>
  </si>
  <si>
    <t>YARDLEY</t>
  </si>
  <si>
    <t>LAFAYETTE HILL</t>
  </si>
  <si>
    <t>WATSONTOWN</t>
  </si>
  <si>
    <t>EBENSBURG</t>
  </si>
  <si>
    <t>KING OF PRUSSIA</t>
  </si>
  <si>
    <t>SAEGERTOWN</t>
  </si>
  <si>
    <t>LATROBE</t>
  </si>
  <si>
    <t>BENSALEM</t>
  </si>
  <si>
    <t>MARKLEYSBURG</t>
  </si>
  <si>
    <t>TURTLE CREEK</t>
  </si>
  <si>
    <t>TAMAQUA</t>
  </si>
  <si>
    <t>BROCKWAY</t>
  </si>
  <si>
    <t>ORWIGSBURG</t>
  </si>
  <si>
    <t>MERCER</t>
  </si>
  <si>
    <t>WERNERSVILLE</t>
  </si>
  <si>
    <t>DAVIDSVILLE</t>
  </si>
  <si>
    <t>ORANGEVILLE</t>
  </si>
  <si>
    <t>FORKSVILLE</t>
  </si>
  <si>
    <t>HUNTINGDON VALLEY</t>
  </si>
  <si>
    <t>GLEN MILLS</t>
  </si>
  <si>
    <t>WAYMART</t>
  </si>
  <si>
    <t>MACUNGIE</t>
  </si>
  <si>
    <t>JEFFERSON HILLS</t>
  </si>
  <si>
    <t>BOOTHWYN</t>
  </si>
  <si>
    <t>BLOOMSBURG</t>
  </si>
  <si>
    <t>SHIPPENSBURG</t>
  </si>
  <si>
    <t>BADEN</t>
  </si>
  <si>
    <t>SCOTTDALE</t>
  </si>
  <si>
    <t>JEANNETTE</t>
  </si>
  <si>
    <t>WEST BRANDYWINE</t>
  </si>
  <si>
    <t>ALLISON PARK</t>
  </si>
  <si>
    <t>NORTH WALES</t>
  </si>
  <si>
    <t>NEW HOLLAND</t>
  </si>
  <si>
    <t>WEST GROVE</t>
  </si>
  <si>
    <t>HUMMELSTOWN</t>
  </si>
  <si>
    <t>EXTON</t>
  </si>
  <si>
    <t>SPRING CITY</t>
  </si>
  <si>
    <t>State</t>
  </si>
  <si>
    <t>Total Contract</t>
  </si>
  <si>
    <t>Provider</t>
  </si>
  <si>
    <t>City</t>
  </si>
  <si>
    <t>County</t>
  </si>
  <si>
    <t>MDS Census</t>
  </si>
  <si>
    <t>Total Nurse Staff HPRD</t>
  </si>
  <si>
    <t>Total Direct Care Staff HPRD</t>
  </si>
  <si>
    <t>Total RN Staff HPRD</t>
  </si>
  <si>
    <t>Total RN Care Staff HPRD (excl. Admin/DON)</t>
  </si>
  <si>
    <t>Total Nurse Staff Hours</t>
  </si>
  <si>
    <t>Total Direct Care Staff Hours</t>
  </si>
  <si>
    <t>Total RN Hours (w/ Admin, DON)</t>
  </si>
  <si>
    <t>RN Hours (excl. Admin, DON)</t>
  </si>
  <si>
    <t>RN Admin Hours</t>
  </si>
  <si>
    <t>RN DON Hours</t>
  </si>
  <si>
    <t>Total LPN Hours (w/ Admin)</t>
  </si>
  <si>
    <t>LPN Hours (excl.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</si>
  <si>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</si>
  <si>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</si>
  <si>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</si>
  <si>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</si>
  <si>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</si>
  <si>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</si>
  <si>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</si>
  <si>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</si>
  <si>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</si>
  <si>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</si>
  <si>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</si>
  <si>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</si>
  <si>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</si>
  <si>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</si>
  <si>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</si>
  <si>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CMS Region Number</t>
  </si>
  <si>
    <t>Total Direct Care Staff Contract Hours</t>
  </si>
  <si>
    <t>Total RN Hours Contract (w/ Admin, DON)</t>
  </si>
  <si>
    <t>Total Nurse Staff Contract Hours</t>
  </si>
  <si>
    <t>Percent Total Nurse Contract</t>
  </si>
  <si>
    <t>Percent Total Direct Care Contract</t>
  </si>
  <si>
    <t>Percent RN Admin Contract</t>
  </si>
  <si>
    <t>Percent RN Contract (excl. Admin, DON)</t>
  </si>
  <si>
    <t>Percent RN DON Contract</t>
  </si>
  <si>
    <t>Percent LPN Contract (excl. Admin)</t>
  </si>
  <si>
    <t>Percent CNA Contract</t>
  </si>
  <si>
    <t>Percent NA TR Contract</t>
  </si>
  <si>
    <t>Percent Med Aide/Tech Contract</t>
  </si>
  <si>
    <t>Percent Total RN Contract (w/ Admin, DON)</t>
  </si>
  <si>
    <t>Percent LPN Admin  Contract</t>
  </si>
  <si>
    <t>N/A</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</si>
  <si>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</si>
  <si>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</si>
  <si>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</si>
  <si>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</si>
  <si>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</si>
  <si>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</si>
  <si>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</si>
  <si>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</si>
  <si>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</si>
  <si>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</si>
  <si>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</si>
  <si>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</si>
  <si>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</si>
  <si>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</si>
  <si>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</si>
  <si>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</si>
  <si>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</si>
  <si>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</si>
  <si>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</si>
  <si>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</si>
  <si>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</si>
  <si>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</si>
  <si>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</si>
  <si>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</si>
  <si>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</si>
  <si>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</si>
  <si>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</si>
  <si>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</si>
  <si>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</si>
  <si>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</si>
  <si>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</si>
  <si>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</si>
  <si>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</si>
  <si>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</si>
  <si>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</si>
  <si>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Hours</t>
  </si>
  <si>
    <t>Total Contract %</t>
  </si>
  <si>
    <t>Total Nurse Staff</t>
  </si>
  <si>
    <t>RN (w/ Admin, DON)</t>
  </si>
  <si>
    <t>LPN (w/ Admin)</t>
  </si>
  <si>
    <t>Combined CNA, NA TR, Med Aide/Tech</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</si>
  <si>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</si>
  <si>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</si>
  <si>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</si>
  <si>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</si>
  <si>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</si>
  <si>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</si>
  <si>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</si>
  <si>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</si>
  <si>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</si>
  <si>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</si>
  <si>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</si>
  <si>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</si>
  <si>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</si>
  <si>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</si>
  <si>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</si>
  <si>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</si>
  <si>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</si>
  <si>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</si>
  <si>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</si>
  <si>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</si>
  <si>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</si>
  <si>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</si>
  <si>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</si>
  <si>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</si>
  <si>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</si>
  <si>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</si>
  <si>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</si>
  <si>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</si>
  <si>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</si>
  <si>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US</t>
  </si>
  <si>
    <t>State - Q4 2021</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</si>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</sst>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sz val="8"/>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0">
    <xf numFmtId="0" fontId="0" fillId="0" borderId="0" xfId="0"/>
    <xf numFmtId="0" fontId="0" fillId="0" borderId="0" xfId="0" applyNumberFormat="1"/>
    <xf numFmtId="0" fontId="0" fillId="0" borderId="0" xfId="0" applyAlignment="1">
      <alignment wrapText="1"/>
    </xf>
    <xf numFmtId="2" fontId="0" fillId="0" borderId="0" xfId="0" applyNumberFormat="1" applyAlignment="1">
      <alignment wrapText="1"/>
    </xf>
    <xf numFmtId="4" fontId="0" fillId="0" borderId="0" xfId="0" applyNumberFormat="1"/>
    <xf numFmtId="1" fontId="0" fillId="0" borderId="0" xfId="0" applyNumberFormat="1"/>
    <xf numFmtId="2" fontId="0" fillId="0" borderId="0" xfId="0" applyNumberFormat="1"/>
    <xf numFmtId="9" fontId="0" fillId="0" borderId="0" xfId="1" applyFont="1" applyAlignment="1">
      <alignment wrapText="1"/>
    </xf>
    <xf numFmtId="9" fontId="0" fillId="0" borderId="0" xfId="1" applyFont="1"/>
    <xf numFmtId="10" fontId="0" fillId="0" borderId="0" xfId="1" applyNumberFormat="1" applyFont="1" applyAlignment="1">
      <alignment wrapText="1"/>
    </xf>
    <xf numFmtId="10" fontId="0" fillId="0" borderId="0" xfId="1" applyNumberFormat="1" applyFon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11"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2"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cellXfs>
  <cellStyles count="3">
    <cellStyle name="Normal" xfId="0" builtinId="0"/>
    <cellStyle name="Normal 2 2" xfId="2" xr:uid="{797FEFCC-53A1-4700-8B67-560D38AC6F0B}"/>
    <cellStyle name="Percent" xfId="1" builtinId="5"/>
  </cellStyles>
  <dxfs count="132">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2"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45C7FEAE-9F33-4B88-A0D4-FA2283CEE07C}"/>
            </a:ext>
          </a:extLst>
        </xdr:cNvPr>
        <xdr:cNvSpPr txBox="1"/>
      </xdr:nvSpPr>
      <xdr:spPr>
        <a:xfrm>
          <a:off x="5233147" y="78440"/>
          <a:ext cx="5726206"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CE3FCB58-81A1-427E-8B21-CBFF7114DC22}"/>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826F07F3-46A3-4A45-AD37-D7539844A5DE}"/>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160804</xdr:colOff>
      <xdr:row>0</xdr:row>
      <xdr:rowOff>160243</xdr:rowOff>
    </xdr:from>
    <xdr:to>
      <xdr:col>1</xdr:col>
      <xdr:colOff>1989604</xdr:colOff>
      <xdr:row>0</xdr:row>
      <xdr:rowOff>1546412</xdr:rowOff>
    </xdr:to>
    <mc:AlternateContent xmlns:mc="http://schemas.openxmlformats.org/markup-compatibility/2006" xmlns:sle15="http://schemas.microsoft.com/office/drawing/2012/slicer">
      <mc:Choice Requires="sle15">
        <xdr:graphicFrame macro="">
          <xdr:nvGraphicFramePr>
            <xdr:cNvPr id="6" name="Filter by County">
              <a:extLst>
                <a:ext uri="{FF2B5EF4-FFF2-40B4-BE49-F238E27FC236}">
                  <a16:creationId xmlns:a16="http://schemas.microsoft.com/office/drawing/2014/main" id="{C21EAA88-DCE5-4AF8-6AF7-BAA3E7524E42}"/>
                </a:ext>
              </a:extLst>
            </xdr:cNvPr>
            <xdr:cNvGraphicFramePr/>
          </xdr:nvGraphicFramePr>
          <xdr:xfrm>
            <a:off x="0" y="0"/>
            <a:ext cx="0" cy="0"/>
          </xdr:xfrm>
          <a:graphic>
            <a:graphicData uri="http://schemas.microsoft.com/office/drawing/2010/slicer">
              <sle:slicer xmlns:sle="http://schemas.microsoft.com/office/drawing/2010/slicer" name="Filter by County"/>
            </a:graphicData>
          </a:graphic>
        </xdr:graphicFrame>
      </mc:Choice>
      <mc:Fallback xmlns="">
        <xdr:sp macro="" textlink="">
          <xdr:nvSpPr>
            <xdr:cNvPr id="0" name=""/>
            <xdr:cNvSpPr>
              <a:spLocks noTextEdit="1"/>
            </xdr:cNvSpPr>
          </xdr:nvSpPr>
          <xdr:spPr>
            <a:xfrm>
              <a:off x="732304" y="160243"/>
              <a:ext cx="1828800" cy="1386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2256305</xdr:colOff>
      <xdr:row>0</xdr:row>
      <xdr:rowOff>171449</xdr:rowOff>
    </xdr:from>
    <xdr:to>
      <xdr:col>2</xdr:col>
      <xdr:colOff>39781</xdr:colOff>
      <xdr:row>0</xdr:row>
      <xdr:rowOff>1557618</xdr:rowOff>
    </xdr:to>
    <mc:AlternateContent xmlns:mc="http://schemas.openxmlformats.org/markup-compatibility/2006" xmlns:sle15="http://schemas.microsoft.com/office/drawing/2012/slicer">
      <mc:Choice Requires="sle15">
        <xdr:graphicFrame macro="">
          <xdr:nvGraphicFramePr>
            <xdr:cNvPr id="7" name="City">
              <a:extLst>
                <a:ext uri="{FF2B5EF4-FFF2-40B4-BE49-F238E27FC236}">
                  <a16:creationId xmlns:a16="http://schemas.microsoft.com/office/drawing/2014/main" id="{4A169FED-7A5E-4E57-E7B4-D2518C38C778}"/>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827805" y="171449"/>
              <a:ext cx="1828800" cy="1386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B681B65A-ACD6-4E97-A8BA-D119423A798F}"/>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D85B13C1-B97F-456C-ADD4-02EC08D28FA0}"/>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1028700</xdr:colOff>
      <xdr:row>37</xdr:row>
      <xdr:rowOff>93542</xdr:rowOff>
    </xdr:to>
    <xdr:sp macro="" textlink="">
      <xdr:nvSpPr>
        <xdr:cNvPr id="5" name="TextBox 4">
          <a:extLst>
            <a:ext uri="{FF2B5EF4-FFF2-40B4-BE49-F238E27FC236}">
              <a16:creationId xmlns:a16="http://schemas.microsoft.com/office/drawing/2014/main" id="{495ADCC2-0E7B-41A4-B6AB-5B35D6773C94}"/>
            </a:ext>
          </a:extLst>
        </xdr:cNvPr>
        <xdr:cNvSpPr txBox="1"/>
      </xdr:nvSpPr>
      <xdr:spPr>
        <a:xfrm>
          <a:off x="171140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1883706</xdr:colOff>
      <xdr:row>0</xdr:row>
      <xdr:rowOff>125506</xdr:rowOff>
    </xdr:from>
    <xdr:to>
      <xdr:col>1</xdr:col>
      <xdr:colOff>3712506</xdr:colOff>
      <xdr:row>0</xdr:row>
      <xdr:rowOff>1288677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DD5DD862-A384-1371-EE1C-FDBE8CFA4A1C}"/>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55206" y="125506"/>
              <a:ext cx="1828800" cy="11631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112059</xdr:colOff>
      <xdr:row>0</xdr:row>
      <xdr:rowOff>131109</xdr:rowOff>
    </xdr:from>
    <xdr:to>
      <xdr:col>1</xdr:col>
      <xdr:colOff>1588991</xdr:colOff>
      <xdr:row>0</xdr:row>
      <xdr:rowOff>1294280</xdr:rowOff>
    </xdr:to>
    <mc:AlternateContent xmlns:mc="http://schemas.openxmlformats.org/markup-compatibility/2006" xmlns:sle15="http://schemas.microsoft.com/office/drawing/2012/slicer">
      <mc:Choice Requires="sle15">
        <xdr:graphicFrame macro="">
          <xdr:nvGraphicFramePr>
            <xdr:cNvPr id="8" name="County">
              <a:extLst>
                <a:ext uri="{FF2B5EF4-FFF2-40B4-BE49-F238E27FC236}">
                  <a16:creationId xmlns:a16="http://schemas.microsoft.com/office/drawing/2014/main" id="{88E45435-B534-E23A-8EF3-1E27BFCB72FA}"/>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83559" y="131109"/>
              <a:ext cx="1476932" cy="11631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98B9AC7C-B05D-4870-BB86-E7ACF5F32E43}"/>
            </a:ext>
          </a:extLst>
        </xdr:cNvPr>
        <xdr:cNvSpPr txBox="1">
          <a:spLocks noChangeAspect="1"/>
        </xdr:cNvSpPr>
      </xdr:nvSpPr>
      <xdr:spPr>
        <a:xfrm>
          <a:off x="14269521" y="211186"/>
          <a:ext cx="3259794"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01E0FFD0-D079-46DF-8A31-C27E6507E42C}"/>
            </a:ext>
          </a:extLst>
        </xdr:cNvPr>
        <xdr:cNvSpPr txBox="1">
          <a:spLocks noChangeAspect="1"/>
        </xdr:cNvSpPr>
      </xdr:nvSpPr>
      <xdr:spPr>
        <a:xfrm>
          <a:off x="34466213" y="773906"/>
          <a:ext cx="6436858" cy="880494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72CBD466-751B-492F-95AA-56BF0E594F6D}"/>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67A8D5-6C91-46F8-9108-7B1209389F56}"/>
            </a:ext>
          </a:extLst>
        </xdr:cNvPr>
        <xdr:cNvSpPr txBox="1"/>
      </xdr:nvSpPr>
      <xdr:spPr>
        <a:xfrm>
          <a:off x="7772958" y="100855"/>
          <a:ext cx="6024285"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114301</xdr:rowOff>
    </xdr:from>
    <xdr:to>
      <xdr:col>1</xdr:col>
      <xdr:colOff>3981450</xdr:colOff>
      <xdr:row>0</xdr:row>
      <xdr:rowOff>1535207</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1DB14846-D8D0-D8BC-B82C-89F0A9C1ADE4}"/>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114301"/>
              <a:ext cx="1828800" cy="142090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152400</xdr:colOff>
      <xdr:row>0</xdr:row>
      <xdr:rowOff>131109</xdr:rowOff>
    </xdr:from>
    <xdr:to>
      <xdr:col>1</xdr:col>
      <xdr:colOff>1981200</xdr:colOff>
      <xdr:row>0</xdr:row>
      <xdr:rowOff>1552015</xdr:rowOff>
    </xdr:to>
    <mc:AlternateContent xmlns:mc="http://schemas.openxmlformats.org/markup-compatibility/2006" xmlns:sle15="http://schemas.microsoft.com/office/drawing/2012/slicer">
      <mc:Choice Requires="sle15">
        <xdr:graphicFrame macro="">
          <xdr:nvGraphicFramePr>
            <xdr:cNvPr id="9" name="County 1">
              <a:extLst>
                <a:ext uri="{FF2B5EF4-FFF2-40B4-BE49-F238E27FC236}">
                  <a16:creationId xmlns:a16="http://schemas.microsoft.com/office/drawing/2014/main" id="{03E98C60-2D55-068D-008A-180511B3C7BC}"/>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723900" y="131109"/>
              <a:ext cx="1828800" cy="142090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10</xdr:col>
      <xdr:colOff>357186</xdr:colOff>
      <xdr:row>60</xdr:row>
      <xdr:rowOff>145369</xdr:rowOff>
    </xdr:to>
    <xdr:sp macro="" textlink="">
      <xdr:nvSpPr>
        <xdr:cNvPr id="2" name="TextBox 1">
          <a:extLst>
            <a:ext uri="{FF2B5EF4-FFF2-40B4-BE49-F238E27FC236}">
              <a16:creationId xmlns:a16="http://schemas.microsoft.com/office/drawing/2014/main" id="{5185CD9E-8A08-403D-8F96-483F328281A8}"/>
            </a:ext>
          </a:extLst>
        </xdr:cNvPr>
        <xdr:cNvSpPr txBox="1"/>
      </xdr:nvSpPr>
      <xdr:spPr>
        <a:xfrm>
          <a:off x="226218" y="3750468"/>
          <a:ext cx="645318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40</xdr:row>
      <xdr:rowOff>190500</xdr:rowOff>
    </xdr:to>
    <xdr:sp macro="" textlink="">
      <xdr:nvSpPr>
        <xdr:cNvPr id="2" name="TextBox 1">
          <a:extLst>
            <a:ext uri="{FF2B5EF4-FFF2-40B4-BE49-F238E27FC236}">
              <a16:creationId xmlns:a16="http://schemas.microsoft.com/office/drawing/2014/main" id="{B0C4083E-6096-4F8E-A017-B27E76C6E778}"/>
            </a:ext>
          </a:extLst>
        </xdr:cNvPr>
        <xdr:cNvSpPr txBox="1"/>
      </xdr:nvSpPr>
      <xdr:spPr>
        <a:xfrm>
          <a:off x="163286" y="95250"/>
          <a:ext cx="6504214" cy="842282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8D3064C2-3D7C-49FA-B7AA-C675F751B419}" sourceName="County">
  <extLst>
    <x:ext xmlns:x15="http://schemas.microsoft.com/office/spreadsheetml/2010/11/main" uri="{2F2917AC-EB37-4324-AD4E-5DD8C200BD13}">
      <x15:tableSlicerCache tableId="2"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540B27E3-6770-4C72-B4BF-7025BDACF5F5}" sourceName="City">
  <extLst>
    <x:ext xmlns:x15="http://schemas.microsoft.com/office/spreadsheetml/2010/11/main" uri="{2F2917AC-EB37-4324-AD4E-5DD8C200BD13}">
      <x15:tableSlicerCache tableId="2"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88747553-DDA1-4D6A-9667-957ED277AD47}" sourceName="City">
  <extLst>
    <x:ext xmlns:x15="http://schemas.microsoft.com/office/spreadsheetml/2010/11/main" uri="{2F2917AC-EB37-4324-AD4E-5DD8C200BD13}">
      <x15:tableSlicerCache tableId="3"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61A0495B-7EA9-463D-ADCE-C98A8ADF0A68}" sourceName="County">
  <extLst>
    <x:ext xmlns:x15="http://schemas.microsoft.com/office/spreadsheetml/2010/11/main" uri="{2F2917AC-EB37-4324-AD4E-5DD8C200BD13}">
      <x15:tableSlicerCache tableId="3"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E547CD84-47C0-4C2B-955C-BE182BEF8B9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6E1657CC-89AD-412D-ABBC-6776C4089DBB}"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ilter by County" xr10:uid="{997EDF07-166D-4D74-A39E-AFD34C40CA8E}" cache="Slicer_County" caption="Filter by County" rowHeight="241300"/>
  <slicer name="City" xr10:uid="{898E960E-4908-41EB-8F88-9BBC40FB354C}" cache="Slicer_City" caption="City" style="SlicerStyleLight2"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EDFC039F-8432-4936-9CDA-B5AED512D6D1}" cache="Slicer_City1" caption="City" style="SlicerStyleLight2" rowHeight="241300"/>
  <slicer name="County" xr10:uid="{6AA5AAB4-EC8C-4FC7-973D-5C0D9C937274}"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40CFD02-4485-4C00-B8B2-7169FE986106}" cache="Slicer_City2" caption="City" style="SlicerStyleLight2" rowHeight="241300"/>
  <slicer name="County 1" xr10:uid="{9C36F0C3-CFE1-45BC-89E0-E53F99FC2D4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5699AD-BB6A-4554-98B0-B2D7C76E516C}" name="Nurse" displayName="Nurse" ref="A1:AG677" totalsRowShown="0" headerRowDxfId="131">
  <autoFilter ref="A1:AG677" xr:uid="{F6C3CB19-CE12-4B14-8BE9-BE2DA56924F3}"/>
  <sortState xmlns:xlrd2="http://schemas.microsoft.com/office/spreadsheetml/2017/richdata2" ref="A2:AG677">
    <sortCondition ref="A1:A677"/>
  </sortState>
  <tableColumns count="33">
    <tableColumn id="1" xr3:uid="{A8260DC9-6B54-405F-BBA6-D2FE16D6B297}" name="State"/>
    <tableColumn id="2" xr3:uid="{F6FE27DA-DFC8-4556-B8A0-01CD04F7A631}" name="Provider"/>
    <tableColumn id="3" xr3:uid="{2C454061-6A06-4109-AA11-2644E7499F02}" name="City"/>
    <tableColumn id="4" xr3:uid="{81A1ABDC-27DE-41F1-950C-B2C7AFEF651F}" name="County"/>
    <tableColumn id="6" xr3:uid="{90222BC9-E6F0-4275-920C-C1C89EC2B058}" name="MDS Census" dataDxfId="130"/>
    <tableColumn id="32" xr3:uid="{FABA7BE7-53DD-4479-BF7D-321D82576A22}" name="Total Nurse Staff HPRD" dataDxfId="129">
      <calculatedColumnFormula>Nurse[[#This Row],[Total Nurse Staff Hours]]/Nurse[[#This Row],[MDS Census]]</calculatedColumnFormula>
    </tableColumn>
    <tableColumn id="33" xr3:uid="{013AAF20-B5AF-43BB-AB5B-F505E8394830}" name="Total Direct Care Staff HPRD" dataDxfId="128">
      <calculatedColumnFormula>Nurse[[#This Row],[Total Direct Care Staff Hours]]/Nurse[[#This Row],[MDS Census]]</calculatedColumnFormula>
    </tableColumn>
    <tableColumn id="37" xr3:uid="{BC8E9732-4FF8-4EAB-BFAB-C67064B747DC}" name="Total RN Staff HPRD" dataDxfId="127">
      <calculatedColumnFormula>Nurse[[#This Row],[Total RN Hours (w/ Admin, DON)]]/Nurse[[#This Row],[MDS Census]]</calculatedColumnFormula>
    </tableColumn>
    <tableColumn id="36" xr3:uid="{C39AFDF3-5B6B-4BDC-A648-AB41A16F0989}" name="Total RN Care Staff HPRD (excl. Admin/DON)" dataDxfId="126">
      <calculatedColumnFormula>Nurse[[#This Row],[RN Hours (excl. Admin, DON)]]/Nurse[[#This Row],[MDS Census]]</calculatedColumnFormula>
    </tableColumn>
    <tableColumn id="35" xr3:uid="{1D794E53-F14E-4523-A86F-DC8FC3F314D0}" name="Total Nurse Staff Hours" dataDxfId="125">
      <calculatedColumnFormula>SUM(Nurse[[#This Row],[RN Hours (excl. Admin, DON)]],Nurse[[#This Row],[RN Admin Hours]],Nurse[[#This Row],[RN DON Hours]],Nurse[[#This Row],[LPN Hours (excl. Admin)]],Nurse[[#This Row],[LPN Admin Hours]],Nurse[[#This Row],[CNA Hours]],Nurse[[#This Row],[NA TR Hours]],Nurse[[#This Row],[Med Aide/Tech Hours]])</calculatedColumnFormula>
    </tableColumn>
    <tableColumn id="34" xr3:uid="{FCFA4BAB-65EA-488E-A43A-288D88D2ED47}" name="Total Direct Care Staff Hours" dataDxfId="124">
      <calculatedColumnFormula>SUM(Nurse[[#This Row],[RN Hours (excl. Admin, DON)]],Nurse[[#This Row],[LPN Hours (excl. Admin)]],Nurse[[#This Row],[CNA Hours]],Nurse[[#This Row],[NA TR Hours]],Nurse[[#This Row],[Med Aide/Tech Hours]])</calculatedColumnFormula>
    </tableColumn>
    <tableColumn id="38" xr3:uid="{5E8F283D-4BB1-4279-BF29-F78CF5A9BD13}" name="Total RN Hours (w/ Admin, DON)" dataDxfId="123">
      <calculatedColumnFormula>SUM(Nurse[[#This Row],[RN Hours (excl. Admin, DON)]],Nurse[[#This Row],[RN Admin Hours]],Nurse[[#This Row],[RN DON Hours]])</calculatedColumnFormula>
    </tableColumn>
    <tableColumn id="7" xr3:uid="{6FB0F2C7-1324-45EA-A016-9C74CA8221F4}" name="RN Hours (excl. Admin, DON)" dataDxfId="122"/>
    <tableColumn id="10" xr3:uid="{CEC5F2B0-E6C5-4616-B4FC-11B945448B5B}" name="RN Admin Hours" dataDxfId="121"/>
    <tableColumn id="13" xr3:uid="{D4F1A2C6-A8F4-4C64-8C45-278B59247FC6}" name="RN DON Hours" dataDxfId="120"/>
    <tableColumn id="11" xr3:uid="{4BC98E4C-0F0C-4D9F-A60A-FF0254E25D18}" name="Total LPN Hours (w/ Admin)" dataDxfId="119">
      <calculatedColumnFormula>SUM(Nurse[[#This Row],[LPN Hours (excl. Admin)]],Nurse[[#This Row],[LPN Admin Hours]])</calculatedColumnFormula>
    </tableColumn>
    <tableColumn id="16" xr3:uid="{9B8CACE7-F835-48AE-9DC8-73B0289AF2DA}" name="LPN Hours (excl. Admin)" dataDxfId="118"/>
    <tableColumn id="19" xr3:uid="{E92DC4E5-C297-4819-9E94-37A771835A5F}" name="LPN Admin Hours" dataDxfId="117"/>
    <tableColumn id="8" xr3:uid="{B9F0D17E-BF89-4DFB-941E-BC2A938B8922}" name="Total CNA, NA TR, Med Aide/Tech Hours" dataDxfId="116">
      <calculatedColumnFormula>SUM(Nurse[[#This Row],[CNA Hours]],Nurse[[#This Row],[NA TR Hours]],Nurse[[#This Row],[Med Aide/Tech Hours]])</calculatedColumnFormula>
    </tableColumn>
    <tableColumn id="22" xr3:uid="{61D5BF67-7A32-4658-B0C3-4C9B5623F363}" name="CNA Hours" dataDxfId="115"/>
    <tableColumn id="25" xr3:uid="{B90C96E9-0162-4FF0-AAC3-4EE342D90163}" name="NA TR Hours" dataDxfId="114"/>
    <tableColumn id="28" xr3:uid="{6C1D2B88-EE47-4797-972E-F8379C90BB8A}" name="Med Aide/Tech Hours" dataDxfId="113"/>
    <tableColumn id="39" xr3:uid="{B76610AD-BCD2-4CD0-AC06-5687026F41BA}" name="Total Contract Hours" dataDxfId="112">
      <calculatedColumnFormula>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calculatedColumnFormula>
    </tableColumn>
    <tableColumn id="9" xr3:uid="{21438A84-B56E-4023-8DF8-160D98DDC35F}" name="RN Hours Contract (excl. Admin, DON)" dataDxfId="111"/>
    <tableColumn id="12" xr3:uid="{880163BD-7A81-4471-BBA1-01C0C2454725}" name="RN Admin Hours Contract" dataDxfId="110"/>
    <tableColumn id="15" xr3:uid="{6F133DCF-6A0A-45EE-931A-83420A8DD420}" name="RN DON Hours Contract" dataDxfId="109"/>
    <tableColumn id="18" xr3:uid="{5A9C9CA4-73C7-4486-8610-EACF879B4F85}" name="LPN Hours Contract (excl. Admin)" dataDxfId="108"/>
    <tableColumn id="21" xr3:uid="{5CEAD67B-5860-4423-A19F-D537144F5325}" name="LPN Admin Hours Contract" dataDxfId="107"/>
    <tableColumn id="24" xr3:uid="{D84BEE57-6A72-4D2F-AF61-9273FBB14117}" name="CNA Hours Contract" dataDxfId="106"/>
    <tableColumn id="27" xr3:uid="{B99C43B0-B8EC-40DF-B9E4-59BFFEB13F96}" name="NA TR Hours Contract" dataDxfId="105"/>
    <tableColumn id="30" xr3:uid="{EA0B4F12-3180-463C-B906-D382F72A849C}" name="Med Aide/Tech Hours Contract" dataDxfId="104"/>
    <tableColumn id="5" xr3:uid="{B5C09BC6-E92F-45FE-9C51-29B1DD99C4B1}" name="Provider Number"/>
    <tableColumn id="14" xr3:uid="{85552D46-1F1E-4861-A4F5-644CB0218C0C}" name="CMS Region Number" dataDxfId="103"/>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394824B-C0BD-445F-B7FD-9A657106F5A8}" name="Nurse4" displayName="Nurse4" ref="A1:AN677" totalsRowShown="0" headerRowDxfId="102">
  <autoFilter ref="A1:AN677" xr:uid="{F6C3CB19-CE12-4B14-8BE9-BE2DA56924F3}"/>
  <sortState xmlns:xlrd2="http://schemas.microsoft.com/office/spreadsheetml/2017/richdata2" ref="A2:AN677">
    <sortCondition ref="A1:A677"/>
  </sortState>
  <tableColumns count="40">
    <tableColumn id="1" xr3:uid="{13A67EC4-0523-455E-A96C-F90180074E2E}" name="State"/>
    <tableColumn id="2" xr3:uid="{DB573ACD-2371-42DB-8BD9-CAF2AC904CC6}" name="Provider"/>
    <tableColumn id="3" xr3:uid="{F7DFC857-D96B-4F01-9AA7-B35497AE53EF}" name="City"/>
    <tableColumn id="4" xr3:uid="{22660A94-8818-4ED2-B518-0ADC6306689A}" name="County"/>
    <tableColumn id="6" xr3:uid="{1E5B5380-F1C3-4336-AEAA-5AC251AA2BF3}" name="MDS Census" dataDxfId="101"/>
    <tableColumn id="35" xr3:uid="{55302CCB-E8A9-49F9-9607-F65551813ADA}" name="Total Nurse Staff Hours" dataDxfId="100"/>
    <tableColumn id="39" xr3:uid="{106C13B6-6DD8-4D75-AF3A-2993C5C29276}" name="Total Nurse Staff Contract Hours" dataDxfId="99"/>
    <tableColumn id="20" xr3:uid="{311D90A9-C08F-4630-B10C-FB77356FC495}" name="Percent Total Nurse Contract" dataDxfId="98" dataCellStyle="Percent"/>
    <tableColumn id="34" xr3:uid="{78834767-D745-469C-9AB5-6DE220ADD5C6}" name="Total Direct Care Staff Hours" dataDxfId="97"/>
    <tableColumn id="17" xr3:uid="{57CBD5D0-B445-4EE4-88AD-A48641629096}" name="Total Direct Care Staff Contract Hours" dataDxfId="96"/>
    <tableColumn id="23" xr3:uid="{855F0F2D-9CC2-4CC8-84F1-CFEDBEC48C13}" name="Percent Total Direct Care Contract" dataDxfId="95" dataCellStyle="Percent"/>
    <tableColumn id="38" xr3:uid="{4154799A-B318-4B18-8871-3DB549022955}" name="Total RN Hours (w/ Admin, DON)" dataDxfId="94"/>
    <tableColumn id="29" xr3:uid="{361F57EA-237B-4C43-A770-7001E22B53FF}" name="Total RN Hours Contract (w/ Admin, DON)" dataDxfId="93"/>
    <tableColumn id="26" xr3:uid="{CF51B660-4201-4956-852E-92550AFF31E5}" name="Percent Total RN Contract (w/ Admin, DON)" dataDxfId="92" dataCellStyle="Percent"/>
    <tableColumn id="7" xr3:uid="{C4901783-CC77-40EC-A306-827A4F3E6592}" name="RN Hours (excl. Admin, DON)" dataDxfId="91"/>
    <tableColumn id="9" xr3:uid="{C696FE22-C1D3-4049-9125-8EB7FA30B372}" name="RN Hours Contract (excl. Admin, DON)" dataDxfId="90"/>
    <tableColumn id="31" xr3:uid="{63C0141E-84BD-45CD-B671-7DDE0AA744DC}" name="Percent RN Contract (excl. Admin, DON)" dataCellStyle="Percent"/>
    <tableColumn id="10" xr3:uid="{F07BB098-C49C-4BD7-BCB9-225381A8297C}" name="RN Admin Hours" dataDxfId="89"/>
    <tableColumn id="12" xr3:uid="{59D56FF7-6C85-4837-A7D5-6C3087B78DF1}" name="RN Admin Hours Contract" dataDxfId="88"/>
    <tableColumn id="32" xr3:uid="{64B5375C-B1AC-45D9-BE7F-752EDDCF4691}" name="Percent RN Admin Contract" dataDxfId="87" dataCellStyle="Percent"/>
    <tableColumn id="13" xr3:uid="{A27207CB-DA98-45F0-A726-9096EA6ACBAA}" name="RN DON Hours" dataDxfId="86"/>
    <tableColumn id="15" xr3:uid="{B3DB7766-296C-472D-9DBC-C8302F38F6BB}" name="RN DON Hours Contract" dataDxfId="85"/>
    <tableColumn id="33" xr3:uid="{943A884D-22AF-46A3-83DB-3AC61A7D6FD2}" name="Percent RN DON Contract" dataDxfId="84" dataCellStyle="Percent"/>
    <tableColumn id="16" xr3:uid="{94F35A65-83A4-43AE-BF05-D1B777638B3A}" name="LPN Hours (excl. Admin)" dataDxfId="83"/>
    <tableColumn id="18" xr3:uid="{A98471B5-7850-4E4C-9BF0-8927559C4FA0}" name="LPN Hours Contract (excl. Admin)" dataDxfId="82"/>
    <tableColumn id="40" xr3:uid="{F64C88D9-EC6A-47D5-B57D-6B816557A6F6}" name="Percent LPN Contract (excl. Admin)" dataDxfId="81" dataCellStyle="Percent"/>
    <tableColumn id="19" xr3:uid="{BD45F57D-D8D9-4E73-8EFA-792F611572C8}" name="LPN Admin Hours" dataDxfId="80"/>
    <tableColumn id="21" xr3:uid="{BEF1EAEA-1775-471F-8BD3-B76092FFC206}" name="LPN Admin Hours Contract" dataDxfId="79"/>
    <tableColumn id="44" xr3:uid="{03C967BB-664D-448F-87D7-8D2BCD526E17}" name="Percent LPN Admin  Contract" dataDxfId="78" dataCellStyle="Percent"/>
    <tableColumn id="22" xr3:uid="{EA4759AA-E596-4AAB-A0BD-6CF60CAC5C75}" name="CNA Hours" dataDxfId="77"/>
    <tableColumn id="24" xr3:uid="{6F5B5CEE-2FAC-4575-9D77-471F1F21CCCB}" name="CNA Hours Contract" dataDxfId="76"/>
    <tableColumn id="41" xr3:uid="{B86587A9-8FD8-4F09-8991-CBBD360D2E4D}" name="Percent CNA Contract" dataDxfId="75" dataCellStyle="Percent"/>
    <tableColumn id="25" xr3:uid="{64380B0F-7C89-4D10-84F4-1D9312D71ACA}" name="NA TR Hours" dataDxfId="74"/>
    <tableColumn id="27" xr3:uid="{DE8BA77F-B4BD-4647-A0FD-4826C36DD47F}" name="NA TR Hours Contract" dataDxfId="73"/>
    <tableColumn id="42" xr3:uid="{799B86B5-6D48-48F6-8BF2-822740CA295C}" name="Percent NA TR Contract" dataDxfId="72" dataCellStyle="Percent"/>
    <tableColumn id="28" xr3:uid="{2543E6F9-8230-4F53-8898-0A406D99D917}" name="Med Aide/Tech Hours" dataDxfId="71"/>
    <tableColumn id="30" xr3:uid="{608192F2-C273-45A4-A441-691F7BC348B9}" name="Med Aide/Tech Hours Contract" dataDxfId="70"/>
    <tableColumn id="43" xr3:uid="{2C4D323D-8916-4D12-8E50-411ACCA98F60}" name="Percent Med Aide/Tech Contract" dataDxfId="69" dataCellStyle="Percent"/>
    <tableColumn id="5" xr3:uid="{D92786D7-7F57-4D5B-A292-9D03B132554C}" name="Provider Number"/>
    <tableColumn id="14" xr3:uid="{552F3604-8659-4629-BE1B-3F1992A78488}" name="CMS Region Number" dataDxfId="68"/>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E60691-D19F-47D5-92F8-86626EA5D711}" name="NonNurse" displayName="NonNurse" ref="A1:AI677" totalsRowShown="0" headerRowDxfId="67">
  <autoFilter ref="A1:AI677" xr:uid="{0BC5ADF1-15D4-4F74-902E-CBC634AC45F1}"/>
  <tableColumns count="35">
    <tableColumn id="1" xr3:uid="{0F12BC52-B3AA-4BF7-9EDE-4F9C09E177C5}" name="State"/>
    <tableColumn id="3" xr3:uid="{B71A558F-765A-41A0-8FCE-B349752EED00}" name="Provider"/>
    <tableColumn id="4" xr3:uid="{B4548C26-0CE5-40C5-ACA5-1572405C7868}" name="City"/>
    <tableColumn id="5" xr3:uid="{0218A081-587D-4B49-825D-A96DE84597D6}" name="County"/>
    <tableColumn id="6" xr3:uid="{B92FE217-C35C-4D6B-ABD7-84F3C8F8AFDB}" name="MDS Census" dataDxfId="66"/>
    <tableColumn id="7" xr3:uid="{BD95940C-C221-4B99-BBB8-74391991921F}" name="Admin Hours" dataDxfId="65"/>
    <tableColumn id="30" xr3:uid="{8461E98C-D639-4221-8E17-F9B4B3647F32}" name="Medical Director Hours" dataDxfId="64"/>
    <tableColumn id="8" xr3:uid="{00E1BF50-741E-4A60-A994-C90792999CD2}" name="Pharmacist Hours" dataDxfId="63"/>
    <tableColumn id="10" xr3:uid="{7B0BBB81-0CC1-42FC-A508-5508488631F3}" name="Dietician Hours" dataDxfId="62"/>
    <tableColumn id="28" xr3:uid="{043ACAEB-46E9-4A86-91C3-77EB269AEECE}" name="Physician Assistant Hours" dataDxfId="61"/>
    <tableColumn id="29" xr3:uid="{90A4D72B-A49B-4672-A6F2-DC9D3F6A9BB1}" name="Nurse Practictioner Hours" dataDxfId="60"/>
    <tableColumn id="20" xr3:uid="{74E9C96F-B346-4818-B22D-A331E4E6DABC}" name="Speech/Language Pathologist Hours" dataDxfId="59"/>
    <tableColumn id="17" xr3:uid="{3B6EEDBE-F31F-4B03-A8F0-C25085CEC7BE}" name="Qualified Social Work Staff Hours" dataDxfId="58"/>
    <tableColumn id="15" xr3:uid="{38961E3C-E7F5-45FE-A67F-34D2032AAF8A}" name="Other Social Work Staff Hours" dataDxfId="57"/>
    <tableColumn id="34" xr3:uid="{27A5BF9A-9301-4D14-AE3E-206F06DA8F04}" name="HPRD: Total Social Work " dataDxfId="56">
      <calculatedColumnFormula>SUM(NonNurse[[#This Row],[Qualified Social Work Staff Hours]],NonNurse[[#This Row],[Other Social Work Staff Hours]])/NonNurse[[#This Row],[MDS Census]]</calculatedColumnFormula>
    </tableColumn>
    <tableColumn id="18" xr3:uid="{9E1F9A34-52BE-4BC9-B37F-686201756750}" name="Qualified Activities Professional Hours" dataDxfId="55"/>
    <tableColumn id="16" xr3:uid="{E72B4DA8-3E28-4578-817C-657F0E01F93F}" name="Other Activities Professional Hours" dataDxfId="54"/>
    <tableColumn id="33" xr3:uid="{35F9FD62-C56F-41E8-A0CD-EDAC63F16CC0}" name="HPRD: Combined Activities" dataDxfId="53">
      <calculatedColumnFormula>SUM(NonNurse[[#This Row],[Qualified Activities Professional Hours]],NonNurse[[#This Row],[Other Activities Professional Hours]])/NonNurse[[#This Row],[MDS Census]]</calculatedColumnFormula>
    </tableColumn>
    <tableColumn id="12" xr3:uid="{D586ED6C-7AE4-4AEA-A5C4-50C5076602B3}" name="Occupational Therapist Hours" dataDxfId="52"/>
    <tableColumn id="13" xr3:uid="{4368312D-2F90-47AF-AD9F-34984CB7B822}" name="OT Assistant Hours" dataDxfId="51"/>
    <tableColumn id="22" xr3:uid="{8F630B6E-DBEA-4328-9617-3C12DA15BE28}" name="OT Aide Hours" dataDxfId="50"/>
    <tableColumn id="35" xr3:uid="{39751B72-98B1-43BD-89C4-998FD0067706}" name="HPRD: OT (incl. Assistant &amp; Aide)" dataDxfId="49">
      <calculatedColumnFormula>SUM(NonNurse[[#This Row],[Occupational Therapist Hours]],NonNurse[[#This Row],[OT Assistant Hours]],NonNurse[[#This Row],[OT Aide Hours]])/NonNurse[[#This Row],[MDS Census]]</calculatedColumnFormula>
    </tableColumn>
    <tableColumn id="23" xr3:uid="{DCB5AD99-0106-443B-BC1E-830A890472F1}" name="Physical Therapist (PT) Hours" dataDxfId="48"/>
    <tableColumn id="24" xr3:uid="{58005970-EBD6-41AE-8008-569B17636ECC}" name="PT Assistant Hours" dataDxfId="47"/>
    <tableColumn id="25" xr3:uid="{8317FABC-F95D-4DF4-B783-C4B8F90B8ECA}" name="PT Aide Hours" dataDxfId="46"/>
    <tableColumn id="36" xr3:uid="{8665471F-9013-4B2E-A476-019664F3C7BD}" name="HPRD: PT (incl. Assistant &amp; Aide)" dataDxfId="45">
      <calculatedColumnFormula>SUM(NonNurse[[#This Row],[Physical Therapist (PT) Hours]],NonNurse[[#This Row],[PT Assistant Hours]],NonNurse[[#This Row],[PT Aide Hours]])/NonNurse[[#This Row],[MDS Census]]</calculatedColumnFormula>
    </tableColumn>
    <tableColumn id="14" xr3:uid="{7AB9C742-B57E-4AD4-9F84-AE98D624F5E3}" name="Mental Health Service Worker Hours" dataDxfId="44"/>
    <tableColumn id="21" xr3:uid="{A992897D-0DDD-418E-9FF4-57265BA4FA2C}" name="Therapeutic Recreation Specialist" dataDxfId="43"/>
    <tableColumn id="9" xr3:uid="{B7494098-906B-4E0D-9EA3-071C39EABD00}" name="Clinical Nurse Specialist Hours" dataDxfId="42"/>
    <tableColumn id="11" xr3:uid="{58B1AA82-1409-446B-9BD4-8BD08A38A1F8}" name="Feeding Assistant Hours" dataDxfId="41"/>
    <tableColumn id="26" xr3:uid="{60A2A0AA-F19B-4327-886A-987D54156EBF}" name="Respiratory Therapist Hours" dataDxfId="40"/>
    <tableColumn id="27" xr3:uid="{AF405DC4-72CE-4DAA-91BE-324703CC58C3}" name="Respiratory Therapy Technician Hours" dataDxfId="39"/>
    <tableColumn id="31" xr3:uid="{FB63CF9B-AD5B-4785-8AA6-6AD50F80B6DB}" name="Other Physician Hours" dataDxfId="38"/>
    <tableColumn id="2" xr3:uid="{4D9BE29A-C963-49A0-ABD1-14BAFE20D482}" name="Provider Number" dataDxfId="37"/>
    <tableColumn id="32" xr3:uid="{1B1EC3C1-EDDF-483D-925C-14B2A9C67EEE}" name="CMS Region" dataDxfId="36"/>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08214DE-20E7-4E70-AAD8-D255129D11A6}" name="Summary" displayName="Summary" ref="B2:D9" totalsRowShown="0" headerRowDxfId="35" dataDxfId="34" tableBorderDxfId="33">
  <autoFilter ref="B2:D9" xr:uid="{1ED771D8-DBF2-4B5C-9F7D-A59FBB047463}"/>
  <tableColumns count="3">
    <tableColumn id="1" xr3:uid="{389FCC74-B19C-42C8-A797-541AED419FD6}" name="State - Q4 2021" dataDxfId="32"/>
    <tableColumn id="4" xr3:uid="{A1FC1EC7-BECF-4352-9E98-F30E602936E4}" name="State" dataDxfId="31" dataCellStyle="Normal 2 2"/>
    <tableColumn id="2" xr3:uid="{6E5DDEB8-E792-43CB-89B4-3D17BF007707}" name="US" dataDxfId="30"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729BCE2-2710-4726-8A6F-843530635045}" name="CMSRegion" displayName="CMSRegion" ref="F2:K12" totalsRowShown="0" headerRowDxfId="29" dataDxfId="28">
  <autoFilter ref="F2:K12" xr:uid="{8DA5A7B1-12B2-4B6A-ACD1-897DD9C7A713}"/>
  <tableColumns count="6">
    <tableColumn id="1" xr3:uid="{C4B2AFCC-C97E-427D-A776-CF0C68A21B89}" name="CMS Region Number" dataDxfId="27"/>
    <tableColumn id="2" xr3:uid="{6784502D-7798-448F-ABB0-7D32B0B162ED}" name="Total Census" dataDxfId="26"/>
    <tableColumn id="7" xr3:uid="{53D36865-BFC8-4C8F-8E83-9AB3C6375F12}" name="Total Nurse Staff HPRD" dataDxfId="25"/>
    <tableColumn id="3" xr3:uid="{78DA99B6-7FC4-48F2-A7C8-A46E7E7208DE}" name="Rank: Total Nurse Staff HPRD" dataDxfId="24"/>
    <tableColumn id="5" xr3:uid="{D5A6D0F6-8C7D-416A-8D85-9B32D25B4117}" name="RN Staff HPRD" dataDxfId="23"/>
    <tableColumn id="6" xr3:uid="{F37F0119-6BD5-49B2-9564-EF8E4AF2BEED}" name="Rank: RN Staff HPRD" dataDxfId="22"/>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E9E22A4-292C-4DC1-8EA9-657C68796676}" name="State" displayName="State" ref="M2:R53" totalsRowShown="0" headerRowDxfId="21" dataDxfId="20">
  <autoFilter ref="M2:R53" xr:uid="{3A6DC66B-51AF-4021-A205-FEA1BCFE532F}"/>
  <tableColumns count="6">
    <tableColumn id="1" xr3:uid="{EEA98220-FFEC-4727-8723-CA1E2B95700E}" name="State" dataDxfId="19"/>
    <tableColumn id="2" xr3:uid="{AA32D520-AD43-45CA-A09E-E53C2C32180E}" name="Total Census" dataDxfId="18"/>
    <tableColumn id="4" xr3:uid="{4CC75842-DB65-4ECE-9742-18FB3BFA70D8}" name="Total Nurse Staff HPRD" dataDxfId="17"/>
    <tableColumn id="3" xr3:uid="{62840C6B-BB5D-4D05-BAC5-8752B63E9D4A}" name="Rank: Total Nurse Staff HPRD" dataDxfId="16"/>
    <tableColumn id="5" xr3:uid="{2185FABF-8CF7-4A4F-A71A-64D7A99D66F4}" name="RN Staff HPRD" dataDxfId="15"/>
    <tableColumn id="6" xr3:uid="{336D1A50-259D-4271-B7CE-6731960CC1D0}" name="Rank: RN Staff HPRD"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4760526-8F3B-4AF3-BF87-4544646ACA13}" name="Category" displayName="Category" ref="T2:W15" totalsRowShown="0" headerRowDxfId="13" dataDxfId="12">
  <autoFilter ref="T2:W15" xr:uid="{565E5F01-F55D-4423-8221-FE9537902289}"/>
  <tableColumns count="4">
    <tableColumn id="1" xr3:uid="{4CF67214-B6B4-44C5-BED3-E5FCF3DEB729}" name="Staffing Category" dataDxfId="11"/>
    <tableColumn id="2" xr3:uid="{06FE2815-E20F-4977-9799-F54A4807A89E}" name="State Total" dataDxfId="10"/>
    <tableColumn id="3" xr3:uid="{74A0C03F-D35E-408A-A32A-6723D2A7D7D2}" name="Percentage of Total" dataDxfId="9">
      <calculatedColumnFormula>Category[[#This Row],[State Total]]/U1</calculatedColumnFormula>
    </tableColumn>
    <tableColumn id="4" xr3:uid="{8A5E63B7-2630-4421-85E8-50FF967597D3}"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0FE4DD6-7A4C-4C08-9B89-302ECBC0DDE0}" name="ContractSummary" displayName="ContractSummary" ref="T18:U29" totalsRowShown="0" headerRowDxfId="7" dataDxfId="6">
  <autoFilter ref="T18:U29" xr:uid="{611C2622-9CCC-48CE-821F-F51D1E505E95}"/>
  <tableColumns count="2">
    <tableColumn id="1" xr3:uid="{FD73FAC6-C8DB-4EB6-A0F2-BA38F1F558E9}" name="Contract Hours" dataDxfId="5"/>
    <tableColumn id="2" xr3:uid="{56909294-0243-4228-882D-91848E82081F}"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17FE30-1241-40B1-B595-37BFDDF6E424}" name="CategorySummary" displayName="CategorySummary" ref="T33:U37" totalsRowShown="0" headerRowDxfId="3" dataDxfId="2">
  <autoFilter ref="T33:U37" xr:uid="{03106FE6-CCEA-42AA-9F14-64FFC94AC8E0}"/>
  <tableColumns count="2">
    <tableColumn id="1" xr3:uid="{87C50067-5BA9-4358-9AB4-D6A46A1F811E}" name="Staffing Category" dataDxfId="1"/>
    <tableColumn id="4" xr3:uid="{40FCB9CB-82C3-471B-8009-D33FB82B3EE5}"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E7F0B-8ABE-4A54-8C58-44796D2FEF8E}">
  <sheetPr>
    <outlinePr summaryRight="0"/>
  </sheetPr>
  <dimension ref="A1:AH868"/>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6" customWidth="1"/>
    <col min="34" max="34" width="15.7109375" style="5"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 customFormat="1" ht="189.95" customHeight="1" x14ac:dyDescent="0.25">
      <c r="A1" s="2" t="s">
        <v>1124</v>
      </c>
      <c r="B1" s="2" t="s">
        <v>1126</v>
      </c>
      <c r="C1" s="2" t="s">
        <v>1127</v>
      </c>
      <c r="D1" s="2" t="s">
        <v>1128</v>
      </c>
      <c r="E1" s="2" t="s">
        <v>1129</v>
      </c>
      <c r="F1" s="2" t="s">
        <v>1130</v>
      </c>
      <c r="G1" s="2" t="s">
        <v>1131</v>
      </c>
      <c r="H1" s="2" t="s">
        <v>1132</v>
      </c>
      <c r="I1" s="2" t="s">
        <v>1133</v>
      </c>
      <c r="J1" s="2" t="s">
        <v>1134</v>
      </c>
      <c r="K1" s="2" t="s">
        <v>1135</v>
      </c>
      <c r="L1" s="2" t="s">
        <v>1136</v>
      </c>
      <c r="M1" s="2" t="s">
        <v>1137</v>
      </c>
      <c r="N1" s="2" t="s">
        <v>1138</v>
      </c>
      <c r="O1" s="2" t="s">
        <v>1139</v>
      </c>
      <c r="P1" s="2" t="s">
        <v>1140</v>
      </c>
      <c r="Q1" s="2" t="s">
        <v>1141</v>
      </c>
      <c r="R1" s="2" t="s">
        <v>1142</v>
      </c>
      <c r="S1" s="2" t="s">
        <v>1143</v>
      </c>
      <c r="T1" s="2" t="s">
        <v>1144</v>
      </c>
      <c r="U1" s="2" t="s">
        <v>1145</v>
      </c>
      <c r="V1" s="2" t="s">
        <v>1146</v>
      </c>
      <c r="W1" s="2" t="s">
        <v>1147</v>
      </c>
      <c r="X1" s="2" t="s">
        <v>1148</v>
      </c>
      <c r="Y1" s="2" t="s">
        <v>1149</v>
      </c>
      <c r="Z1" s="2" t="s">
        <v>1150</v>
      </c>
      <c r="AA1" s="2" t="s">
        <v>1151</v>
      </c>
      <c r="AB1" s="2" t="s">
        <v>1152</v>
      </c>
      <c r="AC1" s="2" t="s">
        <v>1153</v>
      </c>
      <c r="AD1" s="2" t="s">
        <v>1154</v>
      </c>
      <c r="AE1" s="2" t="s">
        <v>1155</v>
      </c>
      <c r="AF1" s="2" t="s">
        <v>1156</v>
      </c>
      <c r="AG1" s="3" t="s">
        <v>1157</v>
      </c>
    </row>
    <row r="2" spans="1:34" x14ac:dyDescent="0.25">
      <c r="A2" t="s">
        <v>721</v>
      </c>
      <c r="B2" t="s">
        <v>83</v>
      </c>
      <c r="C2" t="s">
        <v>909</v>
      </c>
      <c r="D2" t="s">
        <v>763</v>
      </c>
      <c r="E2" s="4">
        <v>32.760869565217391</v>
      </c>
      <c r="F2" s="4">
        <f>Nurse[[#This Row],[Total Nurse Staff Hours]]/Nurse[[#This Row],[MDS Census]]</f>
        <v>2.6983244857332447</v>
      </c>
      <c r="G2" s="4">
        <f>Nurse[[#This Row],[Total Direct Care Staff Hours]]/Nurse[[#This Row],[MDS Census]]</f>
        <v>2.5654445919044457</v>
      </c>
      <c r="H2" s="4">
        <f>Nurse[[#This Row],[Total RN Hours (w/ Admin, DON)]]/Nurse[[#This Row],[MDS Census]]</f>
        <v>0.62607830126078312</v>
      </c>
      <c r="I2" s="4">
        <f>Nurse[[#This Row],[RN Hours (excl. Admin, DON)]]/Nurse[[#This Row],[MDS Census]]</f>
        <v>0.49319840743198412</v>
      </c>
      <c r="J2" s="4">
        <f>SUM(Nurse[[#This Row],[RN Hours (excl. Admin, DON)]],Nurse[[#This Row],[RN Admin Hours]],Nurse[[#This Row],[RN DON Hours]],Nurse[[#This Row],[LPN Hours (excl. Admin)]],Nurse[[#This Row],[LPN Admin Hours]],Nurse[[#This Row],[CNA Hours]],Nurse[[#This Row],[NA TR Hours]],Nurse[[#This Row],[Med Aide/Tech Hours]])</f>
        <v>88.399456521739125</v>
      </c>
      <c r="K2" s="4">
        <f>SUM(Nurse[[#This Row],[RN Hours (excl. Admin, DON)]],Nurse[[#This Row],[LPN Hours (excl. Admin)]],Nurse[[#This Row],[CNA Hours]],Nurse[[#This Row],[NA TR Hours]],Nurse[[#This Row],[Med Aide/Tech Hours]])</f>
        <v>84.046195652173907</v>
      </c>
      <c r="L2" s="4">
        <f>SUM(Nurse[[#This Row],[RN Hours (excl. Admin, DON)]],Nurse[[#This Row],[RN Admin Hours]],Nurse[[#This Row],[RN DON Hours]])</f>
        <v>20.510869565217394</v>
      </c>
      <c r="M2" s="4">
        <v>16.157608695652176</v>
      </c>
      <c r="N2" s="4">
        <v>5.434782608695652E-2</v>
      </c>
      <c r="O2" s="4">
        <v>4.2989130434782608</v>
      </c>
      <c r="P2" s="4">
        <f>SUM(Nurse[[#This Row],[LPN Hours (excl. Admin)]],Nurse[[#This Row],[LPN Admin Hours]])</f>
        <v>24.3125</v>
      </c>
      <c r="Q2" s="4">
        <v>24.3125</v>
      </c>
      <c r="R2" s="4">
        <v>0</v>
      </c>
      <c r="S2" s="4">
        <f>SUM(Nurse[[#This Row],[CNA Hours]],Nurse[[#This Row],[NA TR Hours]],Nurse[[#This Row],[Med Aide/Tech Hours]])</f>
        <v>43.576086956521742</v>
      </c>
      <c r="T2" s="4">
        <v>43.576086956521742</v>
      </c>
      <c r="U2" s="4">
        <v>0</v>
      </c>
      <c r="V2" s="4">
        <v>0</v>
      </c>
      <c r="W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25.152173913043477</v>
      </c>
      <c r="X2" s="4">
        <v>2.1358695652173911</v>
      </c>
      <c r="Y2" s="4">
        <v>0</v>
      </c>
      <c r="Z2" s="4">
        <v>4.2989130434782608</v>
      </c>
      <c r="AA2" s="4">
        <v>3.7065217391304346</v>
      </c>
      <c r="AB2" s="4">
        <v>0</v>
      </c>
      <c r="AC2" s="4">
        <v>15.010869565217391</v>
      </c>
      <c r="AD2" s="4">
        <v>0</v>
      </c>
      <c r="AE2" s="4">
        <v>0</v>
      </c>
      <c r="AF2" s="1">
        <v>395174</v>
      </c>
      <c r="AG2" s="1">
        <v>3</v>
      </c>
      <c r="AH2"/>
    </row>
    <row r="3" spans="1:34" x14ac:dyDescent="0.25">
      <c r="A3" t="s">
        <v>721</v>
      </c>
      <c r="B3" t="s">
        <v>422</v>
      </c>
      <c r="C3" t="s">
        <v>1069</v>
      </c>
      <c r="D3" t="s">
        <v>772</v>
      </c>
      <c r="E3" s="4">
        <v>98.130434782608702</v>
      </c>
      <c r="F3" s="4">
        <f>Nurse[[#This Row],[Total Nurse Staff Hours]]/Nurse[[#This Row],[MDS Census]]</f>
        <v>3.1799933540097474</v>
      </c>
      <c r="G3" s="4">
        <f>Nurse[[#This Row],[Total Direct Care Staff Hours]]/Nurse[[#This Row],[MDS Census]]</f>
        <v>2.7827846699158179</v>
      </c>
      <c r="H3" s="4">
        <f>Nurse[[#This Row],[Total RN Hours (w/ Admin, DON)]]/Nurse[[#This Row],[MDS Census]]</f>
        <v>0.51200708905626935</v>
      </c>
      <c r="I3" s="4">
        <f>Nurse[[#This Row],[RN Hours (excl. Admin, DON)]]/Nurse[[#This Row],[MDS Census]]</f>
        <v>0.16558484714222418</v>
      </c>
      <c r="J3" s="4">
        <f>SUM(Nurse[[#This Row],[RN Hours (excl. Admin, DON)]],Nurse[[#This Row],[RN Admin Hours]],Nurse[[#This Row],[RN DON Hours]],Nurse[[#This Row],[LPN Hours (excl. Admin)]],Nurse[[#This Row],[LPN Admin Hours]],Nurse[[#This Row],[CNA Hours]],Nurse[[#This Row],[NA TR Hours]],Nurse[[#This Row],[Med Aide/Tech Hours]])</f>
        <v>312.05413043478262</v>
      </c>
      <c r="K3" s="4">
        <f>SUM(Nurse[[#This Row],[RN Hours (excl. Admin, DON)]],Nurse[[#This Row],[LPN Hours (excl. Admin)]],Nurse[[#This Row],[CNA Hours]],Nurse[[#This Row],[NA TR Hours]],Nurse[[#This Row],[Med Aide/Tech Hours]])</f>
        <v>273.07586956521743</v>
      </c>
      <c r="L3" s="4">
        <f>SUM(Nurse[[#This Row],[RN Hours (excl. Admin, DON)]],Nurse[[#This Row],[RN Admin Hours]],Nurse[[#This Row],[RN DON Hours]])</f>
        <v>50.243478260869566</v>
      </c>
      <c r="M3" s="4">
        <v>16.248913043478261</v>
      </c>
      <c r="N3" s="4">
        <v>5.4239130434782608</v>
      </c>
      <c r="O3" s="4">
        <v>28.570652173913043</v>
      </c>
      <c r="P3" s="4">
        <f>SUM(Nurse[[#This Row],[LPN Hours (excl. Admin)]],Nurse[[#This Row],[LPN Admin Hours]])</f>
        <v>96.150326086956511</v>
      </c>
      <c r="Q3" s="4">
        <v>91.166630434782604</v>
      </c>
      <c r="R3" s="4">
        <v>4.9836956521739131</v>
      </c>
      <c r="S3" s="4">
        <f>SUM(Nurse[[#This Row],[CNA Hours]],Nurse[[#This Row],[NA TR Hours]],Nurse[[#This Row],[Med Aide/Tech Hours]])</f>
        <v>165.6603260869565</v>
      </c>
      <c r="T3" s="4">
        <v>152.19565217391303</v>
      </c>
      <c r="U3" s="4">
        <v>13.464673913043478</v>
      </c>
      <c r="V3" s="4">
        <v>0</v>
      </c>
      <c r="W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59.586956521739125</v>
      </c>
      <c r="X3" s="4">
        <v>0.43206521739130432</v>
      </c>
      <c r="Y3" s="4">
        <v>0</v>
      </c>
      <c r="Z3" s="4">
        <v>1.3043478260869565</v>
      </c>
      <c r="AA3" s="4">
        <v>16.915760869565219</v>
      </c>
      <c r="AB3" s="4">
        <v>0</v>
      </c>
      <c r="AC3" s="4">
        <v>40.934782608695649</v>
      </c>
      <c r="AD3" s="4">
        <v>0</v>
      </c>
      <c r="AE3" s="4">
        <v>0</v>
      </c>
      <c r="AF3" s="1">
        <v>395701</v>
      </c>
      <c r="AG3" s="1">
        <v>3</v>
      </c>
      <c r="AH3"/>
    </row>
    <row r="4" spans="1:34" x14ac:dyDescent="0.25">
      <c r="A4" t="s">
        <v>721</v>
      </c>
      <c r="B4" t="s">
        <v>599</v>
      </c>
      <c r="C4" t="s">
        <v>992</v>
      </c>
      <c r="D4" t="s">
        <v>736</v>
      </c>
      <c r="E4" s="4">
        <v>25.576086956521738</v>
      </c>
      <c r="F4" s="4">
        <f>Nurse[[#This Row],[Total Nurse Staff Hours]]/Nurse[[#This Row],[MDS Census]]</f>
        <v>6.2003824904377396</v>
      </c>
      <c r="G4" s="4">
        <f>Nurse[[#This Row],[Total Direct Care Staff Hours]]/Nurse[[#This Row],[MDS Census]]</f>
        <v>6.0065873353166177</v>
      </c>
      <c r="H4" s="4">
        <f>Nurse[[#This Row],[Total RN Hours (w/ Admin, DON)]]/Nurse[[#This Row],[MDS Census]]</f>
        <v>2.8383977900552488</v>
      </c>
      <c r="I4" s="4">
        <f>Nurse[[#This Row],[RN Hours (excl. Admin, DON)]]/Nurse[[#This Row],[MDS Census]]</f>
        <v>2.6446026349341265</v>
      </c>
      <c r="J4" s="4">
        <f>SUM(Nurse[[#This Row],[RN Hours (excl. Admin, DON)]],Nurse[[#This Row],[RN Admin Hours]],Nurse[[#This Row],[RN DON Hours]],Nurse[[#This Row],[LPN Hours (excl. Admin)]],Nurse[[#This Row],[LPN Admin Hours]],Nurse[[#This Row],[CNA Hours]],Nurse[[#This Row],[NA TR Hours]],Nurse[[#This Row],[Med Aide/Tech Hours]])</f>
        <v>158.58152173913044</v>
      </c>
      <c r="K4" s="4">
        <f>SUM(Nurse[[#This Row],[RN Hours (excl. Admin, DON)]],Nurse[[#This Row],[LPN Hours (excl. Admin)]],Nurse[[#This Row],[CNA Hours]],Nurse[[#This Row],[NA TR Hours]],Nurse[[#This Row],[Med Aide/Tech Hours]])</f>
        <v>153.625</v>
      </c>
      <c r="L4" s="4">
        <f>SUM(Nurse[[#This Row],[RN Hours (excl. Admin, DON)]],Nurse[[#This Row],[RN Admin Hours]],Nurse[[#This Row],[RN DON Hours]])</f>
        <v>72.595108695652172</v>
      </c>
      <c r="M4" s="4">
        <v>67.638586956521735</v>
      </c>
      <c r="N4" s="4">
        <v>0</v>
      </c>
      <c r="O4" s="4">
        <v>4.9565217391304346</v>
      </c>
      <c r="P4" s="4">
        <f>SUM(Nurse[[#This Row],[LPN Hours (excl. Admin)]],Nurse[[#This Row],[LPN Admin Hours]])</f>
        <v>0</v>
      </c>
      <c r="Q4" s="4">
        <v>0</v>
      </c>
      <c r="R4" s="4">
        <v>0</v>
      </c>
      <c r="S4" s="4">
        <f>SUM(Nurse[[#This Row],[CNA Hours]],Nurse[[#This Row],[NA TR Hours]],Nurse[[#This Row],[Med Aide/Tech Hours]])</f>
        <v>85.986413043478265</v>
      </c>
      <c r="T4" s="4">
        <v>85.986413043478265</v>
      </c>
      <c r="U4" s="4">
        <v>0</v>
      </c>
      <c r="V4" s="4">
        <v>0</v>
      </c>
      <c r="W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 s="4">
        <v>0</v>
      </c>
      <c r="Y4" s="4">
        <v>0</v>
      </c>
      <c r="Z4" s="4">
        <v>0</v>
      </c>
      <c r="AA4" s="4">
        <v>0</v>
      </c>
      <c r="AB4" s="4">
        <v>0</v>
      </c>
      <c r="AC4" s="4">
        <v>0</v>
      </c>
      <c r="AD4" s="4">
        <v>0</v>
      </c>
      <c r="AE4" s="4">
        <v>0</v>
      </c>
      <c r="AF4" s="1">
        <v>396001</v>
      </c>
      <c r="AG4" s="1">
        <v>3</v>
      </c>
      <c r="AH4"/>
    </row>
    <row r="5" spans="1:34" x14ac:dyDescent="0.25">
      <c r="A5" t="s">
        <v>721</v>
      </c>
      <c r="B5" t="s">
        <v>676</v>
      </c>
      <c r="C5" t="s">
        <v>805</v>
      </c>
      <c r="D5" t="s">
        <v>741</v>
      </c>
      <c r="E5" s="4">
        <v>6.0652173913043477</v>
      </c>
      <c r="F5" s="4">
        <f>Nurse[[#This Row],[Total Nurse Staff Hours]]/Nurse[[#This Row],[MDS Census]]</f>
        <v>11.652688172043009</v>
      </c>
      <c r="G5" s="4">
        <f>Nurse[[#This Row],[Total Direct Care Staff Hours]]/Nurse[[#This Row],[MDS Census]]</f>
        <v>9.5012544802867378</v>
      </c>
      <c r="H5" s="4">
        <f>Nurse[[#This Row],[Total RN Hours (w/ Admin, DON)]]/Nurse[[#This Row],[MDS Census]]</f>
        <v>3.9535842293906809</v>
      </c>
      <c r="I5" s="4">
        <f>Nurse[[#This Row],[RN Hours (excl. Admin, DON)]]/Nurse[[#This Row],[MDS Census]]</f>
        <v>1.802150537634408</v>
      </c>
      <c r="J5" s="4">
        <f>SUM(Nurse[[#This Row],[RN Hours (excl. Admin, DON)]],Nurse[[#This Row],[RN Admin Hours]],Nurse[[#This Row],[RN DON Hours]],Nurse[[#This Row],[LPN Hours (excl. Admin)]],Nurse[[#This Row],[LPN Admin Hours]],Nurse[[#This Row],[CNA Hours]],Nurse[[#This Row],[NA TR Hours]],Nurse[[#This Row],[Med Aide/Tech Hours]])</f>
        <v>70.676086956521729</v>
      </c>
      <c r="K5" s="4">
        <f>SUM(Nurse[[#This Row],[RN Hours (excl. Admin, DON)]],Nurse[[#This Row],[LPN Hours (excl. Admin)]],Nurse[[#This Row],[CNA Hours]],Nurse[[#This Row],[NA TR Hours]],Nurse[[#This Row],[Med Aide/Tech Hours]])</f>
        <v>57.627173913043471</v>
      </c>
      <c r="L5" s="4">
        <f>SUM(Nurse[[#This Row],[RN Hours (excl. Admin, DON)]],Nurse[[#This Row],[RN Admin Hours]],Nurse[[#This Row],[RN DON Hours]])</f>
        <v>23.979347826086954</v>
      </c>
      <c r="M5" s="4">
        <v>10.930434782608693</v>
      </c>
      <c r="N5" s="4">
        <v>6.8206521739130439</v>
      </c>
      <c r="O5" s="4">
        <v>6.2282608695652177</v>
      </c>
      <c r="P5" s="4">
        <f>SUM(Nurse[[#This Row],[LPN Hours (excl. Admin)]],Nurse[[#This Row],[LPN Admin Hours]])</f>
        <v>19.653260869565205</v>
      </c>
      <c r="Q5" s="4">
        <v>19.653260869565205</v>
      </c>
      <c r="R5" s="4">
        <v>0</v>
      </c>
      <c r="S5" s="4">
        <f>SUM(Nurse[[#This Row],[CNA Hours]],Nurse[[#This Row],[NA TR Hours]],Nurse[[#This Row],[Med Aide/Tech Hours]])</f>
        <v>27.043478260869573</v>
      </c>
      <c r="T5" s="4">
        <v>27.043478260869573</v>
      </c>
      <c r="U5" s="4">
        <v>0</v>
      </c>
      <c r="V5" s="4">
        <v>0</v>
      </c>
      <c r="W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 s="4">
        <v>0</v>
      </c>
      <c r="Y5" s="4">
        <v>0</v>
      </c>
      <c r="Z5" s="4">
        <v>0</v>
      </c>
      <c r="AA5" s="4">
        <v>0</v>
      </c>
      <c r="AB5" s="4">
        <v>0</v>
      </c>
      <c r="AC5" s="4">
        <v>0</v>
      </c>
      <c r="AD5" s="4">
        <v>0</v>
      </c>
      <c r="AE5" s="4">
        <v>0</v>
      </c>
      <c r="AF5" s="1">
        <v>396149</v>
      </c>
      <c r="AG5" s="1">
        <v>3</v>
      </c>
      <c r="AH5"/>
    </row>
    <row r="6" spans="1:34" x14ac:dyDescent="0.25">
      <c r="A6" t="s">
        <v>721</v>
      </c>
      <c r="B6" t="s">
        <v>338</v>
      </c>
      <c r="C6" t="s">
        <v>927</v>
      </c>
      <c r="D6" t="s">
        <v>777</v>
      </c>
      <c r="E6" s="4">
        <v>47.043478260869563</v>
      </c>
      <c r="F6" s="4">
        <f>Nurse[[#This Row],[Total Nurse Staff Hours]]/Nurse[[#This Row],[MDS Census]]</f>
        <v>3.0882624768946401</v>
      </c>
      <c r="G6" s="4">
        <f>Nurse[[#This Row],[Total Direct Care Staff Hours]]/Nurse[[#This Row],[MDS Census]]</f>
        <v>2.8256122920517566</v>
      </c>
      <c r="H6" s="4">
        <f>Nurse[[#This Row],[Total RN Hours (w/ Admin, DON)]]/Nurse[[#This Row],[MDS Census]]</f>
        <v>0.90509473197781898</v>
      </c>
      <c r="I6" s="4">
        <f>Nurse[[#This Row],[RN Hours (excl. Admin, DON)]]/Nurse[[#This Row],[MDS Census]]</f>
        <v>0.64244454713493537</v>
      </c>
      <c r="J6" s="4">
        <f>SUM(Nurse[[#This Row],[RN Hours (excl. Admin, DON)]],Nurse[[#This Row],[RN Admin Hours]],Nurse[[#This Row],[RN DON Hours]],Nurse[[#This Row],[LPN Hours (excl. Admin)]],Nurse[[#This Row],[LPN Admin Hours]],Nurse[[#This Row],[CNA Hours]],Nurse[[#This Row],[NA TR Hours]],Nurse[[#This Row],[Med Aide/Tech Hours]])</f>
        <v>145.28260869565219</v>
      </c>
      <c r="K6" s="4">
        <f>SUM(Nurse[[#This Row],[RN Hours (excl. Admin, DON)]],Nurse[[#This Row],[LPN Hours (excl. Admin)]],Nurse[[#This Row],[CNA Hours]],Nurse[[#This Row],[NA TR Hours]],Nurse[[#This Row],[Med Aide/Tech Hours]])</f>
        <v>132.92663043478262</v>
      </c>
      <c r="L6" s="4">
        <f>SUM(Nurse[[#This Row],[RN Hours (excl. Admin, DON)]],Nurse[[#This Row],[RN Admin Hours]],Nurse[[#This Row],[RN DON Hours]])</f>
        <v>42.578804347826093</v>
      </c>
      <c r="M6" s="4">
        <v>30.222826086956523</v>
      </c>
      <c r="N6" s="4">
        <v>6.8777173913043477</v>
      </c>
      <c r="O6" s="4">
        <v>5.4782608695652177</v>
      </c>
      <c r="P6" s="4">
        <f>SUM(Nurse[[#This Row],[LPN Hours (excl. Admin)]],Nurse[[#This Row],[LPN Admin Hours]])</f>
        <v>14.676630434782609</v>
      </c>
      <c r="Q6" s="4">
        <v>14.676630434782609</v>
      </c>
      <c r="R6" s="4">
        <v>0</v>
      </c>
      <c r="S6" s="4">
        <f>SUM(Nurse[[#This Row],[CNA Hours]],Nurse[[#This Row],[NA TR Hours]],Nurse[[#This Row],[Med Aide/Tech Hours]])</f>
        <v>88.027173913043484</v>
      </c>
      <c r="T6" s="4">
        <v>88.027173913043484</v>
      </c>
      <c r="U6" s="4">
        <v>0</v>
      </c>
      <c r="V6" s="4">
        <v>0</v>
      </c>
      <c r="W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 s="4">
        <v>0</v>
      </c>
      <c r="Y6" s="4">
        <v>0</v>
      </c>
      <c r="Z6" s="4">
        <v>0</v>
      </c>
      <c r="AA6" s="4">
        <v>0</v>
      </c>
      <c r="AB6" s="4">
        <v>0</v>
      </c>
      <c r="AC6" s="4">
        <v>0</v>
      </c>
      <c r="AD6" s="4">
        <v>0</v>
      </c>
      <c r="AE6" s="4">
        <v>0</v>
      </c>
      <c r="AF6" s="1">
        <v>395581</v>
      </c>
      <c r="AG6" s="1">
        <v>3</v>
      </c>
      <c r="AH6"/>
    </row>
    <row r="7" spans="1:34" x14ac:dyDescent="0.25">
      <c r="A7" t="s">
        <v>721</v>
      </c>
      <c r="B7" t="s">
        <v>155</v>
      </c>
      <c r="C7" t="s">
        <v>927</v>
      </c>
      <c r="D7" t="s">
        <v>777</v>
      </c>
      <c r="E7" s="4">
        <v>112.48913043478261</v>
      </c>
      <c r="F7" s="4">
        <f>Nurse[[#This Row],[Total Nurse Staff Hours]]/Nurse[[#This Row],[MDS Census]]</f>
        <v>3.6448922601217508</v>
      </c>
      <c r="G7" s="4">
        <f>Nurse[[#This Row],[Total Direct Care Staff Hours]]/Nurse[[#This Row],[MDS Census]]</f>
        <v>3.2967107933133635</v>
      </c>
      <c r="H7" s="4">
        <f>Nurse[[#This Row],[Total RN Hours (w/ Admin, DON)]]/Nurse[[#This Row],[MDS Census]]</f>
        <v>0.59646632524881638</v>
      </c>
      <c r="I7" s="4">
        <f>Nurse[[#This Row],[RN Hours (excl. Admin, DON)]]/Nurse[[#This Row],[MDS Census]]</f>
        <v>0.24828485844042902</v>
      </c>
      <c r="J7" s="4">
        <f>SUM(Nurse[[#This Row],[RN Hours (excl. Admin, DON)]],Nurse[[#This Row],[RN Admin Hours]],Nurse[[#This Row],[RN DON Hours]],Nurse[[#This Row],[LPN Hours (excl. Admin)]],Nurse[[#This Row],[LPN Admin Hours]],Nurse[[#This Row],[CNA Hours]],Nurse[[#This Row],[NA TR Hours]],Nurse[[#This Row],[Med Aide/Tech Hours]])</f>
        <v>410.01076086956522</v>
      </c>
      <c r="K7" s="4">
        <f>SUM(Nurse[[#This Row],[RN Hours (excl. Admin, DON)]],Nurse[[#This Row],[LPN Hours (excl. Admin)]],Nurse[[#This Row],[CNA Hours]],Nurse[[#This Row],[NA TR Hours]],Nurse[[#This Row],[Med Aide/Tech Hours]])</f>
        <v>370.84413043478258</v>
      </c>
      <c r="L7" s="4">
        <f>SUM(Nurse[[#This Row],[RN Hours (excl. Admin, DON)]],Nurse[[#This Row],[RN Admin Hours]],Nurse[[#This Row],[RN DON Hours]])</f>
        <v>67.095978260869572</v>
      </c>
      <c r="M7" s="4">
        <v>27.929347826086957</v>
      </c>
      <c r="N7" s="4">
        <v>34.297065217391307</v>
      </c>
      <c r="O7" s="4">
        <v>4.8695652173913047</v>
      </c>
      <c r="P7" s="4">
        <f>SUM(Nurse[[#This Row],[LPN Hours (excl. Admin)]],Nurse[[#This Row],[LPN Admin Hours]])</f>
        <v>102.89934782608695</v>
      </c>
      <c r="Q7" s="4">
        <v>102.89934782608695</v>
      </c>
      <c r="R7" s="4">
        <v>0</v>
      </c>
      <c r="S7" s="4">
        <f>SUM(Nurse[[#This Row],[CNA Hours]],Nurse[[#This Row],[NA TR Hours]],Nurse[[#This Row],[Med Aide/Tech Hours]])</f>
        <v>240.01543478260868</v>
      </c>
      <c r="T7" s="4">
        <v>224.25184782608693</v>
      </c>
      <c r="U7" s="4">
        <v>15.763586956521738</v>
      </c>
      <c r="V7" s="4">
        <v>0</v>
      </c>
      <c r="W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 s="4">
        <v>0</v>
      </c>
      <c r="Y7" s="4">
        <v>0</v>
      </c>
      <c r="Z7" s="4">
        <v>0</v>
      </c>
      <c r="AA7" s="4">
        <v>0</v>
      </c>
      <c r="AB7" s="4">
        <v>0</v>
      </c>
      <c r="AC7" s="4">
        <v>0</v>
      </c>
      <c r="AD7" s="4">
        <v>0</v>
      </c>
      <c r="AE7" s="4">
        <v>0</v>
      </c>
      <c r="AF7" s="1">
        <v>395324</v>
      </c>
      <c r="AG7" s="1">
        <v>3</v>
      </c>
      <c r="AH7"/>
    </row>
    <row r="8" spans="1:34" x14ac:dyDescent="0.25">
      <c r="A8" t="s">
        <v>721</v>
      </c>
      <c r="B8" t="s">
        <v>626</v>
      </c>
      <c r="C8" t="s">
        <v>915</v>
      </c>
      <c r="D8" t="s">
        <v>772</v>
      </c>
      <c r="E8" s="4">
        <v>248.39130434782609</v>
      </c>
      <c r="F8" s="4">
        <f>Nurse[[#This Row],[Total Nurse Staff Hours]]/Nurse[[#This Row],[MDS Census]]</f>
        <v>3.8330382461053736</v>
      </c>
      <c r="G8" s="4">
        <f>Nurse[[#This Row],[Total Direct Care Staff Hours]]/Nurse[[#This Row],[MDS Census]]</f>
        <v>3.5516528093821105</v>
      </c>
      <c r="H8" s="4">
        <f>Nurse[[#This Row],[Total RN Hours (w/ Admin, DON)]]/Nurse[[#This Row],[MDS Census]]</f>
        <v>0.8226824785576754</v>
      </c>
      <c r="I8" s="4">
        <f>Nurse[[#This Row],[RN Hours (excl. Admin, DON)]]/Nurse[[#This Row],[MDS Census]]</f>
        <v>0.54129704183441274</v>
      </c>
      <c r="J8" s="4">
        <f>SUM(Nurse[[#This Row],[RN Hours (excl. Admin, DON)]],Nurse[[#This Row],[RN Admin Hours]],Nurse[[#This Row],[RN DON Hours]],Nurse[[#This Row],[LPN Hours (excl. Admin)]],Nurse[[#This Row],[LPN Admin Hours]],Nurse[[#This Row],[CNA Hours]],Nurse[[#This Row],[NA TR Hours]],Nurse[[#This Row],[Med Aide/Tech Hours]])</f>
        <v>952.09336956521736</v>
      </c>
      <c r="K8" s="4">
        <f>SUM(Nurse[[#This Row],[RN Hours (excl. Admin, DON)]],Nurse[[#This Row],[LPN Hours (excl. Admin)]],Nurse[[#This Row],[CNA Hours]],Nurse[[#This Row],[NA TR Hours]],Nurse[[#This Row],[Med Aide/Tech Hours]])</f>
        <v>882.1996739130434</v>
      </c>
      <c r="L8" s="4">
        <f>SUM(Nurse[[#This Row],[RN Hours (excl. Admin, DON)]],Nurse[[#This Row],[RN Admin Hours]],Nurse[[#This Row],[RN DON Hours]])</f>
        <v>204.34717391304346</v>
      </c>
      <c r="M8" s="4">
        <v>134.45347826086956</v>
      </c>
      <c r="N8" s="4">
        <v>64.953478260869574</v>
      </c>
      <c r="O8" s="4">
        <v>4.9402173913043477</v>
      </c>
      <c r="P8" s="4">
        <f>SUM(Nurse[[#This Row],[LPN Hours (excl. Admin)]],Nurse[[#This Row],[LPN Admin Hours]])</f>
        <v>197.21630434782611</v>
      </c>
      <c r="Q8" s="4">
        <v>197.21630434782611</v>
      </c>
      <c r="R8" s="4">
        <v>0</v>
      </c>
      <c r="S8" s="4">
        <f>SUM(Nurse[[#This Row],[CNA Hours]],Nurse[[#This Row],[NA TR Hours]],Nurse[[#This Row],[Med Aide/Tech Hours]])</f>
        <v>550.52989130434776</v>
      </c>
      <c r="T8" s="4">
        <v>482.12054347826086</v>
      </c>
      <c r="U8" s="4">
        <v>68.409347826086943</v>
      </c>
      <c r="V8" s="4">
        <v>0</v>
      </c>
      <c r="W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 s="4">
        <v>0</v>
      </c>
      <c r="Y8" s="4">
        <v>0</v>
      </c>
      <c r="Z8" s="4">
        <v>0</v>
      </c>
      <c r="AA8" s="4">
        <v>0</v>
      </c>
      <c r="AB8" s="4">
        <v>0</v>
      </c>
      <c r="AC8" s="4">
        <v>0</v>
      </c>
      <c r="AD8" s="4">
        <v>0</v>
      </c>
      <c r="AE8" s="4">
        <v>0</v>
      </c>
      <c r="AF8" s="1">
        <v>396074</v>
      </c>
      <c r="AG8" s="1">
        <v>3</v>
      </c>
      <c r="AH8"/>
    </row>
    <row r="9" spans="1:34" x14ac:dyDescent="0.25">
      <c r="A9" t="s">
        <v>721</v>
      </c>
      <c r="B9" t="s">
        <v>666</v>
      </c>
      <c r="C9" t="s">
        <v>915</v>
      </c>
      <c r="D9" t="s">
        <v>772</v>
      </c>
      <c r="E9" s="4">
        <v>27.565217391304348</v>
      </c>
      <c r="F9" s="4">
        <f>Nurse[[#This Row],[Total Nurse Staff Hours]]/Nurse[[#This Row],[MDS Census]]</f>
        <v>5.416352523659306</v>
      </c>
      <c r="G9" s="4">
        <f>Nurse[[#This Row],[Total Direct Care Staff Hours]]/Nurse[[#This Row],[MDS Census]]</f>
        <v>4.9230441640378553</v>
      </c>
      <c r="H9" s="4">
        <f>Nurse[[#This Row],[Total RN Hours (w/ Admin, DON)]]/Nurse[[#This Row],[MDS Census]]</f>
        <v>1.3757689274447951</v>
      </c>
      <c r="I9" s="4">
        <f>Nurse[[#This Row],[RN Hours (excl. Admin, DON)]]/Nurse[[#This Row],[MDS Census]]</f>
        <v>0.88246056782334392</v>
      </c>
      <c r="J9" s="4">
        <f>SUM(Nurse[[#This Row],[RN Hours (excl. Admin, DON)]],Nurse[[#This Row],[RN Admin Hours]],Nurse[[#This Row],[RN DON Hours]],Nurse[[#This Row],[LPN Hours (excl. Admin)]],Nurse[[#This Row],[LPN Admin Hours]],Nurse[[#This Row],[CNA Hours]],Nurse[[#This Row],[NA TR Hours]],Nurse[[#This Row],[Med Aide/Tech Hours]])</f>
        <v>149.3029347826087</v>
      </c>
      <c r="K9" s="4">
        <f>SUM(Nurse[[#This Row],[RN Hours (excl. Admin, DON)]],Nurse[[#This Row],[LPN Hours (excl. Admin)]],Nurse[[#This Row],[CNA Hours]],Nurse[[#This Row],[NA TR Hours]],Nurse[[#This Row],[Med Aide/Tech Hours]])</f>
        <v>135.70478260869567</v>
      </c>
      <c r="L9" s="4">
        <f>SUM(Nurse[[#This Row],[RN Hours (excl. Admin, DON)]],Nurse[[#This Row],[RN Admin Hours]],Nurse[[#This Row],[RN DON Hours]])</f>
        <v>37.923369565217392</v>
      </c>
      <c r="M9" s="4">
        <v>24.325217391304349</v>
      </c>
      <c r="N9" s="4">
        <v>9.4021739130434785</v>
      </c>
      <c r="O9" s="4">
        <v>4.1959782608695653</v>
      </c>
      <c r="P9" s="4">
        <f>SUM(Nurse[[#This Row],[LPN Hours (excl. Admin)]],Nurse[[#This Row],[LPN Admin Hours]])</f>
        <v>41.71108695652174</v>
      </c>
      <c r="Q9" s="4">
        <v>41.71108695652174</v>
      </c>
      <c r="R9" s="4">
        <v>0</v>
      </c>
      <c r="S9" s="4">
        <f>SUM(Nurse[[#This Row],[CNA Hours]],Nurse[[#This Row],[NA TR Hours]],Nurse[[#This Row],[Med Aide/Tech Hours]])</f>
        <v>69.668478260869563</v>
      </c>
      <c r="T9" s="4">
        <v>69.668478260869563</v>
      </c>
      <c r="U9" s="4">
        <v>0</v>
      </c>
      <c r="V9" s="4">
        <v>0</v>
      </c>
      <c r="W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 s="4">
        <v>0</v>
      </c>
      <c r="Y9" s="4">
        <v>0</v>
      </c>
      <c r="Z9" s="4">
        <v>0</v>
      </c>
      <c r="AA9" s="4">
        <v>0</v>
      </c>
      <c r="AB9" s="4">
        <v>0</v>
      </c>
      <c r="AC9" s="4">
        <v>0</v>
      </c>
      <c r="AD9" s="4">
        <v>0</v>
      </c>
      <c r="AE9" s="4">
        <v>0</v>
      </c>
      <c r="AF9" s="1">
        <v>396135</v>
      </c>
      <c r="AG9" s="1">
        <v>3</v>
      </c>
      <c r="AH9"/>
    </row>
    <row r="10" spans="1:34" x14ac:dyDescent="0.25">
      <c r="A10" t="s">
        <v>721</v>
      </c>
      <c r="B10" t="s">
        <v>594</v>
      </c>
      <c r="C10" t="s">
        <v>803</v>
      </c>
      <c r="D10" t="s">
        <v>771</v>
      </c>
      <c r="E10" s="4">
        <v>80.108695652173907</v>
      </c>
      <c r="F10" s="4">
        <f>Nurse[[#This Row],[Total Nurse Staff Hours]]/Nurse[[#This Row],[MDS Census]]</f>
        <v>3.5862618724559021</v>
      </c>
      <c r="G10" s="4">
        <f>Nurse[[#This Row],[Total Direct Care Staff Hours]]/Nurse[[#This Row],[MDS Census]]</f>
        <v>3.2379240162822254</v>
      </c>
      <c r="H10" s="4">
        <f>Nurse[[#This Row],[Total RN Hours (w/ Admin, DON)]]/Nurse[[#This Row],[MDS Census]]</f>
        <v>0.61302578018995935</v>
      </c>
      <c r="I10" s="4">
        <f>Nurse[[#This Row],[RN Hours (excl. Admin, DON)]]/Nurse[[#This Row],[MDS Census]]</f>
        <v>0.32774762550881958</v>
      </c>
      <c r="J10" s="4">
        <f>SUM(Nurse[[#This Row],[RN Hours (excl. Admin, DON)]],Nurse[[#This Row],[RN Admin Hours]],Nurse[[#This Row],[RN DON Hours]],Nurse[[#This Row],[LPN Hours (excl. Admin)]],Nurse[[#This Row],[LPN Admin Hours]],Nurse[[#This Row],[CNA Hours]],Nurse[[#This Row],[NA TR Hours]],Nurse[[#This Row],[Med Aide/Tech Hours]])</f>
        <v>287.29076086956519</v>
      </c>
      <c r="K10" s="4">
        <f>SUM(Nurse[[#This Row],[RN Hours (excl. Admin, DON)]],Nurse[[#This Row],[LPN Hours (excl. Admin)]],Nurse[[#This Row],[CNA Hours]],Nurse[[#This Row],[NA TR Hours]],Nurse[[#This Row],[Med Aide/Tech Hours]])</f>
        <v>259.38586956521738</v>
      </c>
      <c r="L10" s="4">
        <f>SUM(Nurse[[#This Row],[RN Hours (excl. Admin, DON)]],Nurse[[#This Row],[RN Admin Hours]],Nurse[[#This Row],[RN DON Hours]])</f>
        <v>49.108695652173914</v>
      </c>
      <c r="M10" s="4">
        <v>26.255434782608695</v>
      </c>
      <c r="N10" s="4">
        <v>17.527173913043477</v>
      </c>
      <c r="O10" s="4">
        <v>5.3260869565217392</v>
      </c>
      <c r="P10" s="4">
        <f>SUM(Nurse[[#This Row],[LPN Hours (excl. Admin)]],Nurse[[#This Row],[LPN Admin Hours]])</f>
        <v>89.407608695652172</v>
      </c>
      <c r="Q10" s="4">
        <v>84.355978260869563</v>
      </c>
      <c r="R10" s="4">
        <v>5.0516304347826084</v>
      </c>
      <c r="S10" s="4">
        <f>SUM(Nurse[[#This Row],[CNA Hours]],Nurse[[#This Row],[NA TR Hours]],Nurse[[#This Row],[Med Aide/Tech Hours]])</f>
        <v>148.77445652173913</v>
      </c>
      <c r="T10" s="4">
        <v>148.77445652173913</v>
      </c>
      <c r="U10" s="4">
        <v>0</v>
      </c>
      <c r="V10" s="4">
        <v>0</v>
      </c>
      <c r="W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11.635869565217391</v>
      </c>
      <c r="X10" s="4">
        <v>0</v>
      </c>
      <c r="Y10" s="4">
        <v>0</v>
      </c>
      <c r="Z10" s="4">
        <v>0</v>
      </c>
      <c r="AA10" s="4">
        <v>1.451086956521739</v>
      </c>
      <c r="AB10" s="4">
        <v>0</v>
      </c>
      <c r="AC10" s="4">
        <v>10.184782608695652</v>
      </c>
      <c r="AD10" s="4">
        <v>0</v>
      </c>
      <c r="AE10" s="4">
        <v>0</v>
      </c>
      <c r="AF10" s="1">
        <v>395985</v>
      </c>
      <c r="AG10" s="1">
        <v>3</v>
      </c>
      <c r="AH10"/>
    </row>
    <row r="11" spans="1:34" x14ac:dyDescent="0.25">
      <c r="A11" t="s">
        <v>721</v>
      </c>
      <c r="B11" t="s">
        <v>84</v>
      </c>
      <c r="C11" t="s">
        <v>933</v>
      </c>
      <c r="D11" t="s">
        <v>736</v>
      </c>
      <c r="E11" s="4">
        <v>83.706521739130437</v>
      </c>
      <c r="F11" s="4">
        <f>Nurse[[#This Row],[Total Nurse Staff Hours]]/Nurse[[#This Row],[MDS Census]]</f>
        <v>2.9118296325152575</v>
      </c>
      <c r="G11" s="4">
        <f>Nurse[[#This Row],[Total Direct Care Staff Hours]]/Nurse[[#This Row],[MDS Census]]</f>
        <v>2.7732761978963767</v>
      </c>
      <c r="H11" s="4">
        <f>Nurse[[#This Row],[Total RN Hours (w/ Admin, DON)]]/Nurse[[#This Row],[MDS Census]]</f>
        <v>0.45003895597974286</v>
      </c>
      <c r="I11" s="4">
        <f>Nurse[[#This Row],[RN Hours (excl. Admin, DON)]]/Nurse[[#This Row],[MDS Census]]</f>
        <v>0.31148552136086222</v>
      </c>
      <c r="J11" s="4">
        <f>SUM(Nurse[[#This Row],[RN Hours (excl. Admin, DON)]],Nurse[[#This Row],[RN Admin Hours]],Nurse[[#This Row],[RN DON Hours]],Nurse[[#This Row],[LPN Hours (excl. Admin)]],Nurse[[#This Row],[LPN Admin Hours]],Nurse[[#This Row],[CNA Hours]],Nurse[[#This Row],[NA TR Hours]],Nurse[[#This Row],[Med Aide/Tech Hours]])</f>
        <v>243.7391304347826</v>
      </c>
      <c r="K11" s="4">
        <f>SUM(Nurse[[#This Row],[RN Hours (excl. Admin, DON)]],Nurse[[#This Row],[LPN Hours (excl. Admin)]],Nurse[[#This Row],[CNA Hours]],Nurse[[#This Row],[NA TR Hours]],Nurse[[#This Row],[Med Aide/Tech Hours]])</f>
        <v>232.14130434782606</v>
      </c>
      <c r="L11" s="4">
        <f>SUM(Nurse[[#This Row],[RN Hours (excl. Admin, DON)]],Nurse[[#This Row],[RN Admin Hours]],Nurse[[#This Row],[RN DON Hours]])</f>
        <v>37.671195652173914</v>
      </c>
      <c r="M11" s="4">
        <v>26.073369565217391</v>
      </c>
      <c r="N11" s="4">
        <v>5.8586956521739131</v>
      </c>
      <c r="O11" s="4">
        <v>5.7391304347826084</v>
      </c>
      <c r="P11" s="4">
        <f>SUM(Nurse[[#This Row],[LPN Hours (excl. Admin)]],Nurse[[#This Row],[LPN Admin Hours]])</f>
        <v>78.600543478260875</v>
      </c>
      <c r="Q11" s="4">
        <v>78.600543478260875</v>
      </c>
      <c r="R11" s="4">
        <v>0</v>
      </c>
      <c r="S11" s="4">
        <f>SUM(Nurse[[#This Row],[CNA Hours]],Nurse[[#This Row],[NA TR Hours]],Nurse[[#This Row],[Med Aide/Tech Hours]])</f>
        <v>127.46739130434783</v>
      </c>
      <c r="T11" s="4">
        <v>96.9375</v>
      </c>
      <c r="U11" s="4">
        <v>30.529891304347824</v>
      </c>
      <c r="V11" s="4">
        <v>0</v>
      </c>
      <c r="W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57.880434782608695</v>
      </c>
      <c r="X11" s="4">
        <v>10.788043478260869</v>
      </c>
      <c r="Y11" s="4">
        <v>0</v>
      </c>
      <c r="Z11" s="4">
        <v>0</v>
      </c>
      <c r="AA11" s="4">
        <v>23.540760869565219</v>
      </c>
      <c r="AB11" s="4">
        <v>0</v>
      </c>
      <c r="AC11" s="4">
        <v>23.551630434782609</v>
      </c>
      <c r="AD11" s="4">
        <v>0</v>
      </c>
      <c r="AE11" s="4">
        <v>0</v>
      </c>
      <c r="AF11" s="1">
        <v>395176</v>
      </c>
      <c r="AG11" s="1">
        <v>3</v>
      </c>
      <c r="AH11"/>
    </row>
    <row r="12" spans="1:34" x14ac:dyDescent="0.25">
      <c r="A12" t="s">
        <v>721</v>
      </c>
      <c r="B12" t="s">
        <v>647</v>
      </c>
      <c r="C12" t="s">
        <v>1006</v>
      </c>
      <c r="D12" t="s">
        <v>767</v>
      </c>
      <c r="E12" s="4">
        <v>61.380434782608695</v>
      </c>
      <c r="F12" s="4">
        <f>Nurse[[#This Row],[Total Nurse Staff Hours]]/Nurse[[#This Row],[MDS Census]]</f>
        <v>4.2465043385868606</v>
      </c>
      <c r="G12" s="4">
        <f>Nurse[[#This Row],[Total Direct Care Staff Hours]]/Nurse[[#This Row],[MDS Census]]</f>
        <v>3.7928121126261742</v>
      </c>
      <c r="H12" s="4">
        <f>Nurse[[#This Row],[Total RN Hours (w/ Admin, DON)]]/Nurse[[#This Row],[MDS Census]]</f>
        <v>0.96831591995749966</v>
      </c>
      <c r="I12" s="4">
        <f>Nurse[[#This Row],[RN Hours (excl. Admin, DON)]]/Nurse[[#This Row],[MDS Census]]</f>
        <v>0.51462369399681251</v>
      </c>
      <c r="J12" s="4">
        <f>SUM(Nurse[[#This Row],[RN Hours (excl. Admin, DON)]],Nurse[[#This Row],[RN Admin Hours]],Nurse[[#This Row],[RN DON Hours]],Nurse[[#This Row],[LPN Hours (excl. Admin)]],Nurse[[#This Row],[LPN Admin Hours]],Nurse[[#This Row],[CNA Hours]],Nurse[[#This Row],[NA TR Hours]],Nurse[[#This Row],[Med Aide/Tech Hours]])</f>
        <v>260.65228260869566</v>
      </c>
      <c r="K12" s="4">
        <f>SUM(Nurse[[#This Row],[RN Hours (excl. Admin, DON)]],Nurse[[#This Row],[LPN Hours (excl. Admin)]],Nurse[[#This Row],[CNA Hours]],Nurse[[#This Row],[NA TR Hours]],Nurse[[#This Row],[Med Aide/Tech Hours]])</f>
        <v>232.80445652173918</v>
      </c>
      <c r="L12" s="4">
        <f>SUM(Nurse[[#This Row],[RN Hours (excl. Admin, DON)]],Nurse[[#This Row],[RN Admin Hours]],Nurse[[#This Row],[RN DON Hours]])</f>
        <v>59.435652173913049</v>
      </c>
      <c r="M12" s="4">
        <v>31.587826086956522</v>
      </c>
      <c r="N12" s="4">
        <v>23.760869565217391</v>
      </c>
      <c r="O12" s="4">
        <v>4.0869565217391308</v>
      </c>
      <c r="P12" s="4">
        <f>SUM(Nurse[[#This Row],[LPN Hours (excl. Admin)]],Nurse[[#This Row],[LPN Admin Hours]])</f>
        <v>49.04456521739133</v>
      </c>
      <c r="Q12" s="4">
        <v>49.04456521739133</v>
      </c>
      <c r="R12" s="4">
        <v>0</v>
      </c>
      <c r="S12" s="4">
        <f>SUM(Nurse[[#This Row],[CNA Hours]],Nurse[[#This Row],[NA TR Hours]],Nurse[[#This Row],[Med Aide/Tech Hours]])</f>
        <v>152.17206521739132</v>
      </c>
      <c r="T12" s="4">
        <v>146.55434782608697</v>
      </c>
      <c r="U12" s="4">
        <v>0</v>
      </c>
      <c r="V12" s="4">
        <v>5.617717391304347</v>
      </c>
      <c r="W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23.427717391304348</v>
      </c>
      <c r="X12" s="4">
        <v>0</v>
      </c>
      <c r="Y12" s="4">
        <v>0</v>
      </c>
      <c r="Z12" s="4">
        <v>0</v>
      </c>
      <c r="AA12" s="4">
        <v>4.9494565217391298</v>
      </c>
      <c r="AB12" s="4">
        <v>0</v>
      </c>
      <c r="AC12" s="4">
        <v>18.478260869565219</v>
      </c>
      <c r="AD12" s="4">
        <v>0</v>
      </c>
      <c r="AE12" s="4">
        <v>0</v>
      </c>
      <c r="AF12" s="1">
        <v>396107</v>
      </c>
      <c r="AG12" s="1">
        <v>3</v>
      </c>
      <c r="AH12"/>
    </row>
    <row r="13" spans="1:34" x14ac:dyDescent="0.25">
      <c r="A13" t="s">
        <v>721</v>
      </c>
      <c r="B13" t="s">
        <v>621</v>
      </c>
      <c r="C13" t="s">
        <v>885</v>
      </c>
      <c r="D13" t="s">
        <v>795</v>
      </c>
      <c r="E13" s="4">
        <v>88.923913043478265</v>
      </c>
      <c r="F13" s="4">
        <f>Nurse[[#This Row],[Total Nurse Staff Hours]]/Nurse[[#This Row],[MDS Census]]</f>
        <v>4.2062461801735722</v>
      </c>
      <c r="G13" s="4">
        <f>Nurse[[#This Row],[Total Direct Care Staff Hours]]/Nurse[[#This Row],[MDS Census]]</f>
        <v>3.7683046082386005</v>
      </c>
      <c r="H13" s="4">
        <f>Nurse[[#This Row],[Total RN Hours (w/ Admin, DON)]]/Nurse[[#This Row],[MDS Census]]</f>
        <v>0.94939493949394937</v>
      </c>
      <c r="I13" s="4">
        <f>Nurse[[#This Row],[RN Hours (excl. Admin, DON)]]/Nurse[[#This Row],[MDS Census]]</f>
        <v>0.63303997066373296</v>
      </c>
      <c r="J13" s="4">
        <f>SUM(Nurse[[#This Row],[RN Hours (excl. Admin, DON)]],Nurse[[#This Row],[RN Admin Hours]],Nurse[[#This Row],[RN DON Hours]],Nurse[[#This Row],[LPN Hours (excl. Admin)]],Nurse[[#This Row],[LPN Admin Hours]],Nurse[[#This Row],[CNA Hours]],Nurse[[#This Row],[NA TR Hours]],Nurse[[#This Row],[Med Aide/Tech Hours]])</f>
        <v>374.03586956521735</v>
      </c>
      <c r="K13" s="4">
        <f>SUM(Nurse[[#This Row],[RN Hours (excl. Admin, DON)]],Nurse[[#This Row],[LPN Hours (excl. Admin)]],Nurse[[#This Row],[CNA Hours]],Nurse[[#This Row],[NA TR Hours]],Nurse[[#This Row],[Med Aide/Tech Hours]])</f>
        <v>335.09239130434776</v>
      </c>
      <c r="L13" s="4">
        <f>SUM(Nurse[[#This Row],[RN Hours (excl. Admin, DON)]],Nurse[[#This Row],[RN Admin Hours]],Nurse[[#This Row],[RN DON Hours]])</f>
        <v>84.423913043478265</v>
      </c>
      <c r="M13" s="4">
        <v>56.292391304347824</v>
      </c>
      <c r="N13" s="4">
        <v>23.311956521739138</v>
      </c>
      <c r="O13" s="4">
        <v>4.8195652173913039</v>
      </c>
      <c r="P13" s="4">
        <f>SUM(Nurse[[#This Row],[LPN Hours (excl. Admin)]],Nurse[[#This Row],[LPN Admin Hours]])</f>
        <v>110.50434782608693</v>
      </c>
      <c r="Q13" s="4">
        <v>99.692391304347808</v>
      </c>
      <c r="R13" s="4">
        <v>10.811956521739125</v>
      </c>
      <c r="S13" s="4">
        <f>SUM(Nurse[[#This Row],[CNA Hours]],Nurse[[#This Row],[NA TR Hours]],Nurse[[#This Row],[Med Aide/Tech Hours]])</f>
        <v>179.10760869565215</v>
      </c>
      <c r="T13" s="4">
        <v>179.10760869565215</v>
      </c>
      <c r="U13" s="4">
        <v>0</v>
      </c>
      <c r="V13" s="4">
        <v>0</v>
      </c>
      <c r="W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1.0652173913043479</v>
      </c>
      <c r="X13" s="4">
        <v>0</v>
      </c>
      <c r="Y13" s="4">
        <v>0</v>
      </c>
      <c r="Z13" s="4">
        <v>0</v>
      </c>
      <c r="AA13" s="4">
        <v>0</v>
      </c>
      <c r="AB13" s="4">
        <v>0</v>
      </c>
      <c r="AC13" s="4">
        <v>1.0652173913043479</v>
      </c>
      <c r="AD13" s="4">
        <v>0</v>
      </c>
      <c r="AE13" s="4">
        <v>0</v>
      </c>
      <c r="AF13" s="1">
        <v>396069</v>
      </c>
      <c r="AG13" s="1">
        <v>3</v>
      </c>
      <c r="AH13"/>
    </row>
    <row r="14" spans="1:34" x14ac:dyDescent="0.25">
      <c r="A14" t="s">
        <v>721</v>
      </c>
      <c r="B14" t="s">
        <v>29</v>
      </c>
      <c r="C14" t="s">
        <v>904</v>
      </c>
      <c r="D14" t="s">
        <v>736</v>
      </c>
      <c r="E14" s="4">
        <v>137.9891304347826</v>
      </c>
      <c r="F14" s="4">
        <f>Nurse[[#This Row],[Total Nurse Staff Hours]]/Nurse[[#This Row],[MDS Census]]</f>
        <v>4.4797739267428121</v>
      </c>
      <c r="G14" s="4">
        <f>Nurse[[#This Row],[Total Direct Care Staff Hours]]/Nurse[[#This Row],[MDS Census]]</f>
        <v>4.1839291059472234</v>
      </c>
      <c r="H14" s="4">
        <f>Nurse[[#This Row],[Total RN Hours (w/ Admin, DON)]]/Nurse[[#This Row],[MDS Census]]</f>
        <v>0.58374635683339904</v>
      </c>
      <c r="I14" s="4">
        <f>Nurse[[#This Row],[RN Hours (excl. Admin, DON)]]/Nurse[[#This Row],[MDS Census]]</f>
        <v>0.32256085072863344</v>
      </c>
      <c r="J14" s="4">
        <f>SUM(Nurse[[#This Row],[RN Hours (excl. Admin, DON)]],Nurse[[#This Row],[RN Admin Hours]],Nurse[[#This Row],[RN DON Hours]],Nurse[[#This Row],[LPN Hours (excl. Admin)]],Nurse[[#This Row],[LPN Admin Hours]],Nurse[[#This Row],[CNA Hours]],Nurse[[#This Row],[NA TR Hours]],Nurse[[#This Row],[Med Aide/Tech Hours]])</f>
        <v>618.16010869565207</v>
      </c>
      <c r="K14" s="4">
        <f>SUM(Nurse[[#This Row],[RN Hours (excl. Admin, DON)]],Nurse[[#This Row],[LPN Hours (excl. Admin)]],Nurse[[#This Row],[CNA Hours]],Nurse[[#This Row],[NA TR Hours]],Nurse[[#This Row],[Med Aide/Tech Hours]])</f>
        <v>577.33673913043469</v>
      </c>
      <c r="L14" s="4">
        <f>SUM(Nurse[[#This Row],[RN Hours (excl. Admin, DON)]],Nurse[[#This Row],[RN Admin Hours]],Nurse[[#This Row],[RN DON Hours]])</f>
        <v>80.550652173913051</v>
      </c>
      <c r="M14" s="4">
        <v>44.509891304347839</v>
      </c>
      <c r="N14" s="4">
        <v>31.258152173913043</v>
      </c>
      <c r="O14" s="4">
        <v>4.7826086956521738</v>
      </c>
      <c r="P14" s="4">
        <f>SUM(Nurse[[#This Row],[LPN Hours (excl. Admin)]],Nurse[[#This Row],[LPN Admin Hours]])</f>
        <v>212.61934782608688</v>
      </c>
      <c r="Q14" s="4">
        <v>207.83673913043469</v>
      </c>
      <c r="R14" s="4">
        <v>4.7826086956521738</v>
      </c>
      <c r="S14" s="4">
        <f>SUM(Nurse[[#This Row],[CNA Hours]],Nurse[[#This Row],[NA TR Hours]],Nurse[[#This Row],[Med Aide/Tech Hours]])</f>
        <v>324.99010869565217</v>
      </c>
      <c r="T14" s="4">
        <v>244.96586956521736</v>
      </c>
      <c r="U14" s="4">
        <v>80.024239130434808</v>
      </c>
      <c r="V14" s="4">
        <v>0</v>
      </c>
      <c r="W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2.8885869565217392</v>
      </c>
      <c r="X14" s="4">
        <v>0</v>
      </c>
      <c r="Y14" s="4">
        <v>0</v>
      </c>
      <c r="Z14" s="4">
        <v>0</v>
      </c>
      <c r="AA14" s="4">
        <v>1.6766304347826086</v>
      </c>
      <c r="AB14" s="4">
        <v>0</v>
      </c>
      <c r="AC14" s="4">
        <v>1.2119565217391304</v>
      </c>
      <c r="AD14" s="4">
        <v>0</v>
      </c>
      <c r="AE14" s="4">
        <v>0</v>
      </c>
      <c r="AF14" s="1">
        <v>395019</v>
      </c>
      <c r="AG14" s="1">
        <v>3</v>
      </c>
      <c r="AH14"/>
    </row>
    <row r="15" spans="1:34" x14ac:dyDescent="0.25">
      <c r="A15" t="s">
        <v>721</v>
      </c>
      <c r="B15" t="s">
        <v>262</v>
      </c>
      <c r="C15" t="s">
        <v>1016</v>
      </c>
      <c r="D15" t="s">
        <v>794</v>
      </c>
      <c r="E15" s="4">
        <v>80.282608695652172</v>
      </c>
      <c r="F15" s="4">
        <f>Nurse[[#This Row],[Total Nurse Staff Hours]]/Nurse[[#This Row],[MDS Census]]</f>
        <v>2.8320769022474956</v>
      </c>
      <c r="G15" s="4">
        <f>Nurse[[#This Row],[Total Direct Care Staff Hours]]/Nurse[[#This Row],[MDS Census]]</f>
        <v>2.6970917952883839</v>
      </c>
      <c r="H15" s="4">
        <f>Nurse[[#This Row],[Total RN Hours (w/ Admin, DON)]]/Nurse[[#This Row],[MDS Census]]</f>
        <v>0.48366774979691324</v>
      </c>
      <c r="I15" s="4">
        <f>Nurse[[#This Row],[RN Hours (excl. Admin, DON)]]/Nurse[[#This Row],[MDS Census]]</f>
        <v>0.42842810722989449</v>
      </c>
      <c r="J15" s="4">
        <f>SUM(Nurse[[#This Row],[RN Hours (excl. Admin, DON)]],Nurse[[#This Row],[RN Admin Hours]],Nurse[[#This Row],[RN DON Hours]],Nurse[[#This Row],[LPN Hours (excl. Admin)]],Nurse[[#This Row],[LPN Admin Hours]],Nurse[[#This Row],[CNA Hours]],Nurse[[#This Row],[NA TR Hours]],Nurse[[#This Row],[Med Aide/Tech Hours]])</f>
        <v>227.36652173913046</v>
      </c>
      <c r="K15" s="4">
        <f>SUM(Nurse[[#This Row],[RN Hours (excl. Admin, DON)]],Nurse[[#This Row],[LPN Hours (excl. Admin)]],Nurse[[#This Row],[CNA Hours]],Nurse[[#This Row],[NA TR Hours]],Nurse[[#This Row],[Med Aide/Tech Hours]])</f>
        <v>216.52956521739134</v>
      </c>
      <c r="L15" s="4">
        <f>SUM(Nurse[[#This Row],[RN Hours (excl. Admin, DON)]],Nurse[[#This Row],[RN Admin Hours]],Nurse[[#This Row],[RN DON Hours]])</f>
        <v>38.830108695652186</v>
      </c>
      <c r="M15" s="4">
        <v>34.39532608695653</v>
      </c>
      <c r="N15" s="4">
        <v>0</v>
      </c>
      <c r="O15" s="4">
        <v>4.4347826086956523</v>
      </c>
      <c r="P15" s="4">
        <f>SUM(Nurse[[#This Row],[LPN Hours (excl. Admin)]],Nurse[[#This Row],[LPN Admin Hours]])</f>
        <v>72.105326086956538</v>
      </c>
      <c r="Q15" s="4">
        <v>65.703152173913054</v>
      </c>
      <c r="R15" s="4">
        <v>6.4021739130434785</v>
      </c>
      <c r="S15" s="4">
        <f>SUM(Nurse[[#This Row],[CNA Hours]],Nurse[[#This Row],[NA TR Hours]],Nurse[[#This Row],[Med Aide/Tech Hours]])</f>
        <v>116.43108695652174</v>
      </c>
      <c r="T15" s="4">
        <v>116.43108695652174</v>
      </c>
      <c r="U15" s="4">
        <v>0</v>
      </c>
      <c r="V15" s="4">
        <v>0</v>
      </c>
      <c r="W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44.728260869565219</v>
      </c>
      <c r="X15" s="4">
        <v>3.6630434782608696</v>
      </c>
      <c r="Y15" s="4">
        <v>0</v>
      </c>
      <c r="Z15" s="4">
        <v>0</v>
      </c>
      <c r="AA15" s="4">
        <v>14.896739130434783</v>
      </c>
      <c r="AB15" s="4">
        <v>0</v>
      </c>
      <c r="AC15" s="4">
        <v>26.168478260869566</v>
      </c>
      <c r="AD15" s="4">
        <v>0</v>
      </c>
      <c r="AE15" s="4">
        <v>0</v>
      </c>
      <c r="AF15" s="1">
        <v>395471</v>
      </c>
      <c r="AG15" s="1">
        <v>3</v>
      </c>
      <c r="AH15"/>
    </row>
    <row r="16" spans="1:34" x14ac:dyDescent="0.25">
      <c r="A16" t="s">
        <v>721</v>
      </c>
      <c r="B16" t="s">
        <v>571</v>
      </c>
      <c r="C16" t="s">
        <v>933</v>
      </c>
      <c r="D16" t="s">
        <v>736</v>
      </c>
      <c r="E16" s="4">
        <v>57.804347826086953</v>
      </c>
      <c r="F16" s="4">
        <f>Nurse[[#This Row],[Total Nurse Staff Hours]]/Nurse[[#This Row],[MDS Census]]</f>
        <v>4.2803027453930049</v>
      </c>
      <c r="G16" s="4">
        <f>Nurse[[#This Row],[Total Direct Care Staff Hours]]/Nurse[[#This Row],[MDS Census]]</f>
        <v>3.9769932305377966</v>
      </c>
      <c r="H16" s="4">
        <f>Nurse[[#This Row],[Total RN Hours (w/ Admin, DON)]]/Nurse[[#This Row],[MDS Census]]</f>
        <v>0.84629559984956748</v>
      </c>
      <c r="I16" s="4">
        <f>Nurse[[#This Row],[RN Hours (excl. Admin, DON)]]/Nurse[[#This Row],[MDS Census]]</f>
        <v>0.59676570139150065</v>
      </c>
      <c r="J16" s="4">
        <f>SUM(Nurse[[#This Row],[RN Hours (excl. Admin, DON)]],Nurse[[#This Row],[RN Admin Hours]],Nurse[[#This Row],[RN DON Hours]],Nurse[[#This Row],[LPN Hours (excl. Admin)]],Nurse[[#This Row],[LPN Admin Hours]],Nurse[[#This Row],[CNA Hours]],Nurse[[#This Row],[NA TR Hours]],Nurse[[#This Row],[Med Aide/Tech Hours]])</f>
        <v>247.42010869565217</v>
      </c>
      <c r="K16" s="4">
        <f>SUM(Nurse[[#This Row],[RN Hours (excl. Admin, DON)]],Nurse[[#This Row],[LPN Hours (excl. Admin)]],Nurse[[#This Row],[CNA Hours]],Nurse[[#This Row],[NA TR Hours]],Nurse[[#This Row],[Med Aide/Tech Hours]])</f>
        <v>229.88750000000002</v>
      </c>
      <c r="L16" s="4">
        <f>SUM(Nurse[[#This Row],[RN Hours (excl. Admin, DON)]],Nurse[[#This Row],[RN Admin Hours]],Nurse[[#This Row],[RN DON Hours]])</f>
        <v>48.919565217391302</v>
      </c>
      <c r="M16" s="4">
        <v>34.495652173913044</v>
      </c>
      <c r="N16" s="4">
        <v>9.4510869565217384</v>
      </c>
      <c r="O16" s="4">
        <v>4.9728260869565215</v>
      </c>
      <c r="P16" s="4">
        <f>SUM(Nurse[[#This Row],[LPN Hours (excl. Admin)]],Nurse[[#This Row],[LPN Admin Hours]])</f>
        <v>46.030000000000008</v>
      </c>
      <c r="Q16" s="4">
        <v>42.921304347826094</v>
      </c>
      <c r="R16" s="4">
        <v>3.1086956521739131</v>
      </c>
      <c r="S16" s="4">
        <f>SUM(Nurse[[#This Row],[CNA Hours]],Nurse[[#This Row],[NA TR Hours]],Nurse[[#This Row],[Med Aide/Tech Hours]])</f>
        <v>152.47054347826088</v>
      </c>
      <c r="T16" s="4">
        <v>152.47054347826088</v>
      </c>
      <c r="U16" s="4">
        <v>0</v>
      </c>
      <c r="V16" s="4">
        <v>0</v>
      </c>
      <c r="W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15.516304347826086</v>
      </c>
      <c r="X16" s="4">
        <v>9.3478260869565219E-2</v>
      </c>
      <c r="Y16" s="4">
        <v>0</v>
      </c>
      <c r="Z16" s="4">
        <v>0</v>
      </c>
      <c r="AA16" s="4">
        <v>2.1827173913043478</v>
      </c>
      <c r="AB16" s="4">
        <v>0</v>
      </c>
      <c r="AC16" s="4">
        <v>13.240108695652173</v>
      </c>
      <c r="AD16" s="4">
        <v>0</v>
      </c>
      <c r="AE16" s="4">
        <v>0</v>
      </c>
      <c r="AF16" s="1">
        <v>395922</v>
      </c>
      <c r="AG16" s="1">
        <v>3</v>
      </c>
      <c r="AH16"/>
    </row>
    <row r="17" spans="1:34" x14ac:dyDescent="0.25">
      <c r="A17" t="s">
        <v>721</v>
      </c>
      <c r="B17" t="s">
        <v>205</v>
      </c>
      <c r="C17" t="s">
        <v>905</v>
      </c>
      <c r="D17" t="s">
        <v>768</v>
      </c>
      <c r="E17" s="4">
        <v>104.33695652173913</v>
      </c>
      <c r="F17" s="4">
        <f>Nurse[[#This Row],[Total Nurse Staff Hours]]/Nurse[[#This Row],[MDS Census]]</f>
        <v>3.8026190228148775</v>
      </c>
      <c r="G17" s="4">
        <f>Nurse[[#This Row],[Total Direct Care Staff Hours]]/Nurse[[#This Row],[MDS Census]]</f>
        <v>3.3779289509323895</v>
      </c>
      <c r="H17" s="4">
        <f>Nurse[[#This Row],[Total RN Hours (w/ Admin, DON)]]/Nurse[[#This Row],[MDS Census]]</f>
        <v>1.2489478070632358</v>
      </c>
      <c r="I17" s="4">
        <f>Nurse[[#This Row],[RN Hours (excl. Admin, DON)]]/Nurse[[#This Row],[MDS Census]]</f>
        <v>0.82425773518074796</v>
      </c>
      <c r="J17" s="4">
        <f>SUM(Nurse[[#This Row],[RN Hours (excl. Admin, DON)]],Nurse[[#This Row],[RN Admin Hours]],Nurse[[#This Row],[RN DON Hours]],Nurse[[#This Row],[LPN Hours (excl. Admin)]],Nurse[[#This Row],[LPN Admin Hours]],Nurse[[#This Row],[CNA Hours]],Nurse[[#This Row],[NA TR Hours]],Nurse[[#This Row],[Med Aide/Tech Hours]])</f>
        <v>396.75369565217397</v>
      </c>
      <c r="K17" s="4">
        <f>SUM(Nurse[[#This Row],[RN Hours (excl. Admin, DON)]],Nurse[[#This Row],[LPN Hours (excl. Admin)]],Nurse[[#This Row],[CNA Hours]],Nurse[[#This Row],[NA TR Hours]],Nurse[[#This Row],[Med Aide/Tech Hours]])</f>
        <v>352.44282608695659</v>
      </c>
      <c r="L17" s="4">
        <f>SUM(Nurse[[#This Row],[RN Hours (excl. Admin, DON)]],Nurse[[#This Row],[RN Admin Hours]],Nurse[[#This Row],[RN DON Hours]])</f>
        <v>130.31141304347827</v>
      </c>
      <c r="M17" s="4">
        <v>86.000543478260866</v>
      </c>
      <c r="N17" s="4">
        <v>41.876086956521746</v>
      </c>
      <c r="O17" s="4">
        <v>2.4347826086956523</v>
      </c>
      <c r="P17" s="4">
        <f>SUM(Nurse[[#This Row],[LPN Hours (excl. Admin)]],Nurse[[#This Row],[LPN Admin Hours]])</f>
        <v>40.625978260869566</v>
      </c>
      <c r="Q17" s="4">
        <v>40.625978260869566</v>
      </c>
      <c r="R17" s="4">
        <v>0</v>
      </c>
      <c r="S17" s="4">
        <f>SUM(Nurse[[#This Row],[CNA Hours]],Nurse[[#This Row],[NA TR Hours]],Nurse[[#This Row],[Med Aide/Tech Hours]])</f>
        <v>225.81630434782613</v>
      </c>
      <c r="T17" s="4">
        <v>208.52608695652179</v>
      </c>
      <c r="U17" s="4">
        <v>17.290217391304346</v>
      </c>
      <c r="V17" s="4">
        <v>0</v>
      </c>
      <c r="W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179.6895652173913</v>
      </c>
      <c r="X17" s="4">
        <v>35.785326086956523</v>
      </c>
      <c r="Y17" s="4">
        <v>0</v>
      </c>
      <c r="Z17" s="4">
        <v>0</v>
      </c>
      <c r="AA17" s="4">
        <v>30.945543478260877</v>
      </c>
      <c r="AB17" s="4">
        <v>0</v>
      </c>
      <c r="AC17" s="4">
        <v>112.95869565217392</v>
      </c>
      <c r="AD17" s="4">
        <v>0</v>
      </c>
      <c r="AE17" s="4">
        <v>0</v>
      </c>
      <c r="AF17" s="1">
        <v>395391</v>
      </c>
      <c r="AG17" s="1">
        <v>3</v>
      </c>
      <c r="AH17"/>
    </row>
    <row r="18" spans="1:34" x14ac:dyDescent="0.25">
      <c r="A18" t="s">
        <v>721</v>
      </c>
      <c r="B18" t="s">
        <v>667</v>
      </c>
      <c r="C18" t="s">
        <v>801</v>
      </c>
      <c r="D18" t="s">
        <v>750</v>
      </c>
      <c r="E18" s="4">
        <v>55.086956521739133</v>
      </c>
      <c r="F18" s="4">
        <f>Nurse[[#This Row],[Total Nurse Staff Hours]]/Nurse[[#This Row],[MDS Census]]</f>
        <v>4.0188831886345699</v>
      </c>
      <c r="G18" s="4">
        <f>Nurse[[#This Row],[Total Direct Care Staff Hours]]/Nurse[[#This Row],[MDS Census]]</f>
        <v>3.6696823204419888</v>
      </c>
      <c r="H18" s="4">
        <f>Nurse[[#This Row],[Total RN Hours (w/ Admin, DON)]]/Nurse[[#This Row],[MDS Census]]</f>
        <v>0.77308602999210752</v>
      </c>
      <c r="I18" s="4">
        <f>Nurse[[#This Row],[RN Hours (excl. Admin, DON)]]/Nurse[[#This Row],[MDS Census]]</f>
        <v>0.52027426992896608</v>
      </c>
      <c r="J18" s="4">
        <f>SUM(Nurse[[#This Row],[RN Hours (excl. Admin, DON)]],Nurse[[#This Row],[RN Admin Hours]],Nurse[[#This Row],[RN DON Hours]],Nurse[[#This Row],[LPN Hours (excl. Admin)]],Nurse[[#This Row],[LPN Admin Hours]],Nurse[[#This Row],[CNA Hours]],Nurse[[#This Row],[NA TR Hours]],Nurse[[#This Row],[Med Aide/Tech Hours]])</f>
        <v>221.3880434782609</v>
      </c>
      <c r="K18" s="4">
        <f>SUM(Nurse[[#This Row],[RN Hours (excl. Admin, DON)]],Nurse[[#This Row],[LPN Hours (excl. Admin)]],Nurse[[#This Row],[CNA Hours]],Nurse[[#This Row],[NA TR Hours]],Nurse[[#This Row],[Med Aide/Tech Hours]])</f>
        <v>202.15163043478262</v>
      </c>
      <c r="L18" s="4">
        <f>SUM(Nurse[[#This Row],[RN Hours (excl. Admin, DON)]],Nurse[[#This Row],[RN Admin Hours]],Nurse[[#This Row],[RN DON Hours]])</f>
        <v>42.58695652173914</v>
      </c>
      <c r="M18" s="4">
        <v>28.660326086956523</v>
      </c>
      <c r="N18" s="4">
        <v>8.616847826086957</v>
      </c>
      <c r="O18" s="4">
        <v>5.3097826086956523</v>
      </c>
      <c r="P18" s="4">
        <f>SUM(Nurse[[#This Row],[LPN Hours (excl. Admin)]],Nurse[[#This Row],[LPN Admin Hours]])</f>
        <v>62.211956521739125</v>
      </c>
      <c r="Q18" s="4">
        <v>56.902173913043477</v>
      </c>
      <c r="R18" s="4">
        <v>5.3097826086956523</v>
      </c>
      <c r="S18" s="4">
        <f>SUM(Nurse[[#This Row],[CNA Hours]],Nurse[[#This Row],[NA TR Hours]],Nurse[[#This Row],[Med Aide/Tech Hours]])</f>
        <v>116.58913043478262</v>
      </c>
      <c r="T18" s="4">
        <v>116.58913043478262</v>
      </c>
      <c r="U18" s="4">
        <v>0</v>
      </c>
      <c r="V18" s="4">
        <v>0</v>
      </c>
      <c r="W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109.44239130434784</v>
      </c>
      <c r="X18" s="4">
        <v>11.043478260869565</v>
      </c>
      <c r="Y18" s="4">
        <v>0</v>
      </c>
      <c r="Z18" s="4">
        <v>0</v>
      </c>
      <c r="AA18" s="4">
        <v>24.203804347826086</v>
      </c>
      <c r="AB18" s="4">
        <v>0</v>
      </c>
      <c r="AC18" s="4">
        <v>74.195108695652181</v>
      </c>
      <c r="AD18" s="4">
        <v>0</v>
      </c>
      <c r="AE18" s="4">
        <v>0</v>
      </c>
      <c r="AF18" s="1">
        <v>396137</v>
      </c>
      <c r="AG18" s="1">
        <v>3</v>
      </c>
      <c r="AH18"/>
    </row>
    <row r="19" spans="1:34" x14ac:dyDescent="0.25">
      <c r="A19" t="s">
        <v>721</v>
      </c>
      <c r="B19" t="s">
        <v>14</v>
      </c>
      <c r="C19" t="s">
        <v>830</v>
      </c>
      <c r="D19" t="s">
        <v>739</v>
      </c>
      <c r="E19" s="4">
        <v>55.782608695652172</v>
      </c>
      <c r="F19" s="4">
        <f>Nurse[[#This Row],[Total Nurse Staff Hours]]/Nurse[[#This Row],[MDS Census]]</f>
        <v>4.0214516757599377</v>
      </c>
      <c r="G19" s="4">
        <f>Nurse[[#This Row],[Total Direct Care Staff Hours]]/Nurse[[#This Row],[MDS Census]]</f>
        <v>3.7447564302416212</v>
      </c>
      <c r="H19" s="4">
        <f>Nurse[[#This Row],[Total RN Hours (w/ Admin, DON)]]/Nurse[[#This Row],[MDS Census]]</f>
        <v>0.85609508963367098</v>
      </c>
      <c r="I19" s="4">
        <f>Nurse[[#This Row],[RN Hours (excl. Admin, DON)]]/Nurse[[#This Row],[MDS Census]]</f>
        <v>0.57939984411535461</v>
      </c>
      <c r="J19" s="4">
        <f>SUM(Nurse[[#This Row],[RN Hours (excl. Admin, DON)]],Nurse[[#This Row],[RN Admin Hours]],Nurse[[#This Row],[RN DON Hours]],Nurse[[#This Row],[LPN Hours (excl. Admin)]],Nurse[[#This Row],[LPN Admin Hours]],Nurse[[#This Row],[CNA Hours]],Nurse[[#This Row],[NA TR Hours]],Nurse[[#This Row],[Med Aide/Tech Hours]])</f>
        <v>224.32706521739132</v>
      </c>
      <c r="K19" s="4">
        <f>SUM(Nurse[[#This Row],[RN Hours (excl. Admin, DON)]],Nurse[[#This Row],[LPN Hours (excl. Admin)]],Nurse[[#This Row],[CNA Hours]],Nurse[[#This Row],[NA TR Hours]],Nurse[[#This Row],[Med Aide/Tech Hours]])</f>
        <v>208.89228260869564</v>
      </c>
      <c r="L19" s="4">
        <f>SUM(Nurse[[#This Row],[RN Hours (excl. Admin, DON)]],Nurse[[#This Row],[RN Admin Hours]],Nurse[[#This Row],[RN DON Hours]])</f>
        <v>47.755217391304342</v>
      </c>
      <c r="M19" s="4">
        <v>32.320434782608693</v>
      </c>
      <c r="N19" s="4">
        <v>10</v>
      </c>
      <c r="O19" s="4">
        <v>5.4347826086956523</v>
      </c>
      <c r="P19" s="4">
        <f>SUM(Nurse[[#This Row],[LPN Hours (excl. Admin)]],Nurse[[#This Row],[LPN Admin Hours]])</f>
        <v>58.449239130434762</v>
      </c>
      <c r="Q19" s="4">
        <v>58.449239130434762</v>
      </c>
      <c r="R19" s="4">
        <v>0</v>
      </c>
      <c r="S19" s="4">
        <f>SUM(Nurse[[#This Row],[CNA Hours]],Nurse[[#This Row],[NA TR Hours]],Nurse[[#This Row],[Med Aide/Tech Hours]])</f>
        <v>118.1226086956522</v>
      </c>
      <c r="T19" s="4">
        <v>102.78130434782612</v>
      </c>
      <c r="U19" s="4">
        <v>15.341304347826085</v>
      </c>
      <c r="V19" s="4">
        <v>0</v>
      </c>
      <c r="W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73.007499999999993</v>
      </c>
      <c r="X19" s="4">
        <v>7.810652173913045</v>
      </c>
      <c r="Y19" s="4">
        <v>0</v>
      </c>
      <c r="Z19" s="4">
        <v>0</v>
      </c>
      <c r="AA19" s="4">
        <v>19.761195652173914</v>
      </c>
      <c r="AB19" s="4">
        <v>0</v>
      </c>
      <c r="AC19" s="4">
        <v>45.435652173913041</v>
      </c>
      <c r="AD19" s="4">
        <v>0</v>
      </c>
      <c r="AE19" s="4">
        <v>0</v>
      </c>
      <c r="AF19" s="1">
        <v>396075</v>
      </c>
      <c r="AG19" s="1">
        <v>3</v>
      </c>
      <c r="AH19"/>
    </row>
    <row r="20" spans="1:34" x14ac:dyDescent="0.25">
      <c r="A20" t="s">
        <v>721</v>
      </c>
      <c r="B20" t="s">
        <v>613</v>
      </c>
      <c r="C20" t="s">
        <v>1100</v>
      </c>
      <c r="D20" t="s">
        <v>754</v>
      </c>
      <c r="E20" s="4">
        <v>63.934782608695649</v>
      </c>
      <c r="F20" s="4">
        <f>Nurse[[#This Row],[Total Nurse Staff Hours]]/Nurse[[#This Row],[MDS Census]]</f>
        <v>3.8111951717103034</v>
      </c>
      <c r="G20" s="4">
        <f>Nurse[[#This Row],[Total Direct Care Staff Hours]]/Nurse[[#This Row],[MDS Census]]</f>
        <v>3.4874107446446794</v>
      </c>
      <c r="H20" s="4">
        <f>Nurse[[#This Row],[Total RN Hours (w/ Admin, DON)]]/Nurse[[#This Row],[MDS Census]]</f>
        <v>0.56946616797007821</v>
      </c>
      <c r="I20" s="4">
        <f>Nurse[[#This Row],[RN Hours (excl. Admin, DON)]]/Nurse[[#This Row],[MDS Census]]</f>
        <v>0.2456817409044543</v>
      </c>
      <c r="J20" s="4">
        <f>SUM(Nurse[[#This Row],[RN Hours (excl. Admin, DON)]],Nurse[[#This Row],[RN Admin Hours]],Nurse[[#This Row],[RN DON Hours]],Nurse[[#This Row],[LPN Hours (excl. Admin)]],Nurse[[#This Row],[LPN Admin Hours]],Nurse[[#This Row],[CNA Hours]],Nurse[[#This Row],[NA TR Hours]],Nurse[[#This Row],[Med Aide/Tech Hours]])</f>
        <v>243.66793478260874</v>
      </c>
      <c r="K20" s="4">
        <f>SUM(Nurse[[#This Row],[RN Hours (excl. Admin, DON)]],Nurse[[#This Row],[LPN Hours (excl. Admin)]],Nurse[[#This Row],[CNA Hours]],Nurse[[#This Row],[NA TR Hours]],Nurse[[#This Row],[Med Aide/Tech Hours]])</f>
        <v>222.96684782608699</v>
      </c>
      <c r="L20" s="4">
        <f>SUM(Nurse[[#This Row],[RN Hours (excl. Admin, DON)]],Nurse[[#This Row],[RN Admin Hours]],Nurse[[#This Row],[RN DON Hours]])</f>
        <v>36.408695652173911</v>
      </c>
      <c r="M20" s="4">
        <v>15.707608695652175</v>
      </c>
      <c r="N20" s="4">
        <v>15.048913043478262</v>
      </c>
      <c r="O20" s="4">
        <v>5.6521739130434785</v>
      </c>
      <c r="P20" s="4">
        <f>SUM(Nurse[[#This Row],[LPN Hours (excl. Admin)]],Nurse[[#This Row],[LPN Admin Hours]])</f>
        <v>69.360326086956533</v>
      </c>
      <c r="Q20" s="4">
        <v>69.360326086956533</v>
      </c>
      <c r="R20" s="4">
        <v>0</v>
      </c>
      <c r="S20" s="4">
        <f>SUM(Nurse[[#This Row],[CNA Hours]],Nurse[[#This Row],[NA TR Hours]],Nurse[[#This Row],[Med Aide/Tech Hours]])</f>
        <v>137.8989130434783</v>
      </c>
      <c r="T20" s="4">
        <v>120.01630434782612</v>
      </c>
      <c r="U20" s="4">
        <v>17.88260869565217</v>
      </c>
      <c r="V20" s="4">
        <v>0</v>
      </c>
      <c r="W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115.03315217391304</v>
      </c>
      <c r="X20" s="4">
        <v>0</v>
      </c>
      <c r="Y20" s="4">
        <v>0</v>
      </c>
      <c r="Z20" s="4">
        <v>0</v>
      </c>
      <c r="AA20" s="4">
        <v>42.573369565217391</v>
      </c>
      <c r="AB20" s="4">
        <v>0</v>
      </c>
      <c r="AC20" s="4">
        <v>72.459782608695647</v>
      </c>
      <c r="AD20" s="4">
        <v>0</v>
      </c>
      <c r="AE20" s="4">
        <v>0</v>
      </c>
      <c r="AF20" s="1">
        <v>396058</v>
      </c>
      <c r="AG20" s="1">
        <v>3</v>
      </c>
      <c r="AH20"/>
    </row>
    <row r="21" spans="1:34" x14ac:dyDescent="0.25">
      <c r="A21" t="s">
        <v>721</v>
      </c>
      <c r="B21" t="s">
        <v>593</v>
      </c>
      <c r="C21" t="s">
        <v>820</v>
      </c>
      <c r="D21" t="s">
        <v>772</v>
      </c>
      <c r="E21" s="4">
        <v>70.195652173913047</v>
      </c>
      <c r="F21" s="4">
        <f>Nurse[[#This Row],[Total Nurse Staff Hours]]/Nurse[[#This Row],[MDS Census]]</f>
        <v>3.1983199132858466</v>
      </c>
      <c r="G21" s="4">
        <f>Nurse[[#This Row],[Total Direct Care Staff Hours]]/Nurse[[#This Row],[MDS Census]]</f>
        <v>2.9271446268194485</v>
      </c>
      <c r="H21" s="4">
        <f>Nurse[[#This Row],[Total RN Hours (w/ Admin, DON)]]/Nurse[[#This Row],[MDS Census]]</f>
        <v>0.61307680396407549</v>
      </c>
      <c r="I21" s="4">
        <f>Nurse[[#This Row],[RN Hours (excl. Admin, DON)]]/Nurse[[#This Row],[MDS Census]]</f>
        <v>0.34190151749767728</v>
      </c>
      <c r="J21" s="4">
        <f>SUM(Nurse[[#This Row],[RN Hours (excl. Admin, DON)]],Nurse[[#This Row],[RN Admin Hours]],Nurse[[#This Row],[RN DON Hours]],Nurse[[#This Row],[LPN Hours (excl. Admin)]],Nurse[[#This Row],[LPN Admin Hours]],Nurse[[#This Row],[CNA Hours]],Nurse[[#This Row],[NA TR Hours]],Nurse[[#This Row],[Med Aide/Tech Hours]])</f>
        <v>224.50815217391303</v>
      </c>
      <c r="K21" s="4">
        <f>SUM(Nurse[[#This Row],[RN Hours (excl. Admin, DON)]],Nurse[[#This Row],[LPN Hours (excl. Admin)]],Nurse[[#This Row],[CNA Hours]],Nurse[[#This Row],[NA TR Hours]],Nurse[[#This Row],[Med Aide/Tech Hours]])</f>
        <v>205.4728260869565</v>
      </c>
      <c r="L21" s="4">
        <f>SUM(Nurse[[#This Row],[RN Hours (excl. Admin, DON)]],Nurse[[#This Row],[RN Admin Hours]],Nurse[[#This Row],[RN DON Hours]])</f>
        <v>43.035326086956516</v>
      </c>
      <c r="M21" s="4">
        <v>24</v>
      </c>
      <c r="N21" s="4">
        <v>14.282608695652174</v>
      </c>
      <c r="O21" s="4">
        <v>4.7527173913043477</v>
      </c>
      <c r="P21" s="4">
        <f>SUM(Nurse[[#This Row],[LPN Hours (excl. Admin)]],Nurse[[#This Row],[LPN Admin Hours]])</f>
        <v>58.470108695652172</v>
      </c>
      <c r="Q21" s="4">
        <v>58.470108695652172</v>
      </c>
      <c r="R21" s="4">
        <v>0</v>
      </c>
      <c r="S21" s="4">
        <f>SUM(Nurse[[#This Row],[CNA Hours]],Nurse[[#This Row],[NA TR Hours]],Nurse[[#This Row],[Med Aide/Tech Hours]])</f>
        <v>123.00271739130434</v>
      </c>
      <c r="T21" s="4">
        <v>97.557065217391298</v>
      </c>
      <c r="U21" s="4">
        <v>25.445652173913043</v>
      </c>
      <c r="V21" s="4">
        <v>0</v>
      </c>
      <c r="W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9.0244565217391308</v>
      </c>
      <c r="X21" s="4">
        <v>3.3586956521739131</v>
      </c>
      <c r="Y21" s="4">
        <v>0</v>
      </c>
      <c r="Z21" s="4">
        <v>0</v>
      </c>
      <c r="AA21" s="4">
        <v>3.7255434782608696</v>
      </c>
      <c r="AB21" s="4">
        <v>0</v>
      </c>
      <c r="AC21" s="4">
        <v>1.9402173913043479</v>
      </c>
      <c r="AD21" s="4">
        <v>0</v>
      </c>
      <c r="AE21" s="4">
        <v>0</v>
      </c>
      <c r="AF21" s="1">
        <v>395984</v>
      </c>
      <c r="AG21" s="1">
        <v>3</v>
      </c>
      <c r="AH21"/>
    </row>
    <row r="22" spans="1:34" x14ac:dyDescent="0.25">
      <c r="A22" t="s">
        <v>721</v>
      </c>
      <c r="B22" t="s">
        <v>77</v>
      </c>
      <c r="C22" t="s">
        <v>894</v>
      </c>
      <c r="D22" t="s">
        <v>778</v>
      </c>
      <c r="E22" s="4">
        <v>108.83695652173913</v>
      </c>
      <c r="F22" s="4">
        <f>Nurse[[#This Row],[Total Nurse Staff Hours]]/Nurse[[#This Row],[MDS Census]]</f>
        <v>3.175946269849196</v>
      </c>
      <c r="G22" s="4">
        <f>Nurse[[#This Row],[Total Direct Care Staff Hours]]/Nurse[[#This Row],[MDS Census]]</f>
        <v>2.7364176570458403</v>
      </c>
      <c r="H22" s="4">
        <f>Nurse[[#This Row],[Total RN Hours (w/ Admin, DON)]]/Nurse[[#This Row],[MDS Census]]</f>
        <v>0.48809048237291519</v>
      </c>
      <c r="I22" s="4">
        <f>Nurse[[#This Row],[RN Hours (excl. Admin, DON)]]/Nurse[[#This Row],[MDS Census]]</f>
        <v>9.1131529012284024E-2</v>
      </c>
      <c r="J22" s="4">
        <f>SUM(Nurse[[#This Row],[RN Hours (excl. Admin, DON)]],Nurse[[#This Row],[RN Admin Hours]],Nurse[[#This Row],[RN DON Hours]],Nurse[[#This Row],[LPN Hours (excl. Admin)]],Nurse[[#This Row],[LPN Admin Hours]],Nurse[[#This Row],[CNA Hours]],Nurse[[#This Row],[NA TR Hours]],Nurse[[#This Row],[Med Aide/Tech Hours]])</f>
        <v>345.6603260869565</v>
      </c>
      <c r="K22" s="4">
        <f>SUM(Nurse[[#This Row],[RN Hours (excl. Admin, DON)]],Nurse[[#This Row],[LPN Hours (excl. Admin)]],Nurse[[#This Row],[CNA Hours]],Nurse[[#This Row],[NA TR Hours]],Nurse[[#This Row],[Med Aide/Tech Hours]])</f>
        <v>297.82336956521738</v>
      </c>
      <c r="L22" s="4">
        <f>SUM(Nurse[[#This Row],[RN Hours (excl. Admin, DON)]],Nurse[[#This Row],[RN Admin Hours]],Nurse[[#This Row],[RN DON Hours]])</f>
        <v>53.122282608695649</v>
      </c>
      <c r="M22" s="4">
        <v>9.9184782608695645</v>
      </c>
      <c r="N22" s="4">
        <v>36.788043478260867</v>
      </c>
      <c r="O22" s="4">
        <v>6.4157608695652177</v>
      </c>
      <c r="P22" s="4">
        <f>SUM(Nurse[[#This Row],[LPN Hours (excl. Admin)]],Nurse[[#This Row],[LPN Admin Hours]])</f>
        <v>99.4375</v>
      </c>
      <c r="Q22" s="4">
        <v>94.804347826086953</v>
      </c>
      <c r="R22" s="4">
        <v>4.6331521739130439</v>
      </c>
      <c r="S22" s="4">
        <f>SUM(Nurse[[#This Row],[CNA Hours]],Nurse[[#This Row],[NA TR Hours]],Nurse[[#This Row],[Med Aide/Tech Hours]])</f>
        <v>193.10054347826087</v>
      </c>
      <c r="T22" s="4">
        <v>192.75271739130434</v>
      </c>
      <c r="U22" s="4">
        <v>0.34782608695652173</v>
      </c>
      <c r="V22" s="4">
        <v>0</v>
      </c>
      <c r="W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58.323369565217391</v>
      </c>
      <c r="X22" s="4">
        <v>4.1956521739130439</v>
      </c>
      <c r="Y22" s="4">
        <v>1.0380434782608696</v>
      </c>
      <c r="Z22" s="4">
        <v>0</v>
      </c>
      <c r="AA22" s="4">
        <v>31.320652173913043</v>
      </c>
      <c r="AB22" s="4">
        <v>0</v>
      </c>
      <c r="AC22" s="4">
        <v>21.769021739130434</v>
      </c>
      <c r="AD22" s="4">
        <v>0</v>
      </c>
      <c r="AE22" s="4">
        <v>0</v>
      </c>
      <c r="AF22" s="1">
        <v>395166</v>
      </c>
      <c r="AG22" s="1">
        <v>3</v>
      </c>
      <c r="AH22"/>
    </row>
    <row r="23" spans="1:34" x14ac:dyDescent="0.25">
      <c r="A23" t="s">
        <v>721</v>
      </c>
      <c r="B23" t="s">
        <v>95</v>
      </c>
      <c r="C23" t="s">
        <v>938</v>
      </c>
      <c r="D23" t="s">
        <v>756</v>
      </c>
      <c r="E23" s="4">
        <v>124.32608695652173</v>
      </c>
      <c r="F23" s="4">
        <f>Nurse[[#This Row],[Total Nurse Staff Hours]]/Nurse[[#This Row],[MDS Census]]</f>
        <v>3.3382147228536456</v>
      </c>
      <c r="G23" s="4">
        <f>Nurse[[#This Row],[Total Direct Care Staff Hours]]/Nurse[[#This Row],[MDS Census]]</f>
        <v>2.9664058401818498</v>
      </c>
      <c r="H23" s="4">
        <f>Nurse[[#This Row],[Total RN Hours (w/ Admin, DON)]]/Nurse[[#This Row],[MDS Census]]</f>
        <v>0.34044413358978848</v>
      </c>
      <c r="I23" s="4">
        <f>Nurse[[#This Row],[RN Hours (excl. Admin, DON)]]/Nurse[[#This Row],[MDS Census]]</f>
        <v>0.11568893163140409</v>
      </c>
      <c r="J23" s="4">
        <f>SUM(Nurse[[#This Row],[RN Hours (excl. Admin, DON)]],Nurse[[#This Row],[RN Admin Hours]],Nurse[[#This Row],[RN DON Hours]],Nurse[[#This Row],[LPN Hours (excl. Admin)]],Nurse[[#This Row],[LPN Admin Hours]],Nurse[[#This Row],[CNA Hours]],Nurse[[#This Row],[NA TR Hours]],Nurse[[#This Row],[Med Aide/Tech Hours]])</f>
        <v>415.02717391304344</v>
      </c>
      <c r="K23" s="4">
        <f>SUM(Nurse[[#This Row],[RN Hours (excl. Admin, DON)]],Nurse[[#This Row],[LPN Hours (excl. Admin)]],Nurse[[#This Row],[CNA Hours]],Nurse[[#This Row],[NA TR Hours]],Nurse[[#This Row],[Med Aide/Tech Hours]])</f>
        <v>368.80163043478257</v>
      </c>
      <c r="L23" s="4">
        <f>SUM(Nurse[[#This Row],[RN Hours (excl. Admin, DON)]],Nurse[[#This Row],[RN Admin Hours]],Nurse[[#This Row],[RN DON Hours]])</f>
        <v>42.326086956521742</v>
      </c>
      <c r="M23" s="4">
        <v>14.383152173913043</v>
      </c>
      <c r="N23" s="4">
        <v>22.486413043478262</v>
      </c>
      <c r="O23" s="4">
        <v>5.4565217391304346</v>
      </c>
      <c r="P23" s="4">
        <f>SUM(Nurse[[#This Row],[LPN Hours (excl. Admin)]],Nurse[[#This Row],[LPN Admin Hours]])</f>
        <v>156.01902173913044</v>
      </c>
      <c r="Q23" s="4">
        <v>137.73641304347825</v>
      </c>
      <c r="R23" s="4">
        <v>18.282608695652176</v>
      </c>
      <c r="S23" s="4">
        <f>SUM(Nurse[[#This Row],[CNA Hours]],Nurse[[#This Row],[NA TR Hours]],Nurse[[#This Row],[Med Aide/Tech Hours]])</f>
        <v>216.68206521739131</v>
      </c>
      <c r="T23" s="4">
        <v>195.79076086956522</v>
      </c>
      <c r="U23" s="4">
        <v>20.891304347826086</v>
      </c>
      <c r="V23" s="4">
        <v>0</v>
      </c>
      <c r="W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53.934782608695656</v>
      </c>
      <c r="X23" s="4">
        <v>1.9076086956521738</v>
      </c>
      <c r="Y23" s="4">
        <v>0.32608695652173914</v>
      </c>
      <c r="Z23" s="4">
        <v>0</v>
      </c>
      <c r="AA23" s="4">
        <v>15.831521739130435</v>
      </c>
      <c r="AB23" s="4">
        <v>0</v>
      </c>
      <c r="AC23" s="4">
        <v>35.869565217391305</v>
      </c>
      <c r="AD23" s="4">
        <v>0</v>
      </c>
      <c r="AE23" s="4">
        <v>0</v>
      </c>
      <c r="AF23" s="1">
        <v>395203</v>
      </c>
      <c r="AG23" s="1">
        <v>3</v>
      </c>
      <c r="AH23"/>
    </row>
    <row r="24" spans="1:34" x14ac:dyDescent="0.25">
      <c r="A24" t="s">
        <v>721</v>
      </c>
      <c r="B24" t="s">
        <v>222</v>
      </c>
      <c r="C24" t="s">
        <v>1000</v>
      </c>
      <c r="D24" t="s">
        <v>772</v>
      </c>
      <c r="E24" s="4">
        <v>107.56521739130434</v>
      </c>
      <c r="F24" s="4">
        <f>Nurse[[#This Row],[Total Nurse Staff Hours]]/Nurse[[#This Row],[MDS Census]]</f>
        <v>2.4462914308811641</v>
      </c>
      <c r="G24" s="4">
        <f>Nurse[[#This Row],[Total Direct Care Staff Hours]]/Nurse[[#This Row],[MDS Census]]</f>
        <v>2.0631820937752625</v>
      </c>
      <c r="H24" s="4">
        <f>Nurse[[#This Row],[Total RN Hours (w/ Admin, DON)]]/Nurse[[#This Row],[MDS Census]]</f>
        <v>0.47029102667744549</v>
      </c>
      <c r="I24" s="4">
        <f>Nurse[[#This Row],[RN Hours (excl. Admin, DON)]]/Nurse[[#This Row],[MDS Census]]</f>
        <v>0.11921483427647535</v>
      </c>
      <c r="J24" s="4">
        <f>SUM(Nurse[[#This Row],[RN Hours (excl. Admin, DON)]],Nurse[[#This Row],[RN Admin Hours]],Nurse[[#This Row],[RN DON Hours]],Nurse[[#This Row],[LPN Hours (excl. Admin)]],Nurse[[#This Row],[LPN Admin Hours]],Nurse[[#This Row],[CNA Hours]],Nurse[[#This Row],[NA TR Hours]],Nurse[[#This Row],[Med Aide/Tech Hours]])</f>
        <v>263.13586956521738</v>
      </c>
      <c r="K24" s="4">
        <f>SUM(Nurse[[#This Row],[RN Hours (excl. Admin, DON)]],Nurse[[#This Row],[LPN Hours (excl. Admin)]],Nurse[[#This Row],[CNA Hours]],Nurse[[#This Row],[NA TR Hours]],Nurse[[#This Row],[Med Aide/Tech Hours]])</f>
        <v>221.9266304347826</v>
      </c>
      <c r="L24" s="4">
        <f>SUM(Nurse[[#This Row],[RN Hours (excl. Admin, DON)]],Nurse[[#This Row],[RN Admin Hours]],Nurse[[#This Row],[RN DON Hours]])</f>
        <v>50.586956521739133</v>
      </c>
      <c r="M24" s="4">
        <v>12.823369565217391</v>
      </c>
      <c r="N24" s="4">
        <v>32.546195652173914</v>
      </c>
      <c r="O24" s="4">
        <v>5.2173913043478262</v>
      </c>
      <c r="P24" s="4">
        <f>SUM(Nurse[[#This Row],[LPN Hours (excl. Admin)]],Nurse[[#This Row],[LPN Admin Hours]])</f>
        <v>78.008152173913047</v>
      </c>
      <c r="Q24" s="4">
        <v>74.5625</v>
      </c>
      <c r="R24" s="4">
        <v>3.4456521739130435</v>
      </c>
      <c r="S24" s="4">
        <f>SUM(Nurse[[#This Row],[CNA Hours]],Nurse[[#This Row],[NA TR Hours]],Nurse[[#This Row],[Med Aide/Tech Hours]])</f>
        <v>134.54076086956522</v>
      </c>
      <c r="T24" s="4">
        <v>122.84782608695652</v>
      </c>
      <c r="U24" s="4">
        <v>11.692934782608695</v>
      </c>
      <c r="V24" s="4">
        <v>0</v>
      </c>
      <c r="W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40.711956521739125</v>
      </c>
      <c r="X24" s="4">
        <v>0.61684782608695654</v>
      </c>
      <c r="Y24" s="4">
        <v>0</v>
      </c>
      <c r="Z24" s="4">
        <v>0</v>
      </c>
      <c r="AA24" s="4">
        <v>26.214673913043477</v>
      </c>
      <c r="AB24" s="4">
        <v>0</v>
      </c>
      <c r="AC24" s="4">
        <v>13.880434782608695</v>
      </c>
      <c r="AD24" s="4">
        <v>0</v>
      </c>
      <c r="AE24" s="4">
        <v>0</v>
      </c>
      <c r="AF24" s="1">
        <v>395414</v>
      </c>
      <c r="AG24" s="1">
        <v>3</v>
      </c>
      <c r="AH24"/>
    </row>
    <row r="25" spans="1:34" x14ac:dyDescent="0.25">
      <c r="A25" t="s">
        <v>721</v>
      </c>
      <c r="B25" t="s">
        <v>454</v>
      </c>
      <c r="C25" t="s">
        <v>905</v>
      </c>
      <c r="D25" t="s">
        <v>768</v>
      </c>
      <c r="E25" s="4">
        <v>185.35869565217391</v>
      </c>
      <c r="F25" s="4">
        <f>Nurse[[#This Row],[Total Nurse Staff Hours]]/Nurse[[#This Row],[MDS Census]]</f>
        <v>3.7717938192693365</v>
      </c>
      <c r="G25" s="4">
        <f>Nurse[[#This Row],[Total Direct Care Staff Hours]]/Nurse[[#This Row],[MDS Census]]</f>
        <v>3.6667137747023983</v>
      </c>
      <c r="H25" s="4">
        <f>Nurse[[#This Row],[Total RN Hours (w/ Admin, DON)]]/Nurse[[#This Row],[MDS Census]]</f>
        <v>0.56831056119157919</v>
      </c>
      <c r="I25" s="4">
        <f>Nurse[[#This Row],[RN Hours (excl. Admin, DON)]]/Nurse[[#This Row],[MDS Census]]</f>
        <v>0.52649973611681233</v>
      </c>
      <c r="J25" s="4">
        <f>SUM(Nurse[[#This Row],[RN Hours (excl. Admin, DON)]],Nurse[[#This Row],[RN Admin Hours]],Nurse[[#This Row],[RN DON Hours]],Nurse[[#This Row],[LPN Hours (excl. Admin)]],Nurse[[#This Row],[LPN Admin Hours]],Nurse[[#This Row],[CNA Hours]],Nurse[[#This Row],[NA TR Hours]],Nurse[[#This Row],[Med Aide/Tech Hours]])</f>
        <v>699.13478260869556</v>
      </c>
      <c r="K25" s="4">
        <f>SUM(Nurse[[#This Row],[RN Hours (excl. Admin, DON)]],Nurse[[#This Row],[LPN Hours (excl. Admin)]],Nurse[[#This Row],[CNA Hours]],Nurse[[#This Row],[NA TR Hours]],Nurse[[#This Row],[Med Aide/Tech Hours]])</f>
        <v>679.6572826086956</v>
      </c>
      <c r="L25" s="4">
        <f>SUM(Nurse[[#This Row],[RN Hours (excl. Admin, DON)]],Nurse[[#This Row],[RN Admin Hours]],Nurse[[#This Row],[RN DON Hours]])</f>
        <v>105.34130434782608</v>
      </c>
      <c r="M25" s="4">
        <v>97.591304347826082</v>
      </c>
      <c r="N25" s="4">
        <v>2.2717391304347827</v>
      </c>
      <c r="O25" s="4">
        <v>5.4782608695652177</v>
      </c>
      <c r="P25" s="4">
        <f>SUM(Nurse[[#This Row],[LPN Hours (excl. Admin)]],Nurse[[#This Row],[LPN Admin Hours]])</f>
        <v>167.6023913043478</v>
      </c>
      <c r="Q25" s="4">
        <v>155.87489130434781</v>
      </c>
      <c r="R25" s="4">
        <v>11.727500000000001</v>
      </c>
      <c r="S25" s="4">
        <f>SUM(Nurse[[#This Row],[CNA Hours]],Nurse[[#This Row],[NA TR Hours]],Nurse[[#This Row],[Med Aide/Tech Hours]])</f>
        <v>426.1910869565217</v>
      </c>
      <c r="T25" s="4">
        <v>332.75945652173908</v>
      </c>
      <c r="U25" s="4">
        <v>93.431630434782633</v>
      </c>
      <c r="V25" s="4">
        <v>0</v>
      </c>
      <c r="W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113.83510869565215</v>
      </c>
      <c r="X25" s="4">
        <v>35.898369565217386</v>
      </c>
      <c r="Y25" s="4">
        <v>0</v>
      </c>
      <c r="Z25" s="4">
        <v>0</v>
      </c>
      <c r="AA25" s="4">
        <v>77.844347826086945</v>
      </c>
      <c r="AB25" s="4">
        <v>0</v>
      </c>
      <c r="AC25" s="4">
        <v>9.2391304347826081E-2</v>
      </c>
      <c r="AD25" s="4">
        <v>0</v>
      </c>
      <c r="AE25" s="4">
        <v>0</v>
      </c>
      <c r="AF25" s="1">
        <v>395745</v>
      </c>
      <c r="AG25" s="1">
        <v>3</v>
      </c>
      <c r="AH25"/>
    </row>
    <row r="26" spans="1:34" x14ac:dyDescent="0.25">
      <c r="A26" t="s">
        <v>721</v>
      </c>
      <c r="B26" t="s">
        <v>212</v>
      </c>
      <c r="C26" t="s">
        <v>909</v>
      </c>
      <c r="D26" t="s">
        <v>763</v>
      </c>
      <c r="E26" s="4">
        <v>52.891304347826086</v>
      </c>
      <c r="F26" s="4">
        <f>Nurse[[#This Row],[Total Nurse Staff Hours]]/Nurse[[#This Row],[MDS Census]]</f>
        <v>3.8440361693382648</v>
      </c>
      <c r="G26" s="4">
        <f>Nurse[[#This Row],[Total Direct Care Staff Hours]]/Nurse[[#This Row],[MDS Census]]</f>
        <v>3.5803822441430326</v>
      </c>
      <c r="H26" s="4">
        <f>Nurse[[#This Row],[Total RN Hours (w/ Admin, DON)]]/Nurse[[#This Row],[MDS Census]]</f>
        <v>1.1467899712289351</v>
      </c>
      <c r="I26" s="4">
        <f>Nurse[[#This Row],[RN Hours (excl. Admin, DON)]]/Nurse[[#This Row],[MDS Census]]</f>
        <v>0.97517262638717617</v>
      </c>
      <c r="J26" s="4">
        <f>SUM(Nurse[[#This Row],[RN Hours (excl. Admin, DON)]],Nurse[[#This Row],[RN Admin Hours]],Nurse[[#This Row],[RN DON Hours]],Nurse[[#This Row],[LPN Hours (excl. Admin)]],Nurse[[#This Row],[LPN Admin Hours]],Nurse[[#This Row],[CNA Hours]],Nurse[[#This Row],[NA TR Hours]],Nurse[[#This Row],[Med Aide/Tech Hours]])</f>
        <v>203.3160869565217</v>
      </c>
      <c r="K26" s="4">
        <f>SUM(Nurse[[#This Row],[RN Hours (excl. Admin, DON)]],Nurse[[#This Row],[LPN Hours (excl. Admin)]],Nurse[[#This Row],[CNA Hours]],Nurse[[#This Row],[NA TR Hours]],Nurse[[#This Row],[Med Aide/Tech Hours]])</f>
        <v>189.37108695652171</v>
      </c>
      <c r="L26" s="4">
        <f>SUM(Nurse[[#This Row],[RN Hours (excl. Admin, DON)]],Nurse[[#This Row],[RN Admin Hours]],Nurse[[#This Row],[RN DON Hours]])</f>
        <v>60.655217391304333</v>
      </c>
      <c r="M26" s="4">
        <v>51.578152173913033</v>
      </c>
      <c r="N26" s="4">
        <v>5.1982608695652166</v>
      </c>
      <c r="O26" s="4">
        <v>3.8788043478260859</v>
      </c>
      <c r="P26" s="4">
        <f>SUM(Nurse[[#This Row],[LPN Hours (excl. Admin)]],Nurse[[#This Row],[LPN Admin Hours]])</f>
        <v>33.997934782608681</v>
      </c>
      <c r="Q26" s="4">
        <v>29.129999999999981</v>
      </c>
      <c r="R26" s="4">
        <v>4.8679347826086961</v>
      </c>
      <c r="S26" s="4">
        <f>SUM(Nurse[[#This Row],[CNA Hours]],Nurse[[#This Row],[NA TR Hours]],Nurse[[#This Row],[Med Aide/Tech Hours]])</f>
        <v>108.66293478260869</v>
      </c>
      <c r="T26" s="4">
        <v>100.59206521739129</v>
      </c>
      <c r="U26" s="4">
        <v>8.070869565217393</v>
      </c>
      <c r="V26" s="4">
        <v>0</v>
      </c>
      <c r="W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3.9130434782608696</v>
      </c>
      <c r="X26" s="4">
        <v>0</v>
      </c>
      <c r="Y26" s="4">
        <v>0</v>
      </c>
      <c r="Z26" s="4">
        <v>0</v>
      </c>
      <c r="AA26" s="4">
        <v>0</v>
      </c>
      <c r="AB26" s="4">
        <v>0</v>
      </c>
      <c r="AC26" s="4">
        <v>3.9130434782608696</v>
      </c>
      <c r="AD26" s="4">
        <v>0</v>
      </c>
      <c r="AE26" s="4">
        <v>0</v>
      </c>
      <c r="AF26" s="1">
        <v>395401</v>
      </c>
      <c r="AG26" s="1">
        <v>3</v>
      </c>
      <c r="AH26"/>
    </row>
    <row r="27" spans="1:34" x14ac:dyDescent="0.25">
      <c r="A27" t="s">
        <v>721</v>
      </c>
      <c r="B27" t="s">
        <v>30</v>
      </c>
      <c r="C27" t="s">
        <v>905</v>
      </c>
      <c r="D27" t="s">
        <v>768</v>
      </c>
      <c r="E27" s="4">
        <v>91.597826086956516</v>
      </c>
      <c r="F27" s="4">
        <f>Nurse[[#This Row],[Total Nurse Staff Hours]]/Nurse[[#This Row],[MDS Census]]</f>
        <v>4.0650290732170404</v>
      </c>
      <c r="G27" s="4">
        <f>Nurse[[#This Row],[Total Direct Care Staff Hours]]/Nurse[[#This Row],[MDS Census]]</f>
        <v>3.6833392666429341</v>
      </c>
      <c r="H27" s="4">
        <f>Nurse[[#This Row],[Total RN Hours (w/ Admin, DON)]]/Nurse[[#This Row],[MDS Census]]</f>
        <v>1.0595407618369528</v>
      </c>
      <c r="I27" s="4">
        <f>Nurse[[#This Row],[RN Hours (excl. Admin, DON)]]/Nurse[[#This Row],[MDS Census]]</f>
        <v>0.68022427910288363</v>
      </c>
      <c r="J27" s="4">
        <f>SUM(Nurse[[#This Row],[RN Hours (excl. Admin, DON)]],Nurse[[#This Row],[RN Admin Hours]],Nurse[[#This Row],[RN DON Hours]],Nurse[[#This Row],[LPN Hours (excl. Admin)]],Nurse[[#This Row],[LPN Admin Hours]],Nurse[[#This Row],[CNA Hours]],Nurse[[#This Row],[NA TR Hours]],Nurse[[#This Row],[Med Aide/Tech Hours]])</f>
        <v>372.3478260869565</v>
      </c>
      <c r="K27" s="4">
        <f>SUM(Nurse[[#This Row],[RN Hours (excl. Admin, DON)]],Nurse[[#This Row],[LPN Hours (excl. Admin)]],Nurse[[#This Row],[CNA Hours]],Nurse[[#This Row],[NA TR Hours]],Nurse[[#This Row],[Med Aide/Tech Hours]])</f>
        <v>337.38586956521743</v>
      </c>
      <c r="L27" s="4">
        <f>SUM(Nurse[[#This Row],[RN Hours (excl. Admin, DON)]],Nurse[[#This Row],[RN Admin Hours]],Nurse[[#This Row],[RN DON Hours]])</f>
        <v>97.051630434782609</v>
      </c>
      <c r="M27" s="4">
        <v>62.307065217391305</v>
      </c>
      <c r="N27" s="4">
        <v>30.309782608695652</v>
      </c>
      <c r="O27" s="4">
        <v>4.4347826086956523</v>
      </c>
      <c r="P27" s="4">
        <f>SUM(Nurse[[#This Row],[LPN Hours (excl. Admin)]],Nurse[[#This Row],[LPN Admin Hours]])</f>
        <v>68.320652173913047</v>
      </c>
      <c r="Q27" s="4">
        <v>68.103260869565219</v>
      </c>
      <c r="R27" s="4">
        <v>0.21739130434782608</v>
      </c>
      <c r="S27" s="4">
        <f>SUM(Nurse[[#This Row],[CNA Hours]],Nurse[[#This Row],[NA TR Hours]],Nurse[[#This Row],[Med Aide/Tech Hours]])</f>
        <v>206.97554347826087</v>
      </c>
      <c r="T27" s="4">
        <v>199.41847826086956</v>
      </c>
      <c r="U27" s="4">
        <v>7.5570652173913047</v>
      </c>
      <c r="V27" s="4">
        <v>0</v>
      </c>
      <c r="W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155.94293478260869</v>
      </c>
      <c r="X27" s="4">
        <v>15.706521739130435</v>
      </c>
      <c r="Y27" s="4">
        <v>1.4782608695652173</v>
      </c>
      <c r="Z27" s="4">
        <v>0</v>
      </c>
      <c r="AA27" s="4">
        <v>36.353260869565219</v>
      </c>
      <c r="AB27" s="4">
        <v>0</v>
      </c>
      <c r="AC27" s="4">
        <v>102.40489130434783</v>
      </c>
      <c r="AD27" s="4">
        <v>0</v>
      </c>
      <c r="AE27" s="4">
        <v>0</v>
      </c>
      <c r="AF27" s="1">
        <v>395020</v>
      </c>
      <c r="AG27" s="1">
        <v>3</v>
      </c>
      <c r="AH27"/>
    </row>
    <row r="28" spans="1:34" x14ac:dyDescent="0.25">
      <c r="A28" t="s">
        <v>721</v>
      </c>
      <c r="B28" t="s">
        <v>524</v>
      </c>
      <c r="C28" t="s">
        <v>894</v>
      </c>
      <c r="D28" t="s">
        <v>778</v>
      </c>
      <c r="E28" s="4">
        <v>73.434782608695656</v>
      </c>
      <c r="F28" s="4">
        <f>Nurse[[#This Row],[Total Nurse Staff Hours]]/Nurse[[#This Row],[MDS Census]]</f>
        <v>4.0013632326820607</v>
      </c>
      <c r="G28" s="4">
        <f>Nurse[[#This Row],[Total Direct Care Staff Hours]]/Nurse[[#This Row],[MDS Census]]</f>
        <v>3.8734769094138546</v>
      </c>
      <c r="H28" s="4">
        <f>Nurse[[#This Row],[Total RN Hours (w/ Admin, DON)]]/Nurse[[#This Row],[MDS Census]]</f>
        <v>1.1902131438721137</v>
      </c>
      <c r="I28" s="4">
        <f>Nurse[[#This Row],[RN Hours (excl. Admin, DON)]]/Nurse[[#This Row],[MDS Census]]</f>
        <v>1.0623268206039076</v>
      </c>
      <c r="J28" s="4">
        <f>SUM(Nurse[[#This Row],[RN Hours (excl. Admin, DON)]],Nurse[[#This Row],[RN Admin Hours]],Nurse[[#This Row],[RN DON Hours]],Nurse[[#This Row],[LPN Hours (excl. Admin)]],Nurse[[#This Row],[LPN Admin Hours]],Nurse[[#This Row],[CNA Hours]],Nurse[[#This Row],[NA TR Hours]],Nurse[[#This Row],[Med Aide/Tech Hours]])</f>
        <v>293.83923913043481</v>
      </c>
      <c r="K28" s="4">
        <f>SUM(Nurse[[#This Row],[RN Hours (excl. Admin, DON)]],Nurse[[#This Row],[LPN Hours (excl. Admin)]],Nurse[[#This Row],[CNA Hours]],Nurse[[#This Row],[NA TR Hours]],Nurse[[#This Row],[Med Aide/Tech Hours]])</f>
        <v>284.44793478260874</v>
      </c>
      <c r="L28" s="4">
        <f>SUM(Nurse[[#This Row],[RN Hours (excl. Admin, DON)]],Nurse[[#This Row],[RN Admin Hours]],Nurse[[#This Row],[RN DON Hours]])</f>
        <v>87.403043478260884</v>
      </c>
      <c r="M28" s="4">
        <v>78.01173913043479</v>
      </c>
      <c r="N28" s="4">
        <v>4</v>
      </c>
      <c r="O28" s="4">
        <v>5.3913043478260869</v>
      </c>
      <c r="P28" s="4">
        <f>SUM(Nurse[[#This Row],[LPN Hours (excl. Admin)]],Nurse[[#This Row],[LPN Admin Hours]])</f>
        <v>52.063913043478259</v>
      </c>
      <c r="Q28" s="4">
        <v>52.063913043478259</v>
      </c>
      <c r="R28" s="4">
        <v>0</v>
      </c>
      <c r="S28" s="4">
        <f>SUM(Nurse[[#This Row],[CNA Hours]],Nurse[[#This Row],[NA TR Hours]],Nurse[[#This Row],[Med Aide/Tech Hours]])</f>
        <v>154.37228260869566</v>
      </c>
      <c r="T28" s="4">
        <v>154.37228260869566</v>
      </c>
      <c r="U28" s="4">
        <v>0</v>
      </c>
      <c r="V28" s="4">
        <v>0</v>
      </c>
      <c r="W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0.85956521739130431</v>
      </c>
      <c r="X28" s="4">
        <v>0</v>
      </c>
      <c r="Y28" s="4">
        <v>0</v>
      </c>
      <c r="Z28" s="4">
        <v>0</v>
      </c>
      <c r="AA28" s="4">
        <v>0.45086956521739124</v>
      </c>
      <c r="AB28" s="4">
        <v>0</v>
      </c>
      <c r="AC28" s="4">
        <v>0.40869565217391307</v>
      </c>
      <c r="AD28" s="4">
        <v>0</v>
      </c>
      <c r="AE28" s="4">
        <v>0</v>
      </c>
      <c r="AF28" s="1">
        <v>395848</v>
      </c>
      <c r="AG28" s="1">
        <v>3</v>
      </c>
      <c r="AH28"/>
    </row>
    <row r="29" spans="1:34" x14ac:dyDescent="0.25">
      <c r="A29" t="s">
        <v>721</v>
      </c>
      <c r="B29" t="s">
        <v>135</v>
      </c>
      <c r="C29" t="s">
        <v>957</v>
      </c>
      <c r="D29" t="s">
        <v>775</v>
      </c>
      <c r="E29" s="4">
        <v>46.467391304347828</v>
      </c>
      <c r="F29" s="4">
        <f>Nurse[[#This Row],[Total Nurse Staff Hours]]/Nurse[[#This Row],[MDS Census]]</f>
        <v>3.4180584795321627</v>
      </c>
      <c r="G29" s="4">
        <f>Nurse[[#This Row],[Total Direct Care Staff Hours]]/Nurse[[#This Row],[MDS Census]]</f>
        <v>3.1411976608187131</v>
      </c>
      <c r="H29" s="4">
        <f>Nurse[[#This Row],[Total RN Hours (w/ Admin, DON)]]/Nurse[[#This Row],[MDS Census]]</f>
        <v>0.63568187134502907</v>
      </c>
      <c r="I29" s="4">
        <f>Nurse[[#This Row],[RN Hours (excl. Admin, DON)]]/Nurse[[#This Row],[MDS Census]]</f>
        <v>0.35882105263157887</v>
      </c>
      <c r="J29" s="4">
        <f>SUM(Nurse[[#This Row],[RN Hours (excl. Admin, DON)]],Nurse[[#This Row],[RN Admin Hours]],Nurse[[#This Row],[RN DON Hours]],Nurse[[#This Row],[LPN Hours (excl. Admin)]],Nurse[[#This Row],[LPN Admin Hours]],Nurse[[#This Row],[CNA Hours]],Nurse[[#This Row],[NA TR Hours]],Nurse[[#This Row],[Med Aide/Tech Hours]])</f>
        <v>158.82826086956518</v>
      </c>
      <c r="K29" s="4">
        <f>SUM(Nurse[[#This Row],[RN Hours (excl. Admin, DON)]],Nurse[[#This Row],[LPN Hours (excl. Admin)]],Nurse[[#This Row],[CNA Hours]],Nurse[[#This Row],[NA TR Hours]],Nurse[[#This Row],[Med Aide/Tech Hours]])</f>
        <v>145.9632608695652</v>
      </c>
      <c r="L29" s="4">
        <f>SUM(Nurse[[#This Row],[RN Hours (excl. Admin, DON)]],Nurse[[#This Row],[RN Admin Hours]],Nurse[[#This Row],[RN DON Hours]])</f>
        <v>29.53847826086956</v>
      </c>
      <c r="M29" s="4">
        <v>16.673478260869562</v>
      </c>
      <c r="N29" s="4">
        <v>8.2086956521739118</v>
      </c>
      <c r="O29" s="4">
        <v>4.6563043478260875</v>
      </c>
      <c r="P29" s="4">
        <f>SUM(Nurse[[#This Row],[LPN Hours (excl. Admin)]],Nurse[[#This Row],[LPN Admin Hours]])</f>
        <v>24.090760869565212</v>
      </c>
      <c r="Q29" s="4">
        <v>24.090760869565212</v>
      </c>
      <c r="R29" s="4">
        <v>0</v>
      </c>
      <c r="S29" s="4">
        <f>SUM(Nurse[[#This Row],[CNA Hours]],Nurse[[#This Row],[NA TR Hours]],Nurse[[#This Row],[Med Aide/Tech Hours]])</f>
        <v>105.19902173913042</v>
      </c>
      <c r="T29" s="4">
        <v>105.19902173913042</v>
      </c>
      <c r="U29" s="4">
        <v>0</v>
      </c>
      <c r="V29" s="4">
        <v>0</v>
      </c>
      <c r="W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4.3070652173913047</v>
      </c>
      <c r="X29" s="4">
        <v>0.16847826086956522</v>
      </c>
      <c r="Y29" s="4">
        <v>0</v>
      </c>
      <c r="Z29" s="4">
        <v>0</v>
      </c>
      <c r="AA29" s="4">
        <v>4.1385869565217392</v>
      </c>
      <c r="AB29" s="4">
        <v>0</v>
      </c>
      <c r="AC29" s="4">
        <v>0</v>
      </c>
      <c r="AD29" s="4">
        <v>0</v>
      </c>
      <c r="AE29" s="4">
        <v>0</v>
      </c>
      <c r="AF29" s="1">
        <v>395285</v>
      </c>
      <c r="AG29" s="1">
        <v>3</v>
      </c>
      <c r="AH29"/>
    </row>
    <row r="30" spans="1:34" x14ac:dyDescent="0.25">
      <c r="A30" t="s">
        <v>721</v>
      </c>
      <c r="B30" t="s">
        <v>423</v>
      </c>
      <c r="C30" t="s">
        <v>967</v>
      </c>
      <c r="D30" t="s">
        <v>786</v>
      </c>
      <c r="E30" s="4">
        <v>72.771739130434781</v>
      </c>
      <c r="F30" s="4">
        <f>Nurse[[#This Row],[Total Nurse Staff Hours]]/Nurse[[#This Row],[MDS Census]]</f>
        <v>3.6649215832710982</v>
      </c>
      <c r="G30" s="4">
        <f>Nurse[[#This Row],[Total Direct Care Staff Hours]]/Nurse[[#This Row],[MDS Census]]</f>
        <v>3.372884241971621</v>
      </c>
      <c r="H30" s="4">
        <f>Nurse[[#This Row],[Total RN Hours (w/ Admin, DON)]]/Nurse[[#This Row],[MDS Census]]</f>
        <v>1.0167886482449588</v>
      </c>
      <c r="I30" s="4">
        <f>Nurse[[#This Row],[RN Hours (excl. Admin, DON)]]/Nurse[[#This Row],[MDS Census]]</f>
        <v>0.72475130694548162</v>
      </c>
      <c r="J30" s="4">
        <f>SUM(Nurse[[#This Row],[RN Hours (excl. Admin, DON)]],Nurse[[#This Row],[RN Admin Hours]],Nurse[[#This Row],[RN DON Hours]],Nurse[[#This Row],[LPN Hours (excl. Admin)]],Nurse[[#This Row],[LPN Admin Hours]],Nurse[[#This Row],[CNA Hours]],Nurse[[#This Row],[NA TR Hours]],Nurse[[#This Row],[Med Aide/Tech Hours]])</f>
        <v>266.70271739130436</v>
      </c>
      <c r="K30" s="4">
        <f>SUM(Nurse[[#This Row],[RN Hours (excl. Admin, DON)]],Nurse[[#This Row],[LPN Hours (excl. Admin)]],Nurse[[#This Row],[CNA Hours]],Nurse[[#This Row],[NA TR Hours]],Nurse[[#This Row],[Med Aide/Tech Hours]])</f>
        <v>245.45065217391306</v>
      </c>
      <c r="L30" s="4">
        <f>SUM(Nurse[[#This Row],[RN Hours (excl. Admin, DON)]],Nurse[[#This Row],[RN Admin Hours]],Nurse[[#This Row],[RN DON Hours]])</f>
        <v>73.993478260869551</v>
      </c>
      <c r="M30" s="4">
        <v>52.741413043478254</v>
      </c>
      <c r="N30" s="4">
        <v>16.771086956521739</v>
      </c>
      <c r="O30" s="4">
        <v>4.4809782608695654</v>
      </c>
      <c r="P30" s="4">
        <f>SUM(Nurse[[#This Row],[LPN Hours (excl. Admin)]],Nurse[[#This Row],[LPN Admin Hours]])</f>
        <v>45.745543478260871</v>
      </c>
      <c r="Q30" s="4">
        <v>45.745543478260871</v>
      </c>
      <c r="R30" s="4">
        <v>0</v>
      </c>
      <c r="S30" s="4">
        <f>SUM(Nurse[[#This Row],[CNA Hours]],Nurse[[#This Row],[NA TR Hours]],Nurse[[#This Row],[Med Aide/Tech Hours]])</f>
        <v>146.96369565217393</v>
      </c>
      <c r="T30" s="4">
        <v>146.96369565217393</v>
      </c>
      <c r="U30" s="4">
        <v>0</v>
      </c>
      <c r="V30" s="4">
        <v>0</v>
      </c>
      <c r="W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0.25239130434782608</v>
      </c>
      <c r="X30" s="4">
        <v>0</v>
      </c>
      <c r="Y30" s="4">
        <v>0</v>
      </c>
      <c r="Z30" s="4">
        <v>0</v>
      </c>
      <c r="AA30" s="4">
        <v>0</v>
      </c>
      <c r="AB30" s="4">
        <v>0</v>
      </c>
      <c r="AC30" s="4">
        <v>0.25239130434782608</v>
      </c>
      <c r="AD30" s="4">
        <v>0</v>
      </c>
      <c r="AE30" s="4">
        <v>0</v>
      </c>
      <c r="AF30" s="1">
        <v>395702</v>
      </c>
      <c r="AG30" s="1">
        <v>3</v>
      </c>
      <c r="AH30"/>
    </row>
    <row r="31" spans="1:34" x14ac:dyDescent="0.25">
      <c r="A31" t="s">
        <v>721</v>
      </c>
      <c r="B31" t="s">
        <v>459</v>
      </c>
      <c r="C31" t="s">
        <v>919</v>
      </c>
      <c r="D31" t="s">
        <v>756</v>
      </c>
      <c r="E31" s="4">
        <v>38</v>
      </c>
      <c r="F31" s="4">
        <f>Nurse[[#This Row],[Total Nurse Staff Hours]]/Nurse[[#This Row],[MDS Census]]</f>
        <v>5.4309925629290614</v>
      </c>
      <c r="G31" s="4">
        <f>Nurse[[#This Row],[Total Direct Care Staff Hours]]/Nurse[[#This Row],[MDS Census]]</f>
        <v>5.12879004576659</v>
      </c>
      <c r="H31" s="4">
        <f>Nurse[[#This Row],[Total RN Hours (w/ Admin, DON)]]/Nurse[[#This Row],[MDS Census]]</f>
        <v>1.7447797482837528</v>
      </c>
      <c r="I31" s="4">
        <f>Nurse[[#This Row],[RN Hours (excl. Admin, DON)]]/Nurse[[#This Row],[MDS Census]]</f>
        <v>1.4425772311212814</v>
      </c>
      <c r="J31" s="4">
        <f>SUM(Nurse[[#This Row],[RN Hours (excl. Admin, DON)]],Nurse[[#This Row],[RN Admin Hours]],Nurse[[#This Row],[RN DON Hours]],Nurse[[#This Row],[LPN Hours (excl. Admin)]],Nurse[[#This Row],[LPN Admin Hours]],Nurse[[#This Row],[CNA Hours]],Nurse[[#This Row],[NA TR Hours]],Nurse[[#This Row],[Med Aide/Tech Hours]])</f>
        <v>206.37771739130434</v>
      </c>
      <c r="K31" s="4">
        <f>SUM(Nurse[[#This Row],[RN Hours (excl. Admin, DON)]],Nurse[[#This Row],[LPN Hours (excl. Admin)]],Nurse[[#This Row],[CNA Hours]],Nurse[[#This Row],[NA TR Hours]],Nurse[[#This Row],[Med Aide/Tech Hours]])</f>
        <v>194.89402173913044</v>
      </c>
      <c r="L31" s="4">
        <f>SUM(Nurse[[#This Row],[RN Hours (excl. Admin, DON)]],Nurse[[#This Row],[RN Admin Hours]],Nurse[[#This Row],[RN DON Hours]])</f>
        <v>66.301630434782609</v>
      </c>
      <c r="M31" s="4">
        <v>54.817934782608695</v>
      </c>
      <c r="N31" s="4">
        <v>5.7445652173913047</v>
      </c>
      <c r="O31" s="4">
        <v>5.7391304347826084</v>
      </c>
      <c r="P31" s="4">
        <f>SUM(Nurse[[#This Row],[LPN Hours (excl. Admin)]],Nurse[[#This Row],[LPN Admin Hours]])</f>
        <v>15.480978260869565</v>
      </c>
      <c r="Q31" s="4">
        <v>15.480978260869565</v>
      </c>
      <c r="R31" s="4">
        <v>0</v>
      </c>
      <c r="S31" s="4">
        <f>SUM(Nurse[[#This Row],[CNA Hours]],Nurse[[#This Row],[NA TR Hours]],Nurse[[#This Row],[Med Aide/Tech Hours]])</f>
        <v>124.59510869565217</v>
      </c>
      <c r="T31" s="4">
        <v>124.59510869565217</v>
      </c>
      <c r="U31" s="4">
        <v>0</v>
      </c>
      <c r="V31" s="4">
        <v>0</v>
      </c>
      <c r="W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1" s="4">
        <v>0</v>
      </c>
      <c r="Y31" s="4">
        <v>0</v>
      </c>
      <c r="Z31" s="4">
        <v>0</v>
      </c>
      <c r="AA31" s="4">
        <v>0</v>
      </c>
      <c r="AB31" s="4">
        <v>0</v>
      </c>
      <c r="AC31" s="4">
        <v>0</v>
      </c>
      <c r="AD31" s="4">
        <v>0</v>
      </c>
      <c r="AE31" s="4">
        <v>0</v>
      </c>
      <c r="AF31" s="1">
        <v>395753</v>
      </c>
      <c r="AG31" s="1">
        <v>3</v>
      </c>
      <c r="AH31"/>
    </row>
    <row r="32" spans="1:34" x14ac:dyDescent="0.25">
      <c r="A32" t="s">
        <v>721</v>
      </c>
      <c r="B32" t="s">
        <v>63</v>
      </c>
      <c r="C32" t="s">
        <v>922</v>
      </c>
      <c r="D32" t="s">
        <v>766</v>
      </c>
      <c r="E32" s="4">
        <v>61.369565217391305</v>
      </c>
      <c r="F32" s="4">
        <f>Nurse[[#This Row],[Total Nurse Staff Hours]]/Nurse[[#This Row],[MDS Census]]</f>
        <v>3.1416932341480694</v>
      </c>
      <c r="G32" s="4">
        <f>Nurse[[#This Row],[Total Direct Care Staff Hours]]/Nurse[[#This Row],[MDS Census]]</f>
        <v>2.9402231668437833</v>
      </c>
      <c r="H32" s="4">
        <f>Nurse[[#This Row],[Total RN Hours (w/ Admin, DON)]]/Nurse[[#This Row],[MDS Census]]</f>
        <v>1.0125752745306411</v>
      </c>
      <c r="I32" s="4">
        <f>Nurse[[#This Row],[RN Hours (excl. Admin, DON)]]/Nurse[[#This Row],[MDS Census]]</f>
        <v>0.81110520722635493</v>
      </c>
      <c r="J32" s="4">
        <f>SUM(Nurse[[#This Row],[RN Hours (excl. Admin, DON)]],Nurse[[#This Row],[RN Admin Hours]],Nurse[[#This Row],[RN DON Hours]],Nurse[[#This Row],[LPN Hours (excl. Admin)]],Nurse[[#This Row],[LPN Admin Hours]],Nurse[[#This Row],[CNA Hours]],Nurse[[#This Row],[NA TR Hours]],Nurse[[#This Row],[Med Aide/Tech Hours]])</f>
        <v>192.80434782608697</v>
      </c>
      <c r="K32" s="4">
        <f>SUM(Nurse[[#This Row],[RN Hours (excl. Admin, DON)]],Nurse[[#This Row],[LPN Hours (excl. Admin)]],Nurse[[#This Row],[CNA Hours]],Nurse[[#This Row],[NA TR Hours]],Nurse[[#This Row],[Med Aide/Tech Hours]])</f>
        <v>180.44021739130434</v>
      </c>
      <c r="L32" s="4">
        <f>SUM(Nurse[[#This Row],[RN Hours (excl. Admin, DON)]],Nurse[[#This Row],[RN Admin Hours]],Nurse[[#This Row],[RN DON Hours]])</f>
        <v>62.141304347826086</v>
      </c>
      <c r="M32" s="4">
        <v>49.777173913043477</v>
      </c>
      <c r="N32" s="4">
        <v>7.3586956521739131</v>
      </c>
      <c r="O32" s="4">
        <v>5.0054347826086953</v>
      </c>
      <c r="P32" s="4">
        <f>SUM(Nurse[[#This Row],[LPN Hours (excl. Admin)]],Nurse[[#This Row],[LPN Admin Hours]])</f>
        <v>19.809782608695652</v>
      </c>
      <c r="Q32" s="4">
        <v>19.809782608695652</v>
      </c>
      <c r="R32" s="4">
        <v>0</v>
      </c>
      <c r="S32" s="4">
        <f>SUM(Nurse[[#This Row],[CNA Hours]],Nurse[[#This Row],[NA TR Hours]],Nurse[[#This Row],[Med Aide/Tech Hours]])</f>
        <v>110.85326086956522</v>
      </c>
      <c r="T32" s="4">
        <v>101.79891304347827</v>
      </c>
      <c r="U32" s="4">
        <v>9.054347826086957</v>
      </c>
      <c r="V32" s="4">
        <v>0</v>
      </c>
      <c r="W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2.4972826086956523</v>
      </c>
      <c r="X32" s="4">
        <v>1.888586956521739</v>
      </c>
      <c r="Y32" s="4">
        <v>0</v>
      </c>
      <c r="Z32" s="4">
        <v>0</v>
      </c>
      <c r="AA32" s="4">
        <v>0.45652173913043476</v>
      </c>
      <c r="AB32" s="4">
        <v>0</v>
      </c>
      <c r="AC32" s="4">
        <v>0.15217391304347827</v>
      </c>
      <c r="AD32" s="4">
        <v>0</v>
      </c>
      <c r="AE32" s="4">
        <v>0</v>
      </c>
      <c r="AF32" s="1">
        <v>395109</v>
      </c>
      <c r="AG32" s="1">
        <v>3</v>
      </c>
      <c r="AH32"/>
    </row>
    <row r="33" spans="1:34" x14ac:dyDescent="0.25">
      <c r="A33" t="s">
        <v>721</v>
      </c>
      <c r="B33" t="s">
        <v>126</v>
      </c>
      <c r="C33" t="s">
        <v>952</v>
      </c>
      <c r="D33" t="s">
        <v>766</v>
      </c>
      <c r="E33" s="4">
        <v>107.25</v>
      </c>
      <c r="F33" s="4">
        <f>Nurse[[#This Row],[Total Nurse Staff Hours]]/Nurse[[#This Row],[MDS Census]]</f>
        <v>3.1108239586500455</v>
      </c>
      <c r="G33" s="4">
        <f>Nurse[[#This Row],[Total Direct Care Staff Hours]]/Nurse[[#This Row],[MDS Census]]</f>
        <v>2.9034660991182735</v>
      </c>
      <c r="H33" s="4">
        <f>Nurse[[#This Row],[Total RN Hours (w/ Admin, DON)]]/Nurse[[#This Row],[MDS Census]]</f>
        <v>0.57347724739029082</v>
      </c>
      <c r="I33" s="4">
        <f>Nurse[[#This Row],[RN Hours (excl. Admin, DON)]]/Nurse[[#This Row],[MDS Census]]</f>
        <v>0.36611938785851827</v>
      </c>
      <c r="J33" s="4">
        <f>SUM(Nurse[[#This Row],[RN Hours (excl. Admin, DON)]],Nurse[[#This Row],[RN Admin Hours]],Nurse[[#This Row],[RN DON Hours]],Nurse[[#This Row],[LPN Hours (excl. Admin)]],Nurse[[#This Row],[LPN Admin Hours]],Nurse[[#This Row],[CNA Hours]],Nurse[[#This Row],[NA TR Hours]],Nurse[[#This Row],[Med Aide/Tech Hours]])</f>
        <v>333.63586956521738</v>
      </c>
      <c r="K33" s="4">
        <f>SUM(Nurse[[#This Row],[RN Hours (excl. Admin, DON)]],Nurse[[#This Row],[LPN Hours (excl. Admin)]],Nurse[[#This Row],[CNA Hours]],Nurse[[#This Row],[NA TR Hours]],Nurse[[#This Row],[Med Aide/Tech Hours]])</f>
        <v>311.39673913043481</v>
      </c>
      <c r="L33" s="4">
        <f>SUM(Nurse[[#This Row],[RN Hours (excl. Admin, DON)]],Nurse[[#This Row],[RN Admin Hours]],Nurse[[#This Row],[RN DON Hours]])</f>
        <v>61.505434782608695</v>
      </c>
      <c r="M33" s="4">
        <v>39.266304347826086</v>
      </c>
      <c r="N33" s="4">
        <v>17.391304347826086</v>
      </c>
      <c r="O33" s="4">
        <v>4.8478260869565215</v>
      </c>
      <c r="P33" s="4">
        <f>SUM(Nurse[[#This Row],[LPN Hours (excl. Admin)]],Nurse[[#This Row],[LPN Admin Hours]])</f>
        <v>73.766304347826093</v>
      </c>
      <c r="Q33" s="4">
        <v>73.766304347826093</v>
      </c>
      <c r="R33" s="4">
        <v>0</v>
      </c>
      <c r="S33" s="4">
        <f>SUM(Nurse[[#This Row],[CNA Hours]],Nurse[[#This Row],[NA TR Hours]],Nurse[[#This Row],[Med Aide/Tech Hours]])</f>
        <v>198.3641304347826</v>
      </c>
      <c r="T33" s="4">
        <v>155.23369565217391</v>
      </c>
      <c r="U33" s="4">
        <v>43.130434782608695</v>
      </c>
      <c r="V33" s="4">
        <v>0</v>
      </c>
      <c r="W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61.570652173913039</v>
      </c>
      <c r="X33" s="4">
        <v>0.23369565217391305</v>
      </c>
      <c r="Y33" s="4">
        <v>0</v>
      </c>
      <c r="Z33" s="4">
        <v>0</v>
      </c>
      <c r="AA33" s="4">
        <v>7.8043478260869561</v>
      </c>
      <c r="AB33" s="4">
        <v>0</v>
      </c>
      <c r="AC33" s="4">
        <v>42.578804347826086</v>
      </c>
      <c r="AD33" s="4">
        <v>10.953804347826088</v>
      </c>
      <c r="AE33" s="4">
        <v>0</v>
      </c>
      <c r="AF33" s="1">
        <v>395266</v>
      </c>
      <c r="AG33" s="1">
        <v>3</v>
      </c>
      <c r="AH33"/>
    </row>
    <row r="34" spans="1:34" x14ac:dyDescent="0.25">
      <c r="A34" t="s">
        <v>721</v>
      </c>
      <c r="B34" t="s">
        <v>98</v>
      </c>
      <c r="C34" t="s">
        <v>939</v>
      </c>
      <c r="D34" t="s">
        <v>781</v>
      </c>
      <c r="E34" s="4">
        <v>59.217391304347828</v>
      </c>
      <c r="F34" s="4">
        <f>Nurse[[#This Row],[Total Nurse Staff Hours]]/Nurse[[#This Row],[MDS Census]]</f>
        <v>3.2490363436123344</v>
      </c>
      <c r="G34" s="4">
        <f>Nurse[[#This Row],[Total Direct Care Staff Hours]]/Nurse[[#This Row],[MDS Census]]</f>
        <v>3.0083975770925107</v>
      </c>
      <c r="H34" s="4">
        <f>Nurse[[#This Row],[Total RN Hours (w/ Admin, DON)]]/Nurse[[#This Row],[MDS Census]]</f>
        <v>0.79776982378854622</v>
      </c>
      <c r="I34" s="4">
        <f>Nurse[[#This Row],[RN Hours (excl. Admin, DON)]]/Nurse[[#This Row],[MDS Census]]</f>
        <v>0.55713105726872236</v>
      </c>
      <c r="J34" s="4">
        <f>SUM(Nurse[[#This Row],[RN Hours (excl. Admin, DON)]],Nurse[[#This Row],[RN Admin Hours]],Nurse[[#This Row],[RN DON Hours]],Nurse[[#This Row],[LPN Hours (excl. Admin)]],Nurse[[#This Row],[LPN Admin Hours]],Nurse[[#This Row],[CNA Hours]],Nurse[[#This Row],[NA TR Hours]],Nurse[[#This Row],[Med Aide/Tech Hours]])</f>
        <v>192.39945652173913</v>
      </c>
      <c r="K34" s="4">
        <f>SUM(Nurse[[#This Row],[RN Hours (excl. Admin, DON)]],Nurse[[#This Row],[LPN Hours (excl. Admin)]],Nurse[[#This Row],[CNA Hours]],Nurse[[#This Row],[NA TR Hours]],Nurse[[#This Row],[Med Aide/Tech Hours]])</f>
        <v>178.14945652173913</v>
      </c>
      <c r="L34" s="4">
        <f>SUM(Nurse[[#This Row],[RN Hours (excl. Admin, DON)]],Nurse[[#This Row],[RN Admin Hours]],Nurse[[#This Row],[RN DON Hours]])</f>
        <v>47.241847826086953</v>
      </c>
      <c r="M34" s="4">
        <v>32.991847826086953</v>
      </c>
      <c r="N34" s="4">
        <v>9.0326086956521738</v>
      </c>
      <c r="O34" s="4">
        <v>5.2173913043478262</v>
      </c>
      <c r="P34" s="4">
        <f>SUM(Nurse[[#This Row],[LPN Hours (excl. Admin)]],Nurse[[#This Row],[LPN Admin Hours]])</f>
        <v>42.301630434782609</v>
      </c>
      <c r="Q34" s="4">
        <v>42.301630434782609</v>
      </c>
      <c r="R34" s="4">
        <v>0</v>
      </c>
      <c r="S34" s="4">
        <f>SUM(Nurse[[#This Row],[CNA Hours]],Nurse[[#This Row],[NA TR Hours]],Nurse[[#This Row],[Med Aide/Tech Hours]])</f>
        <v>102.85597826086956</v>
      </c>
      <c r="T34" s="4">
        <v>98.728260869565219</v>
      </c>
      <c r="U34" s="4">
        <v>4.1277173913043477</v>
      </c>
      <c r="V34" s="4">
        <v>0</v>
      </c>
      <c r="W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11.222826086956522</v>
      </c>
      <c r="X34" s="4">
        <v>3.3722826086956523</v>
      </c>
      <c r="Y34" s="4">
        <v>0</v>
      </c>
      <c r="Z34" s="4">
        <v>0</v>
      </c>
      <c r="AA34" s="4">
        <v>4.4048913043478262</v>
      </c>
      <c r="AB34" s="4">
        <v>0</v>
      </c>
      <c r="AC34" s="4">
        <v>3.4456521739130435</v>
      </c>
      <c r="AD34" s="4">
        <v>0</v>
      </c>
      <c r="AE34" s="4">
        <v>0</v>
      </c>
      <c r="AF34" s="1">
        <v>395208</v>
      </c>
      <c r="AG34" s="1">
        <v>3</v>
      </c>
      <c r="AH34"/>
    </row>
    <row r="35" spans="1:34" x14ac:dyDescent="0.25">
      <c r="A35" t="s">
        <v>721</v>
      </c>
      <c r="B35" t="s">
        <v>591</v>
      </c>
      <c r="C35" t="s">
        <v>944</v>
      </c>
      <c r="D35" t="s">
        <v>740</v>
      </c>
      <c r="E35" s="4">
        <v>105.66304347826087</v>
      </c>
      <c r="F35" s="4">
        <f>Nurse[[#This Row],[Total Nurse Staff Hours]]/Nurse[[#This Row],[MDS Census]]</f>
        <v>3.2476051846517846</v>
      </c>
      <c r="G35" s="4">
        <f>Nurse[[#This Row],[Total Direct Care Staff Hours]]/Nurse[[#This Row],[MDS Census]]</f>
        <v>3.1929832321777596</v>
      </c>
      <c r="H35" s="4">
        <f>Nurse[[#This Row],[Total RN Hours (w/ Admin, DON)]]/Nurse[[#This Row],[MDS Census]]</f>
        <v>0.44013887460137846</v>
      </c>
      <c r="I35" s="4">
        <f>Nurse[[#This Row],[RN Hours (excl. Admin, DON)]]/Nurse[[#This Row],[MDS Census]]</f>
        <v>0.38788087645303976</v>
      </c>
      <c r="J35" s="4">
        <f>SUM(Nurse[[#This Row],[RN Hours (excl. Admin, DON)]],Nurse[[#This Row],[RN Admin Hours]],Nurse[[#This Row],[RN DON Hours]],Nurse[[#This Row],[LPN Hours (excl. Admin)]],Nurse[[#This Row],[LPN Admin Hours]],Nurse[[#This Row],[CNA Hours]],Nurse[[#This Row],[NA TR Hours]],Nurse[[#This Row],[Med Aide/Tech Hours]])</f>
        <v>343.15184782608696</v>
      </c>
      <c r="K35" s="4">
        <f>SUM(Nurse[[#This Row],[RN Hours (excl. Admin, DON)]],Nurse[[#This Row],[LPN Hours (excl. Admin)]],Nurse[[#This Row],[CNA Hours]],Nurse[[#This Row],[NA TR Hours]],Nurse[[#This Row],[Med Aide/Tech Hours]])</f>
        <v>337.38032608695653</v>
      </c>
      <c r="L35" s="4">
        <f>SUM(Nurse[[#This Row],[RN Hours (excl. Admin, DON)]],Nurse[[#This Row],[RN Admin Hours]],Nurse[[#This Row],[RN DON Hours]])</f>
        <v>46.506413043478261</v>
      </c>
      <c r="M35" s="4">
        <v>40.984673913043473</v>
      </c>
      <c r="N35" s="4">
        <v>1.6956521739130435</v>
      </c>
      <c r="O35" s="4">
        <v>3.8260869565217392</v>
      </c>
      <c r="P35" s="4">
        <f>SUM(Nurse[[#This Row],[LPN Hours (excl. Admin)]],Nurse[[#This Row],[LPN Admin Hours]])</f>
        <v>103.41119565217394</v>
      </c>
      <c r="Q35" s="4">
        <v>103.16141304347829</v>
      </c>
      <c r="R35" s="4">
        <v>0.24978260869565219</v>
      </c>
      <c r="S35" s="4">
        <f>SUM(Nurse[[#This Row],[CNA Hours]],Nurse[[#This Row],[NA TR Hours]],Nurse[[#This Row],[Med Aide/Tech Hours]])</f>
        <v>193.23423913043479</v>
      </c>
      <c r="T35" s="4">
        <v>193.23423913043479</v>
      </c>
      <c r="U35" s="4">
        <v>0</v>
      </c>
      <c r="V35" s="4">
        <v>0</v>
      </c>
      <c r="W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7.6535869565217425</v>
      </c>
      <c r="X35" s="4">
        <v>6.1453260869565254</v>
      </c>
      <c r="Y35" s="4">
        <v>0</v>
      </c>
      <c r="Z35" s="4">
        <v>0</v>
      </c>
      <c r="AA35" s="4">
        <v>1.5082608695652173</v>
      </c>
      <c r="AB35" s="4">
        <v>0</v>
      </c>
      <c r="AC35" s="4">
        <v>0</v>
      </c>
      <c r="AD35" s="4">
        <v>0</v>
      </c>
      <c r="AE35" s="4">
        <v>0</v>
      </c>
      <c r="AF35" s="1">
        <v>395977</v>
      </c>
      <c r="AG35" s="1">
        <v>3</v>
      </c>
      <c r="AH35"/>
    </row>
    <row r="36" spans="1:34" x14ac:dyDescent="0.25">
      <c r="A36" t="s">
        <v>721</v>
      </c>
      <c r="B36" t="s">
        <v>335</v>
      </c>
      <c r="C36" t="s">
        <v>999</v>
      </c>
      <c r="D36" t="s">
        <v>767</v>
      </c>
      <c r="E36" s="4">
        <v>41.434782608695649</v>
      </c>
      <c r="F36" s="4">
        <f>Nurse[[#This Row],[Total Nurse Staff Hours]]/Nurse[[#This Row],[MDS Census]]</f>
        <v>3.3736726128016796</v>
      </c>
      <c r="G36" s="4">
        <f>Nurse[[#This Row],[Total Direct Care Staff Hours]]/Nurse[[#This Row],[MDS Census]]</f>
        <v>3.1105954879328443</v>
      </c>
      <c r="H36" s="4">
        <f>Nurse[[#This Row],[Total RN Hours (w/ Admin, DON)]]/Nurse[[#This Row],[MDS Census]]</f>
        <v>0.99090766002098651</v>
      </c>
      <c r="I36" s="4">
        <f>Nurse[[#This Row],[RN Hours (excl. Admin, DON)]]/Nurse[[#This Row],[MDS Census]]</f>
        <v>0.72783053515215113</v>
      </c>
      <c r="J36" s="4">
        <f>SUM(Nurse[[#This Row],[RN Hours (excl. Admin, DON)]],Nurse[[#This Row],[RN Admin Hours]],Nurse[[#This Row],[RN DON Hours]],Nurse[[#This Row],[LPN Hours (excl. Admin)]],Nurse[[#This Row],[LPN Admin Hours]],Nurse[[#This Row],[CNA Hours]],Nurse[[#This Row],[NA TR Hours]],Nurse[[#This Row],[Med Aide/Tech Hours]])</f>
        <v>139.78739130434784</v>
      </c>
      <c r="K36" s="4">
        <f>SUM(Nurse[[#This Row],[RN Hours (excl. Admin, DON)]],Nurse[[#This Row],[LPN Hours (excl. Admin)]],Nurse[[#This Row],[CNA Hours]],Nurse[[#This Row],[NA TR Hours]],Nurse[[#This Row],[Med Aide/Tech Hours]])</f>
        <v>128.88684782608698</v>
      </c>
      <c r="L36" s="4">
        <f>SUM(Nurse[[#This Row],[RN Hours (excl. Admin, DON)]],Nurse[[#This Row],[RN Admin Hours]],Nurse[[#This Row],[RN DON Hours]])</f>
        <v>41.058043478260871</v>
      </c>
      <c r="M36" s="4">
        <v>30.157499999999999</v>
      </c>
      <c r="N36" s="4">
        <v>4.5217391304347823</v>
      </c>
      <c r="O36" s="4">
        <v>6.3788043478260876</v>
      </c>
      <c r="P36" s="4">
        <f>SUM(Nurse[[#This Row],[LPN Hours (excl. Admin)]],Nurse[[#This Row],[LPN Admin Hours]])</f>
        <v>30.657608695652176</v>
      </c>
      <c r="Q36" s="4">
        <v>30.657608695652176</v>
      </c>
      <c r="R36" s="4">
        <v>0</v>
      </c>
      <c r="S36" s="4">
        <f>SUM(Nurse[[#This Row],[CNA Hours]],Nurse[[#This Row],[NA TR Hours]],Nurse[[#This Row],[Med Aide/Tech Hours]])</f>
        <v>68.071739130434793</v>
      </c>
      <c r="T36" s="4">
        <v>68.071739130434793</v>
      </c>
      <c r="U36" s="4">
        <v>0</v>
      </c>
      <c r="V36" s="4">
        <v>0</v>
      </c>
      <c r="W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32.46032608695652</v>
      </c>
      <c r="X36" s="4">
        <v>4.4864130434782608</v>
      </c>
      <c r="Y36" s="4">
        <v>0</v>
      </c>
      <c r="Z36" s="4">
        <v>2.2255434782608696</v>
      </c>
      <c r="AA36" s="4">
        <v>12.872282608695652</v>
      </c>
      <c r="AB36" s="4">
        <v>0</v>
      </c>
      <c r="AC36" s="4">
        <v>12.876086956521737</v>
      </c>
      <c r="AD36" s="4">
        <v>0</v>
      </c>
      <c r="AE36" s="4">
        <v>0</v>
      </c>
      <c r="AF36" s="1">
        <v>395574</v>
      </c>
      <c r="AG36" s="1">
        <v>3</v>
      </c>
      <c r="AH36"/>
    </row>
    <row r="37" spans="1:34" x14ac:dyDescent="0.25">
      <c r="A37" t="s">
        <v>721</v>
      </c>
      <c r="B37" t="s">
        <v>351</v>
      </c>
      <c r="C37" t="s">
        <v>819</v>
      </c>
      <c r="D37" t="s">
        <v>756</v>
      </c>
      <c r="E37" s="4">
        <v>127.09782608695652</v>
      </c>
      <c r="F37" s="4">
        <f>Nurse[[#This Row],[Total Nurse Staff Hours]]/Nurse[[#This Row],[MDS Census]]</f>
        <v>3.3429342341571884</v>
      </c>
      <c r="G37" s="4">
        <f>Nurse[[#This Row],[Total Direct Care Staff Hours]]/Nurse[[#This Row],[MDS Census]]</f>
        <v>3.2030214658342606</v>
      </c>
      <c r="H37" s="4">
        <f>Nurse[[#This Row],[Total RN Hours (w/ Admin, DON)]]/Nurse[[#This Row],[MDS Census]]</f>
        <v>0.45251774565979647</v>
      </c>
      <c r="I37" s="4">
        <f>Nurse[[#This Row],[RN Hours (excl. Admin, DON)]]/Nurse[[#This Row],[MDS Census]]</f>
        <v>0.31260497733686826</v>
      </c>
      <c r="J37" s="4">
        <f>SUM(Nurse[[#This Row],[RN Hours (excl. Admin, DON)]],Nurse[[#This Row],[RN Admin Hours]],Nurse[[#This Row],[RN DON Hours]],Nurse[[#This Row],[LPN Hours (excl. Admin)]],Nurse[[#This Row],[LPN Admin Hours]],Nurse[[#This Row],[CNA Hours]],Nurse[[#This Row],[NA TR Hours]],Nurse[[#This Row],[Med Aide/Tech Hours]])</f>
        <v>424.87967391304352</v>
      </c>
      <c r="K37" s="4">
        <f>SUM(Nurse[[#This Row],[RN Hours (excl. Admin, DON)]],Nurse[[#This Row],[LPN Hours (excl. Admin)]],Nurse[[#This Row],[CNA Hours]],Nurse[[#This Row],[NA TR Hours]],Nurse[[#This Row],[Med Aide/Tech Hours]])</f>
        <v>407.09706521739139</v>
      </c>
      <c r="L37" s="4">
        <f>SUM(Nurse[[#This Row],[RN Hours (excl. Admin, DON)]],Nurse[[#This Row],[RN Admin Hours]],Nurse[[#This Row],[RN DON Hours]])</f>
        <v>57.514021739130435</v>
      </c>
      <c r="M37" s="4">
        <v>39.731413043478263</v>
      </c>
      <c r="N37" s="4">
        <v>12.782608695652174</v>
      </c>
      <c r="O37" s="4">
        <v>5</v>
      </c>
      <c r="P37" s="4">
        <f>SUM(Nurse[[#This Row],[LPN Hours (excl. Admin)]],Nurse[[#This Row],[LPN Admin Hours]])</f>
        <v>126.325</v>
      </c>
      <c r="Q37" s="4">
        <v>126.325</v>
      </c>
      <c r="R37" s="4">
        <v>0</v>
      </c>
      <c r="S37" s="4">
        <f>SUM(Nurse[[#This Row],[CNA Hours]],Nurse[[#This Row],[NA TR Hours]],Nurse[[#This Row],[Med Aide/Tech Hours]])</f>
        <v>241.04065217391309</v>
      </c>
      <c r="T37" s="4">
        <v>235.33206521739135</v>
      </c>
      <c r="U37" s="4">
        <v>5.7085869565217395</v>
      </c>
      <c r="V37" s="4">
        <v>0</v>
      </c>
      <c r="W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92.709130434782608</v>
      </c>
      <c r="X37" s="4">
        <v>8.1506521739130413</v>
      </c>
      <c r="Y37" s="4">
        <v>0</v>
      </c>
      <c r="Z37" s="4">
        <v>0</v>
      </c>
      <c r="AA37" s="4">
        <v>10.735326086956521</v>
      </c>
      <c r="AB37" s="4">
        <v>0</v>
      </c>
      <c r="AC37" s="4">
        <v>73.823152173913044</v>
      </c>
      <c r="AD37" s="4">
        <v>0</v>
      </c>
      <c r="AE37" s="4">
        <v>0</v>
      </c>
      <c r="AF37" s="1">
        <v>395595</v>
      </c>
      <c r="AG37" s="1">
        <v>3</v>
      </c>
      <c r="AH37"/>
    </row>
    <row r="38" spans="1:34" x14ac:dyDescent="0.25">
      <c r="A38" t="s">
        <v>721</v>
      </c>
      <c r="B38" t="s">
        <v>56</v>
      </c>
      <c r="C38" t="s">
        <v>918</v>
      </c>
      <c r="D38" t="s">
        <v>776</v>
      </c>
      <c r="E38" s="4">
        <v>305.26086956521738</v>
      </c>
      <c r="F38" s="4">
        <f>Nurse[[#This Row],[Total Nurse Staff Hours]]/Nurse[[#This Row],[MDS Census]]</f>
        <v>3.217281370175189</v>
      </c>
      <c r="G38" s="4">
        <f>Nurse[[#This Row],[Total Direct Care Staff Hours]]/Nurse[[#This Row],[MDS Census]]</f>
        <v>2.9980811138014531</v>
      </c>
      <c r="H38" s="4">
        <f>Nurse[[#This Row],[Total RN Hours (w/ Admin, DON)]]/Nurse[[#This Row],[MDS Census]]</f>
        <v>0.72297500356074629</v>
      </c>
      <c r="I38" s="4">
        <f>Nurse[[#This Row],[RN Hours (excl. Admin, DON)]]/Nurse[[#This Row],[MDS Census]]</f>
        <v>0.54106537530266341</v>
      </c>
      <c r="J38" s="4">
        <f>SUM(Nurse[[#This Row],[RN Hours (excl. Admin, DON)]],Nurse[[#This Row],[RN Admin Hours]],Nurse[[#This Row],[RN DON Hours]],Nurse[[#This Row],[LPN Hours (excl. Admin)]],Nurse[[#This Row],[LPN Admin Hours]],Nurse[[#This Row],[CNA Hours]],Nurse[[#This Row],[NA TR Hours]],Nurse[[#This Row],[Med Aide/Tech Hours]])</f>
        <v>982.11010869565223</v>
      </c>
      <c r="K38" s="4">
        <f>SUM(Nurse[[#This Row],[RN Hours (excl. Admin, DON)]],Nurse[[#This Row],[LPN Hours (excl. Admin)]],Nurse[[#This Row],[CNA Hours]],Nurse[[#This Row],[NA TR Hours]],Nurse[[#This Row],[Med Aide/Tech Hours]])</f>
        <v>915.19684782608704</v>
      </c>
      <c r="L38" s="4">
        <f>SUM(Nurse[[#This Row],[RN Hours (excl. Admin, DON)]],Nurse[[#This Row],[RN Admin Hours]],Nurse[[#This Row],[RN DON Hours]])</f>
        <v>220.69597826086954</v>
      </c>
      <c r="M38" s="4">
        <v>165.16608695652172</v>
      </c>
      <c r="N38" s="4">
        <v>50.774456521739133</v>
      </c>
      <c r="O38" s="4">
        <v>4.7554347826086953</v>
      </c>
      <c r="P38" s="4">
        <f>SUM(Nurse[[#This Row],[LPN Hours (excl. Admin)]],Nurse[[#This Row],[LPN Admin Hours]])</f>
        <v>231.8558695652174</v>
      </c>
      <c r="Q38" s="4">
        <v>220.47250000000003</v>
      </c>
      <c r="R38" s="4">
        <v>11.383369565217391</v>
      </c>
      <c r="S38" s="4">
        <f>SUM(Nurse[[#This Row],[CNA Hours]],Nurse[[#This Row],[NA TR Hours]],Nurse[[#This Row],[Med Aide/Tech Hours]])</f>
        <v>529.55826086956529</v>
      </c>
      <c r="T38" s="4">
        <v>508.4042391304348</v>
      </c>
      <c r="U38" s="4">
        <v>21.154021739130435</v>
      </c>
      <c r="V38" s="4">
        <v>0</v>
      </c>
      <c r="W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4.1521739130434785</v>
      </c>
      <c r="X38" s="4">
        <v>0</v>
      </c>
      <c r="Y38" s="4">
        <v>0</v>
      </c>
      <c r="Z38" s="4">
        <v>0</v>
      </c>
      <c r="AA38" s="4">
        <v>1.4619565217391304</v>
      </c>
      <c r="AB38" s="4">
        <v>0</v>
      </c>
      <c r="AC38" s="4">
        <v>2.6902173913043477</v>
      </c>
      <c r="AD38" s="4">
        <v>0</v>
      </c>
      <c r="AE38" s="4">
        <v>0</v>
      </c>
      <c r="AF38" s="1">
        <v>395094</v>
      </c>
      <c r="AG38" s="1">
        <v>3</v>
      </c>
      <c r="AH38"/>
    </row>
    <row r="39" spans="1:34" x14ac:dyDescent="0.25">
      <c r="A39" t="s">
        <v>721</v>
      </c>
      <c r="B39" t="s">
        <v>201</v>
      </c>
      <c r="C39" t="s">
        <v>994</v>
      </c>
      <c r="D39" t="s">
        <v>755</v>
      </c>
      <c r="E39" s="4">
        <v>65.858695652173907</v>
      </c>
      <c r="F39" s="4">
        <f>Nurse[[#This Row],[Total Nurse Staff Hours]]/Nurse[[#This Row],[MDS Census]]</f>
        <v>3.677476481267536</v>
      </c>
      <c r="G39" s="4">
        <f>Nurse[[#This Row],[Total Direct Care Staff Hours]]/Nurse[[#This Row],[MDS Census]]</f>
        <v>3.4649001485393631</v>
      </c>
      <c r="H39" s="4">
        <f>Nurse[[#This Row],[Total RN Hours (w/ Admin, DON)]]/Nurse[[#This Row],[MDS Census]]</f>
        <v>0.66252681960719595</v>
      </c>
      <c r="I39" s="4">
        <f>Nurse[[#This Row],[RN Hours (excl. Admin, DON)]]/Nurse[[#This Row],[MDS Census]]</f>
        <v>0.449950486879023</v>
      </c>
      <c r="J39" s="4">
        <f>SUM(Nurse[[#This Row],[RN Hours (excl. Admin, DON)]],Nurse[[#This Row],[RN Admin Hours]],Nurse[[#This Row],[RN DON Hours]],Nurse[[#This Row],[LPN Hours (excl. Admin)]],Nurse[[#This Row],[LPN Admin Hours]],Nurse[[#This Row],[CNA Hours]],Nurse[[#This Row],[NA TR Hours]],Nurse[[#This Row],[Med Aide/Tech Hours]])</f>
        <v>242.19380434782607</v>
      </c>
      <c r="K39" s="4">
        <f>SUM(Nurse[[#This Row],[RN Hours (excl. Admin, DON)]],Nurse[[#This Row],[LPN Hours (excl. Admin)]],Nurse[[#This Row],[CNA Hours]],Nurse[[#This Row],[NA TR Hours]],Nurse[[#This Row],[Med Aide/Tech Hours]])</f>
        <v>228.19380434782607</v>
      </c>
      <c r="L39" s="4">
        <f>SUM(Nurse[[#This Row],[RN Hours (excl. Admin, DON)]],Nurse[[#This Row],[RN Admin Hours]],Nurse[[#This Row],[RN DON Hours]])</f>
        <v>43.633152173913039</v>
      </c>
      <c r="M39" s="4">
        <v>29.633152173913043</v>
      </c>
      <c r="N39" s="4">
        <v>8.8695652173913047</v>
      </c>
      <c r="O39" s="4">
        <v>5.1304347826086953</v>
      </c>
      <c r="P39" s="4">
        <f>SUM(Nurse[[#This Row],[LPN Hours (excl. Admin)]],Nurse[[#This Row],[LPN Admin Hours]])</f>
        <v>70.054347826086953</v>
      </c>
      <c r="Q39" s="4">
        <v>70.054347826086953</v>
      </c>
      <c r="R39" s="4">
        <v>0</v>
      </c>
      <c r="S39" s="4">
        <f>SUM(Nurse[[#This Row],[CNA Hours]],Nurse[[#This Row],[NA TR Hours]],Nurse[[#This Row],[Med Aide/Tech Hours]])</f>
        <v>128.50630434782607</v>
      </c>
      <c r="T39" s="4">
        <v>128.50630434782607</v>
      </c>
      <c r="U39" s="4">
        <v>0</v>
      </c>
      <c r="V39" s="4">
        <v>0</v>
      </c>
      <c r="W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9" s="4">
        <v>0</v>
      </c>
      <c r="Y39" s="4">
        <v>0</v>
      </c>
      <c r="Z39" s="4">
        <v>0</v>
      </c>
      <c r="AA39" s="4">
        <v>0</v>
      </c>
      <c r="AB39" s="4">
        <v>0</v>
      </c>
      <c r="AC39" s="4">
        <v>0</v>
      </c>
      <c r="AD39" s="4">
        <v>0</v>
      </c>
      <c r="AE39" s="4">
        <v>0</v>
      </c>
      <c r="AF39" s="1">
        <v>395386</v>
      </c>
      <c r="AG39" s="1">
        <v>3</v>
      </c>
      <c r="AH39"/>
    </row>
    <row r="40" spans="1:34" x14ac:dyDescent="0.25">
      <c r="A40" t="s">
        <v>721</v>
      </c>
      <c r="B40" t="s">
        <v>317</v>
      </c>
      <c r="C40" t="s">
        <v>850</v>
      </c>
      <c r="D40" t="s">
        <v>781</v>
      </c>
      <c r="E40" s="4">
        <v>71.456521739130437</v>
      </c>
      <c r="F40" s="4">
        <f>Nurse[[#This Row],[Total Nurse Staff Hours]]/Nurse[[#This Row],[MDS Census]]</f>
        <v>4.2774749011256459</v>
      </c>
      <c r="G40" s="4">
        <f>Nurse[[#This Row],[Total Direct Care Staff Hours]]/Nurse[[#This Row],[MDS Census]]</f>
        <v>3.9151003954974133</v>
      </c>
      <c r="H40" s="4">
        <f>Nurse[[#This Row],[Total RN Hours (w/ Admin, DON)]]/Nurse[[#This Row],[MDS Census]]</f>
        <v>1.0456525707331914</v>
      </c>
      <c r="I40" s="4">
        <f>Nurse[[#This Row],[RN Hours (excl. Admin, DON)]]/Nurse[[#This Row],[MDS Census]]</f>
        <v>0.74899148159415885</v>
      </c>
      <c r="J40" s="4">
        <f>SUM(Nurse[[#This Row],[RN Hours (excl. Admin, DON)]],Nurse[[#This Row],[RN Admin Hours]],Nurse[[#This Row],[RN DON Hours]],Nurse[[#This Row],[LPN Hours (excl. Admin)]],Nurse[[#This Row],[LPN Admin Hours]],Nurse[[#This Row],[CNA Hours]],Nurse[[#This Row],[NA TR Hours]],Nurse[[#This Row],[Med Aide/Tech Hours]])</f>
        <v>305.65347826086952</v>
      </c>
      <c r="K40" s="4">
        <f>SUM(Nurse[[#This Row],[RN Hours (excl. Admin, DON)]],Nurse[[#This Row],[LPN Hours (excl. Admin)]],Nurse[[#This Row],[CNA Hours]],Nurse[[#This Row],[NA TR Hours]],Nurse[[#This Row],[Med Aide/Tech Hours]])</f>
        <v>279.75945652173908</v>
      </c>
      <c r="L40" s="4">
        <f>SUM(Nurse[[#This Row],[RN Hours (excl. Admin, DON)]],Nurse[[#This Row],[RN Admin Hours]],Nurse[[#This Row],[RN DON Hours]])</f>
        <v>74.718695652173921</v>
      </c>
      <c r="M40" s="4">
        <v>53.520326086956523</v>
      </c>
      <c r="N40" s="4">
        <v>15.864130434782609</v>
      </c>
      <c r="O40" s="4">
        <v>5.3342391304347823</v>
      </c>
      <c r="P40" s="4">
        <f>SUM(Nurse[[#This Row],[LPN Hours (excl. Admin)]],Nurse[[#This Row],[LPN Admin Hours]])</f>
        <v>62.327065217391301</v>
      </c>
      <c r="Q40" s="4">
        <v>57.631413043478254</v>
      </c>
      <c r="R40" s="4">
        <v>4.6956521739130439</v>
      </c>
      <c r="S40" s="4">
        <f>SUM(Nurse[[#This Row],[CNA Hours]],Nurse[[#This Row],[NA TR Hours]],Nurse[[#This Row],[Med Aide/Tech Hours]])</f>
        <v>168.60771739130431</v>
      </c>
      <c r="T40" s="4">
        <v>168.60771739130431</v>
      </c>
      <c r="U40" s="4">
        <v>0</v>
      </c>
      <c r="V40" s="4">
        <v>0</v>
      </c>
      <c r="W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48.512173913043483</v>
      </c>
      <c r="X40" s="4">
        <v>11.501304347826089</v>
      </c>
      <c r="Y40" s="4">
        <v>0</v>
      </c>
      <c r="Z40" s="4">
        <v>0</v>
      </c>
      <c r="AA40" s="4">
        <v>2.9194565217391295</v>
      </c>
      <c r="AB40" s="4">
        <v>0</v>
      </c>
      <c r="AC40" s="4">
        <v>34.091413043478262</v>
      </c>
      <c r="AD40" s="4">
        <v>0</v>
      </c>
      <c r="AE40" s="4">
        <v>0</v>
      </c>
      <c r="AF40" s="1">
        <v>395552</v>
      </c>
      <c r="AG40" s="1">
        <v>3</v>
      </c>
      <c r="AH40"/>
    </row>
    <row r="41" spans="1:34" x14ac:dyDescent="0.25">
      <c r="A41" t="s">
        <v>721</v>
      </c>
      <c r="B41" t="s">
        <v>389</v>
      </c>
      <c r="C41" t="s">
        <v>964</v>
      </c>
      <c r="D41" t="s">
        <v>777</v>
      </c>
      <c r="E41" s="4">
        <v>89.630434782608702</v>
      </c>
      <c r="F41" s="4">
        <f>Nurse[[#This Row],[Total Nurse Staff Hours]]/Nurse[[#This Row],[MDS Census]]</f>
        <v>3.2458464710162502</v>
      </c>
      <c r="G41" s="4">
        <f>Nurse[[#This Row],[Total Direct Care Staff Hours]]/Nurse[[#This Row],[MDS Census]]</f>
        <v>3.0796143584768374</v>
      </c>
      <c r="H41" s="4">
        <f>Nurse[[#This Row],[Total RN Hours (w/ Admin, DON)]]/Nurse[[#This Row],[MDS Census]]</f>
        <v>0.51937302934756246</v>
      </c>
      <c r="I41" s="4">
        <f>Nurse[[#This Row],[RN Hours (excl. Admin, DON)]]/Nurse[[#This Row],[MDS Census]]</f>
        <v>0.35314091680814935</v>
      </c>
      <c r="J41" s="4">
        <f>SUM(Nurse[[#This Row],[RN Hours (excl. Admin, DON)]],Nurse[[#This Row],[RN Admin Hours]],Nurse[[#This Row],[RN DON Hours]],Nurse[[#This Row],[LPN Hours (excl. Admin)]],Nurse[[#This Row],[LPN Admin Hours]],Nurse[[#This Row],[CNA Hours]],Nurse[[#This Row],[NA TR Hours]],Nurse[[#This Row],[Med Aide/Tech Hours]])</f>
        <v>290.92663043478262</v>
      </c>
      <c r="K41" s="4">
        <f>SUM(Nurse[[#This Row],[RN Hours (excl. Admin, DON)]],Nurse[[#This Row],[LPN Hours (excl. Admin)]],Nurse[[#This Row],[CNA Hours]],Nurse[[#This Row],[NA TR Hours]],Nurse[[#This Row],[Med Aide/Tech Hours]])</f>
        <v>276.0271739130435</v>
      </c>
      <c r="L41" s="4">
        <f>SUM(Nurse[[#This Row],[RN Hours (excl. Admin, DON)]],Nurse[[#This Row],[RN Admin Hours]],Nurse[[#This Row],[RN DON Hours]])</f>
        <v>46.551630434782609</v>
      </c>
      <c r="M41" s="4">
        <v>31.652173913043477</v>
      </c>
      <c r="N41" s="4">
        <v>9.6820652173913047</v>
      </c>
      <c r="O41" s="4">
        <v>5.2173913043478262</v>
      </c>
      <c r="P41" s="4">
        <f>SUM(Nurse[[#This Row],[LPN Hours (excl. Admin)]],Nurse[[#This Row],[LPN Admin Hours]])</f>
        <v>76.404891304347828</v>
      </c>
      <c r="Q41" s="4">
        <v>76.404891304347828</v>
      </c>
      <c r="R41" s="4">
        <v>0</v>
      </c>
      <c r="S41" s="4">
        <f>SUM(Nurse[[#This Row],[CNA Hours]],Nurse[[#This Row],[NA TR Hours]],Nurse[[#This Row],[Med Aide/Tech Hours]])</f>
        <v>167.97010869565216</v>
      </c>
      <c r="T41" s="4">
        <v>153.73641304347825</v>
      </c>
      <c r="U41" s="4">
        <v>14.233695652173912</v>
      </c>
      <c r="V41" s="4">
        <v>0</v>
      </c>
      <c r="W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63.771739130434781</v>
      </c>
      <c r="X41" s="4">
        <v>0.94836956521739135</v>
      </c>
      <c r="Y41" s="4">
        <v>0</v>
      </c>
      <c r="Z41" s="4">
        <v>0</v>
      </c>
      <c r="AA41" s="4">
        <v>29.989130434782609</v>
      </c>
      <c r="AB41" s="4">
        <v>0</v>
      </c>
      <c r="AC41" s="4">
        <v>32.834239130434781</v>
      </c>
      <c r="AD41" s="4">
        <v>0</v>
      </c>
      <c r="AE41" s="4">
        <v>0</v>
      </c>
      <c r="AF41" s="1">
        <v>395651</v>
      </c>
      <c r="AG41" s="1">
        <v>3</v>
      </c>
      <c r="AH41"/>
    </row>
    <row r="42" spans="1:34" x14ac:dyDescent="0.25">
      <c r="A42" t="s">
        <v>721</v>
      </c>
      <c r="B42" t="s">
        <v>618</v>
      </c>
      <c r="C42" t="s">
        <v>1111</v>
      </c>
      <c r="D42" t="s">
        <v>744</v>
      </c>
      <c r="E42" s="4">
        <v>105.72826086956522</v>
      </c>
      <c r="F42" s="4">
        <f>Nurse[[#This Row],[Total Nurse Staff Hours]]/Nurse[[#This Row],[MDS Census]]</f>
        <v>4.3477937699187832</v>
      </c>
      <c r="G42" s="4">
        <f>Nurse[[#This Row],[Total Direct Care Staff Hours]]/Nurse[[#This Row],[MDS Census]]</f>
        <v>4.2367163565333605</v>
      </c>
      <c r="H42" s="4">
        <f>Nurse[[#This Row],[Total RN Hours (w/ Admin, DON)]]/Nurse[[#This Row],[MDS Census]]</f>
        <v>0.39522052020150117</v>
      </c>
      <c r="I42" s="4">
        <f>Nurse[[#This Row],[RN Hours (excl. Admin, DON)]]/Nurse[[#This Row],[MDS Census]]</f>
        <v>0.33716664953223002</v>
      </c>
      <c r="J42" s="4">
        <f>SUM(Nurse[[#This Row],[RN Hours (excl. Admin, DON)]],Nurse[[#This Row],[RN Admin Hours]],Nurse[[#This Row],[RN DON Hours]],Nurse[[#This Row],[LPN Hours (excl. Admin)]],Nurse[[#This Row],[LPN Admin Hours]],Nurse[[#This Row],[CNA Hours]],Nurse[[#This Row],[NA TR Hours]],Nurse[[#This Row],[Med Aide/Tech Hours]])</f>
        <v>459.68467391304353</v>
      </c>
      <c r="K42" s="4">
        <f>SUM(Nurse[[#This Row],[RN Hours (excl. Admin, DON)]],Nurse[[#This Row],[LPN Hours (excl. Admin)]],Nurse[[#This Row],[CNA Hours]],Nurse[[#This Row],[NA TR Hours]],Nurse[[#This Row],[Med Aide/Tech Hours]])</f>
        <v>447.94065217391301</v>
      </c>
      <c r="L42" s="4">
        <f>SUM(Nurse[[#This Row],[RN Hours (excl. Admin, DON)]],Nurse[[#This Row],[RN Admin Hours]],Nurse[[#This Row],[RN DON Hours]])</f>
        <v>41.785978260869584</v>
      </c>
      <c r="M42" s="4">
        <v>35.648043478260888</v>
      </c>
      <c r="N42" s="4">
        <v>3.5054347826086958</v>
      </c>
      <c r="O42" s="4">
        <v>2.6325000000000003</v>
      </c>
      <c r="P42" s="4">
        <f>SUM(Nurse[[#This Row],[LPN Hours (excl. Admin)]],Nurse[[#This Row],[LPN Admin Hours]])</f>
        <v>118.73554347826085</v>
      </c>
      <c r="Q42" s="4">
        <v>113.12945652173912</v>
      </c>
      <c r="R42" s="4">
        <v>5.6060869565217377</v>
      </c>
      <c r="S42" s="4">
        <f>SUM(Nurse[[#This Row],[CNA Hours]],Nurse[[#This Row],[NA TR Hours]],Nurse[[#This Row],[Med Aide/Tech Hours]])</f>
        <v>299.16315217391303</v>
      </c>
      <c r="T42" s="4">
        <v>299.16315217391303</v>
      </c>
      <c r="U42" s="4">
        <v>0</v>
      </c>
      <c r="V42" s="4">
        <v>0</v>
      </c>
      <c r="W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233.38336956521732</v>
      </c>
      <c r="X42" s="4">
        <v>15.913152173913035</v>
      </c>
      <c r="Y42" s="4">
        <v>0</v>
      </c>
      <c r="Z42" s="4">
        <v>0</v>
      </c>
      <c r="AA42" s="4">
        <v>60.514999999999979</v>
      </c>
      <c r="AB42" s="4">
        <v>0</v>
      </c>
      <c r="AC42" s="4">
        <v>156.9552173913043</v>
      </c>
      <c r="AD42" s="4">
        <v>0</v>
      </c>
      <c r="AE42" s="4">
        <v>0</v>
      </c>
      <c r="AF42" s="1">
        <v>396065</v>
      </c>
      <c r="AG42" s="1">
        <v>3</v>
      </c>
      <c r="AH42"/>
    </row>
    <row r="43" spans="1:34" x14ac:dyDescent="0.25">
      <c r="A43" t="s">
        <v>721</v>
      </c>
      <c r="B43" t="s">
        <v>392</v>
      </c>
      <c r="C43" t="s">
        <v>875</v>
      </c>
      <c r="D43" t="s">
        <v>744</v>
      </c>
      <c r="E43" s="4">
        <v>64.021739130434781</v>
      </c>
      <c r="F43" s="4">
        <f>Nurse[[#This Row],[Total Nurse Staff Hours]]/Nurse[[#This Row],[MDS Census]]</f>
        <v>3.5234278438030562</v>
      </c>
      <c r="G43" s="4">
        <f>Nurse[[#This Row],[Total Direct Care Staff Hours]]/Nurse[[#This Row],[MDS Census]]</f>
        <v>3.1627741935483873</v>
      </c>
      <c r="H43" s="4">
        <f>Nurse[[#This Row],[Total RN Hours (w/ Admin, DON)]]/Nurse[[#This Row],[MDS Census]]</f>
        <v>0.65594227504244484</v>
      </c>
      <c r="I43" s="4">
        <f>Nurse[[#This Row],[RN Hours (excl. Admin, DON)]]/Nurse[[#This Row],[MDS Census]]</f>
        <v>0.47436332767402378</v>
      </c>
      <c r="J43" s="4">
        <f>SUM(Nurse[[#This Row],[RN Hours (excl. Admin, DON)]],Nurse[[#This Row],[RN Admin Hours]],Nurse[[#This Row],[RN DON Hours]],Nurse[[#This Row],[LPN Hours (excl. Admin)]],Nurse[[#This Row],[LPN Admin Hours]],Nurse[[#This Row],[CNA Hours]],Nurse[[#This Row],[NA TR Hours]],Nurse[[#This Row],[Med Aide/Tech Hours]])</f>
        <v>225.57597826086956</v>
      </c>
      <c r="K43" s="4">
        <f>SUM(Nurse[[#This Row],[RN Hours (excl. Admin, DON)]],Nurse[[#This Row],[LPN Hours (excl. Admin)]],Nurse[[#This Row],[CNA Hours]],Nurse[[#This Row],[NA TR Hours]],Nurse[[#This Row],[Med Aide/Tech Hours]])</f>
        <v>202.48630434782609</v>
      </c>
      <c r="L43" s="4">
        <f>SUM(Nurse[[#This Row],[RN Hours (excl. Admin, DON)]],Nurse[[#This Row],[RN Admin Hours]],Nurse[[#This Row],[RN DON Hours]])</f>
        <v>41.994565217391305</v>
      </c>
      <c r="M43" s="4">
        <v>30.369565217391305</v>
      </c>
      <c r="N43" s="4">
        <v>7.2173913043478262</v>
      </c>
      <c r="O43" s="4">
        <v>4.4076086956521738</v>
      </c>
      <c r="P43" s="4">
        <f>SUM(Nurse[[#This Row],[LPN Hours (excl. Admin)]],Nurse[[#This Row],[LPN Admin Hours]])</f>
        <v>47.483695652173914</v>
      </c>
      <c r="Q43" s="4">
        <v>36.019021739130437</v>
      </c>
      <c r="R43" s="4">
        <v>11.464673913043478</v>
      </c>
      <c r="S43" s="4">
        <f>SUM(Nurse[[#This Row],[CNA Hours]],Nurse[[#This Row],[NA TR Hours]],Nurse[[#This Row],[Med Aide/Tech Hours]])</f>
        <v>136.09771739130434</v>
      </c>
      <c r="T43" s="4">
        <v>112.22543478260869</v>
      </c>
      <c r="U43" s="4">
        <v>23.872282608695652</v>
      </c>
      <c r="V43" s="4">
        <v>0</v>
      </c>
      <c r="W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9.9727173913043465</v>
      </c>
      <c r="X43" s="4">
        <v>0</v>
      </c>
      <c r="Y43" s="4">
        <v>0</v>
      </c>
      <c r="Z43" s="4">
        <v>0</v>
      </c>
      <c r="AA43" s="4">
        <v>7.7527173913043477</v>
      </c>
      <c r="AB43" s="4">
        <v>0</v>
      </c>
      <c r="AC43" s="4">
        <v>2.2199999999999998</v>
      </c>
      <c r="AD43" s="4">
        <v>0</v>
      </c>
      <c r="AE43" s="4">
        <v>0</v>
      </c>
      <c r="AF43" s="1">
        <v>395654</v>
      </c>
      <c r="AG43" s="1">
        <v>3</v>
      </c>
      <c r="AH43"/>
    </row>
    <row r="44" spans="1:34" x14ac:dyDescent="0.25">
      <c r="A44" t="s">
        <v>721</v>
      </c>
      <c r="B44" t="s">
        <v>342</v>
      </c>
      <c r="C44" t="s">
        <v>807</v>
      </c>
      <c r="D44" t="s">
        <v>750</v>
      </c>
      <c r="E44" s="4">
        <v>132.35869565217391</v>
      </c>
      <c r="F44" s="4">
        <f>Nurse[[#This Row],[Total Nurse Staff Hours]]/Nurse[[#This Row],[MDS Census]]</f>
        <v>3.7454652213188808</v>
      </c>
      <c r="G44" s="4">
        <f>Nurse[[#This Row],[Total Direct Care Staff Hours]]/Nurse[[#This Row],[MDS Census]]</f>
        <v>3.5956680627412347</v>
      </c>
      <c r="H44" s="4">
        <f>Nurse[[#This Row],[Total RN Hours (w/ Admin, DON)]]/Nurse[[#This Row],[MDS Census]]</f>
        <v>0.43077687443541113</v>
      </c>
      <c r="I44" s="4">
        <f>Nurse[[#This Row],[RN Hours (excl. Admin, DON)]]/Nurse[[#This Row],[MDS Census]]</f>
        <v>0.28135090744846852</v>
      </c>
      <c r="J44" s="4">
        <f>SUM(Nurse[[#This Row],[RN Hours (excl. Admin, DON)]],Nurse[[#This Row],[RN Admin Hours]],Nurse[[#This Row],[RN DON Hours]],Nurse[[#This Row],[LPN Hours (excl. Admin)]],Nurse[[#This Row],[LPN Admin Hours]],Nurse[[#This Row],[CNA Hours]],Nurse[[#This Row],[NA TR Hours]],Nurse[[#This Row],[Med Aide/Tech Hours]])</f>
        <v>495.7448913043479</v>
      </c>
      <c r="K44" s="4">
        <f>SUM(Nurse[[#This Row],[RN Hours (excl. Admin, DON)]],Nurse[[#This Row],[LPN Hours (excl. Admin)]],Nurse[[#This Row],[CNA Hours]],Nurse[[#This Row],[NA TR Hours]],Nurse[[#This Row],[Med Aide/Tech Hours]])</f>
        <v>475.91793478260882</v>
      </c>
      <c r="L44" s="4">
        <f>SUM(Nurse[[#This Row],[RN Hours (excl. Admin, DON)]],Nurse[[#This Row],[RN Admin Hours]],Nurse[[#This Row],[RN DON Hours]])</f>
        <v>57.017065217391313</v>
      </c>
      <c r="M44" s="4">
        <v>37.239239130434797</v>
      </c>
      <c r="N44" s="4">
        <v>14.250652173913043</v>
      </c>
      <c r="O44" s="4">
        <v>5.5271739130434785</v>
      </c>
      <c r="P44" s="4">
        <f>SUM(Nurse[[#This Row],[LPN Hours (excl. Admin)]],Nurse[[#This Row],[LPN Admin Hours]])</f>
        <v>126.54945652173912</v>
      </c>
      <c r="Q44" s="4">
        <v>126.50032608695651</v>
      </c>
      <c r="R44" s="4">
        <v>4.9130434782608694E-2</v>
      </c>
      <c r="S44" s="4">
        <f>SUM(Nurse[[#This Row],[CNA Hours]],Nurse[[#This Row],[NA TR Hours]],Nurse[[#This Row],[Med Aide/Tech Hours]])</f>
        <v>312.17836956521751</v>
      </c>
      <c r="T44" s="4">
        <v>312.17836956521751</v>
      </c>
      <c r="U44" s="4">
        <v>0</v>
      </c>
      <c r="V44" s="4">
        <v>0</v>
      </c>
      <c r="W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91.24228260869566</v>
      </c>
      <c r="X44" s="4">
        <v>5.5740217391304352</v>
      </c>
      <c r="Y44" s="4">
        <v>0</v>
      </c>
      <c r="Z44" s="4">
        <v>0</v>
      </c>
      <c r="AA44" s="4">
        <v>11.138152173913044</v>
      </c>
      <c r="AB44" s="4">
        <v>0</v>
      </c>
      <c r="AC44" s="4">
        <v>74.530108695652174</v>
      </c>
      <c r="AD44" s="4">
        <v>0</v>
      </c>
      <c r="AE44" s="4">
        <v>0</v>
      </c>
      <c r="AF44" s="1">
        <v>395586</v>
      </c>
      <c r="AG44" s="1">
        <v>3</v>
      </c>
      <c r="AH44"/>
    </row>
    <row r="45" spans="1:34" x14ac:dyDescent="0.25">
      <c r="A45" t="s">
        <v>721</v>
      </c>
      <c r="B45" t="s">
        <v>563</v>
      </c>
      <c r="C45" t="s">
        <v>864</v>
      </c>
      <c r="D45" t="s">
        <v>791</v>
      </c>
      <c r="E45" s="4">
        <v>96.869565217391298</v>
      </c>
      <c r="F45" s="4">
        <f>Nurse[[#This Row],[Total Nurse Staff Hours]]/Nurse[[#This Row],[MDS Census]]</f>
        <v>3.4391831238779171</v>
      </c>
      <c r="G45" s="4">
        <f>Nurse[[#This Row],[Total Direct Care Staff Hours]]/Nurse[[#This Row],[MDS Census]]</f>
        <v>3.2094086624775584</v>
      </c>
      <c r="H45" s="4">
        <f>Nurse[[#This Row],[Total RN Hours (w/ Admin, DON)]]/Nurse[[#This Row],[MDS Census]]</f>
        <v>0.66258976660682234</v>
      </c>
      <c r="I45" s="4">
        <f>Nurse[[#This Row],[RN Hours (excl. Admin, DON)]]/Nurse[[#This Row],[MDS Census]]</f>
        <v>0.4807001795332137</v>
      </c>
      <c r="J45" s="4">
        <f>SUM(Nurse[[#This Row],[RN Hours (excl. Admin, DON)]],Nurse[[#This Row],[RN Admin Hours]],Nurse[[#This Row],[RN DON Hours]],Nurse[[#This Row],[LPN Hours (excl. Admin)]],Nurse[[#This Row],[LPN Admin Hours]],Nurse[[#This Row],[CNA Hours]],Nurse[[#This Row],[NA TR Hours]],Nurse[[#This Row],[Med Aide/Tech Hours]])</f>
        <v>333.15217391304344</v>
      </c>
      <c r="K45" s="4">
        <f>SUM(Nurse[[#This Row],[RN Hours (excl. Admin, DON)]],Nurse[[#This Row],[LPN Hours (excl. Admin)]],Nurse[[#This Row],[CNA Hours]],Nurse[[#This Row],[NA TR Hours]],Nurse[[#This Row],[Med Aide/Tech Hours]])</f>
        <v>310.89402173913044</v>
      </c>
      <c r="L45" s="4">
        <f>SUM(Nurse[[#This Row],[RN Hours (excl. Admin, DON)]],Nurse[[#This Row],[RN Admin Hours]],Nurse[[#This Row],[RN DON Hours]])</f>
        <v>64.184782608695656</v>
      </c>
      <c r="M45" s="4">
        <v>46.565217391304351</v>
      </c>
      <c r="N45" s="4">
        <v>8.7336956521739122</v>
      </c>
      <c r="O45" s="4">
        <v>8.8858695652173907</v>
      </c>
      <c r="P45" s="4">
        <f>SUM(Nurse[[#This Row],[LPN Hours (excl. Admin)]],Nurse[[#This Row],[LPN Admin Hours]])</f>
        <v>88.921195652173907</v>
      </c>
      <c r="Q45" s="4">
        <v>84.282608695652172</v>
      </c>
      <c r="R45" s="4">
        <v>4.6385869565217392</v>
      </c>
      <c r="S45" s="4">
        <f>SUM(Nurse[[#This Row],[CNA Hours]],Nurse[[#This Row],[NA TR Hours]],Nurse[[#This Row],[Med Aide/Tech Hours]])</f>
        <v>180.04619565217391</v>
      </c>
      <c r="T45" s="4">
        <v>176.83967391304347</v>
      </c>
      <c r="U45" s="4">
        <v>3.2065217391304346</v>
      </c>
      <c r="V45" s="4">
        <v>0</v>
      </c>
      <c r="W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0.11141304347826086</v>
      </c>
      <c r="X45" s="4">
        <v>0</v>
      </c>
      <c r="Y45" s="4">
        <v>0</v>
      </c>
      <c r="Z45" s="4">
        <v>0</v>
      </c>
      <c r="AA45" s="4">
        <v>0</v>
      </c>
      <c r="AB45" s="4">
        <v>0.11141304347826086</v>
      </c>
      <c r="AC45" s="4">
        <v>0</v>
      </c>
      <c r="AD45" s="4">
        <v>0</v>
      </c>
      <c r="AE45" s="4">
        <v>0</v>
      </c>
      <c r="AF45" s="1">
        <v>395908</v>
      </c>
      <c r="AG45" s="1">
        <v>3</v>
      </c>
      <c r="AH45"/>
    </row>
    <row r="46" spans="1:34" x14ac:dyDescent="0.25">
      <c r="A46" t="s">
        <v>721</v>
      </c>
      <c r="B46" t="s">
        <v>421</v>
      </c>
      <c r="C46" t="s">
        <v>864</v>
      </c>
      <c r="D46" t="s">
        <v>791</v>
      </c>
      <c r="E46" s="4">
        <v>66.83098591549296</v>
      </c>
      <c r="F46" s="4">
        <f>Nurse[[#This Row],[Total Nurse Staff Hours]]/Nurse[[#This Row],[MDS Census]]</f>
        <v>3.6160800842992615</v>
      </c>
      <c r="G46" s="4">
        <f>Nurse[[#This Row],[Total Direct Care Staff Hours]]/Nurse[[#This Row],[MDS Census]]</f>
        <v>2.9675658587987348</v>
      </c>
      <c r="H46" s="4">
        <f>Nurse[[#This Row],[Total RN Hours (w/ Admin, DON)]]/Nurse[[#This Row],[MDS Census]]</f>
        <v>0.7448893572181241</v>
      </c>
      <c r="I46" s="4">
        <f>Nurse[[#This Row],[RN Hours (excl. Admin, DON)]]/Nurse[[#This Row],[MDS Census]]</f>
        <v>9.637513171759747E-2</v>
      </c>
      <c r="J46" s="4">
        <f>SUM(Nurse[[#This Row],[RN Hours (excl. Admin, DON)]],Nurse[[#This Row],[RN Admin Hours]],Nurse[[#This Row],[RN DON Hours]],Nurse[[#This Row],[LPN Hours (excl. Admin)]],Nurse[[#This Row],[LPN Admin Hours]],Nurse[[#This Row],[CNA Hours]],Nurse[[#This Row],[NA TR Hours]],Nurse[[#This Row],[Med Aide/Tech Hours]])</f>
        <v>241.66619718309855</v>
      </c>
      <c r="K46" s="4">
        <f>SUM(Nurse[[#This Row],[RN Hours (excl. Admin, DON)]],Nurse[[#This Row],[LPN Hours (excl. Admin)]],Nurse[[#This Row],[CNA Hours]],Nurse[[#This Row],[NA TR Hours]],Nurse[[#This Row],[Med Aide/Tech Hours]])</f>
        <v>198.32535211267603</v>
      </c>
      <c r="L46" s="4">
        <f>SUM(Nurse[[#This Row],[RN Hours (excl. Admin, DON)]],Nurse[[#This Row],[RN Admin Hours]],Nurse[[#This Row],[RN DON Hours]])</f>
        <v>49.781690140845058</v>
      </c>
      <c r="M46" s="4">
        <v>6.4408450704225357</v>
      </c>
      <c r="N46" s="4">
        <v>36.692957746478861</v>
      </c>
      <c r="O46" s="4">
        <v>6.647887323943662</v>
      </c>
      <c r="P46" s="4">
        <f>SUM(Nurse[[#This Row],[LPN Hours (excl. Admin)]],Nurse[[#This Row],[LPN Admin Hours]])</f>
        <v>54.006338028169026</v>
      </c>
      <c r="Q46" s="4">
        <v>54.006338028169026</v>
      </c>
      <c r="R46" s="4">
        <v>0</v>
      </c>
      <c r="S46" s="4">
        <f>SUM(Nurse[[#This Row],[CNA Hours]],Nurse[[#This Row],[NA TR Hours]],Nurse[[#This Row],[Med Aide/Tech Hours]])</f>
        <v>137.87816901408448</v>
      </c>
      <c r="T46" s="4">
        <v>136.01056338028167</v>
      </c>
      <c r="U46" s="4">
        <v>1.8676056338028169</v>
      </c>
      <c r="V46" s="4">
        <v>0</v>
      </c>
      <c r="W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25.41549295774648</v>
      </c>
      <c r="X46" s="4">
        <v>0</v>
      </c>
      <c r="Y46" s="4">
        <v>1.267605633802817</v>
      </c>
      <c r="Z46" s="4">
        <v>0</v>
      </c>
      <c r="AA46" s="4">
        <v>5.7359154929577461</v>
      </c>
      <c r="AB46" s="4">
        <v>0</v>
      </c>
      <c r="AC46" s="4">
        <v>18.411971830985916</v>
      </c>
      <c r="AD46" s="4">
        <v>0</v>
      </c>
      <c r="AE46" s="4">
        <v>0</v>
      </c>
      <c r="AF46" s="1">
        <v>395700</v>
      </c>
      <c r="AG46" s="1">
        <v>3</v>
      </c>
      <c r="AH46"/>
    </row>
    <row r="47" spans="1:34" x14ac:dyDescent="0.25">
      <c r="A47" t="s">
        <v>721</v>
      </c>
      <c r="B47" t="s">
        <v>450</v>
      </c>
      <c r="C47" t="s">
        <v>894</v>
      </c>
      <c r="D47" t="s">
        <v>778</v>
      </c>
      <c r="E47" s="4">
        <v>140.97826086956522</v>
      </c>
      <c r="F47" s="4">
        <f>Nurse[[#This Row],[Total Nurse Staff Hours]]/Nurse[[#This Row],[MDS Census]]</f>
        <v>3.3073469545104075</v>
      </c>
      <c r="G47" s="4">
        <f>Nurse[[#This Row],[Total Direct Care Staff Hours]]/Nurse[[#This Row],[MDS Census]]</f>
        <v>3.095562837316884</v>
      </c>
      <c r="H47" s="4">
        <f>Nurse[[#This Row],[Total RN Hours (w/ Admin, DON)]]/Nurse[[#This Row],[MDS Census]]</f>
        <v>0.53813184271395531</v>
      </c>
      <c r="I47" s="4">
        <f>Nurse[[#This Row],[RN Hours (excl. Admin, DON)]]/Nurse[[#This Row],[MDS Census]]</f>
        <v>0.37122976098689292</v>
      </c>
      <c r="J47" s="4">
        <f>SUM(Nurse[[#This Row],[RN Hours (excl. Admin, DON)]],Nurse[[#This Row],[RN Admin Hours]],Nurse[[#This Row],[RN DON Hours]],Nurse[[#This Row],[LPN Hours (excl. Admin)]],Nurse[[#This Row],[LPN Admin Hours]],Nurse[[#This Row],[CNA Hours]],Nurse[[#This Row],[NA TR Hours]],Nurse[[#This Row],[Med Aide/Tech Hours]])</f>
        <v>466.26402173913027</v>
      </c>
      <c r="K47" s="4">
        <f>SUM(Nurse[[#This Row],[RN Hours (excl. Admin, DON)]],Nurse[[#This Row],[LPN Hours (excl. Admin)]],Nurse[[#This Row],[CNA Hours]],Nurse[[#This Row],[NA TR Hours]],Nurse[[#This Row],[Med Aide/Tech Hours]])</f>
        <v>436.40706521739116</v>
      </c>
      <c r="L47" s="4">
        <f>SUM(Nurse[[#This Row],[RN Hours (excl. Admin, DON)]],Nurse[[#This Row],[RN Admin Hours]],Nurse[[#This Row],[RN DON Hours]])</f>
        <v>75.864891304347836</v>
      </c>
      <c r="M47" s="4">
        <v>52.335326086956535</v>
      </c>
      <c r="N47" s="4">
        <v>19.268695652173914</v>
      </c>
      <c r="O47" s="4">
        <v>4.2608695652173916</v>
      </c>
      <c r="P47" s="4">
        <f>SUM(Nurse[[#This Row],[LPN Hours (excl. Admin)]],Nurse[[#This Row],[LPN Admin Hours]])</f>
        <v>187.55641304347822</v>
      </c>
      <c r="Q47" s="4">
        <v>181.22902173913039</v>
      </c>
      <c r="R47" s="4">
        <v>6.3273913043478265</v>
      </c>
      <c r="S47" s="4">
        <f>SUM(Nurse[[#This Row],[CNA Hours]],Nurse[[#This Row],[NA TR Hours]],Nurse[[#This Row],[Med Aide/Tech Hours]])</f>
        <v>202.84271739130429</v>
      </c>
      <c r="T47" s="4">
        <v>202.36282608695646</v>
      </c>
      <c r="U47" s="4">
        <v>0.47989130434782606</v>
      </c>
      <c r="V47" s="4">
        <v>0</v>
      </c>
      <c r="W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181.42717391304353</v>
      </c>
      <c r="X47" s="4">
        <v>29.04358695652175</v>
      </c>
      <c r="Y47" s="4">
        <v>0</v>
      </c>
      <c r="Z47" s="4">
        <v>0</v>
      </c>
      <c r="AA47" s="4">
        <v>47.880108695652169</v>
      </c>
      <c r="AB47" s="4">
        <v>0</v>
      </c>
      <c r="AC47" s="4">
        <v>104.5034782608696</v>
      </c>
      <c r="AD47" s="4">
        <v>0</v>
      </c>
      <c r="AE47" s="4">
        <v>0</v>
      </c>
      <c r="AF47" s="1">
        <v>395740</v>
      </c>
      <c r="AG47" s="1">
        <v>3</v>
      </c>
      <c r="AH47"/>
    </row>
    <row r="48" spans="1:34" x14ac:dyDescent="0.25">
      <c r="A48" t="s">
        <v>721</v>
      </c>
      <c r="B48" t="s">
        <v>158</v>
      </c>
      <c r="C48" t="s">
        <v>818</v>
      </c>
      <c r="D48" t="s">
        <v>761</v>
      </c>
      <c r="E48" s="4">
        <v>105.1195652173913</v>
      </c>
      <c r="F48" s="4">
        <f>Nurse[[#This Row],[Total Nurse Staff Hours]]/Nurse[[#This Row],[MDS Census]]</f>
        <v>5.389075586805915</v>
      </c>
      <c r="G48" s="4">
        <f>Nurse[[#This Row],[Total Direct Care Staff Hours]]/Nurse[[#This Row],[MDS Census]]</f>
        <v>5.0534070933719368</v>
      </c>
      <c r="H48" s="4">
        <f>Nurse[[#This Row],[Total RN Hours (w/ Admin, DON)]]/Nurse[[#This Row],[MDS Census]]</f>
        <v>0.73257677592803239</v>
      </c>
      <c r="I48" s="4">
        <f>Nurse[[#This Row],[RN Hours (excl. Admin, DON)]]/Nurse[[#This Row],[MDS Census]]</f>
        <v>0.51359735291076414</v>
      </c>
      <c r="J48" s="4">
        <f>SUM(Nurse[[#This Row],[RN Hours (excl. Admin, DON)]],Nurse[[#This Row],[RN Admin Hours]],Nurse[[#This Row],[RN DON Hours]],Nurse[[#This Row],[LPN Hours (excl. Admin)]],Nurse[[#This Row],[LPN Admin Hours]],Nurse[[#This Row],[CNA Hours]],Nurse[[#This Row],[NA TR Hours]],Nurse[[#This Row],[Med Aide/Tech Hours]])</f>
        <v>566.49728260869563</v>
      </c>
      <c r="K48" s="4">
        <f>SUM(Nurse[[#This Row],[RN Hours (excl. Admin, DON)]],Nurse[[#This Row],[LPN Hours (excl. Admin)]],Nurse[[#This Row],[CNA Hours]],Nurse[[#This Row],[NA TR Hours]],Nurse[[#This Row],[Med Aide/Tech Hours]])</f>
        <v>531.21195652173913</v>
      </c>
      <c r="L48" s="4">
        <f>SUM(Nurse[[#This Row],[RN Hours (excl. Admin, DON)]],Nurse[[#This Row],[RN Admin Hours]],Nurse[[#This Row],[RN DON Hours]])</f>
        <v>77.008152173913047</v>
      </c>
      <c r="M48" s="4">
        <v>53.989130434782609</v>
      </c>
      <c r="N48" s="4">
        <v>18.0625</v>
      </c>
      <c r="O48" s="4">
        <v>4.9565217391304346</v>
      </c>
      <c r="P48" s="4">
        <f>SUM(Nurse[[#This Row],[LPN Hours (excl. Admin)]],Nurse[[#This Row],[LPN Admin Hours]])</f>
        <v>151.09782608695653</v>
      </c>
      <c r="Q48" s="4">
        <v>138.83152173913044</v>
      </c>
      <c r="R48" s="4">
        <v>12.266304347826088</v>
      </c>
      <c r="S48" s="4">
        <f>SUM(Nurse[[#This Row],[CNA Hours]],Nurse[[#This Row],[NA TR Hours]],Nurse[[#This Row],[Med Aide/Tech Hours]])</f>
        <v>338.39130434782606</v>
      </c>
      <c r="T48" s="4">
        <v>338.39130434782606</v>
      </c>
      <c r="U48" s="4">
        <v>0</v>
      </c>
      <c r="V48" s="4">
        <v>0</v>
      </c>
      <c r="W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162.58152173913044</v>
      </c>
      <c r="X48" s="4">
        <v>15.214673913043478</v>
      </c>
      <c r="Y48" s="4">
        <v>0.85869565217391308</v>
      </c>
      <c r="Z48" s="4">
        <v>0</v>
      </c>
      <c r="AA48" s="4">
        <v>55.423913043478258</v>
      </c>
      <c r="AB48" s="4">
        <v>0</v>
      </c>
      <c r="AC48" s="4">
        <v>91.084239130434781</v>
      </c>
      <c r="AD48" s="4">
        <v>0</v>
      </c>
      <c r="AE48" s="4">
        <v>0</v>
      </c>
      <c r="AF48" s="1">
        <v>395328</v>
      </c>
      <c r="AG48" s="1">
        <v>3</v>
      </c>
      <c r="AH48"/>
    </row>
    <row r="49" spans="1:34" x14ac:dyDescent="0.25">
      <c r="A49" t="s">
        <v>721</v>
      </c>
      <c r="B49" t="s">
        <v>352</v>
      </c>
      <c r="C49" t="s">
        <v>1043</v>
      </c>
      <c r="D49" t="s">
        <v>768</v>
      </c>
      <c r="E49" s="4">
        <v>128.28260869565219</v>
      </c>
      <c r="F49" s="4">
        <f>Nurse[[#This Row],[Total Nurse Staff Hours]]/Nurse[[#This Row],[MDS Census]]</f>
        <v>3.1373657007286897</v>
      </c>
      <c r="G49" s="4">
        <f>Nurse[[#This Row],[Total Direct Care Staff Hours]]/Nurse[[#This Row],[MDS Census]]</f>
        <v>2.9732824944924583</v>
      </c>
      <c r="H49" s="4">
        <f>Nurse[[#This Row],[Total RN Hours (w/ Admin, DON)]]/Nurse[[#This Row],[MDS Census]]</f>
        <v>0.48853584138281642</v>
      </c>
      <c r="I49" s="4">
        <f>Nurse[[#This Row],[RN Hours (excl. Admin, DON)]]/Nurse[[#This Row],[MDS Census]]</f>
        <v>0.34789611930181324</v>
      </c>
      <c r="J49" s="4">
        <f>SUM(Nurse[[#This Row],[RN Hours (excl. Admin, DON)]],Nurse[[#This Row],[RN Admin Hours]],Nurse[[#This Row],[RN DON Hours]],Nurse[[#This Row],[LPN Hours (excl. Admin)]],Nurse[[#This Row],[LPN Admin Hours]],Nurse[[#This Row],[CNA Hours]],Nurse[[#This Row],[NA TR Hours]],Nurse[[#This Row],[Med Aide/Tech Hours]])</f>
        <v>402.46945652173912</v>
      </c>
      <c r="K49" s="4">
        <f>SUM(Nurse[[#This Row],[RN Hours (excl. Admin, DON)]],Nurse[[#This Row],[LPN Hours (excl. Admin)]],Nurse[[#This Row],[CNA Hours]],Nurse[[#This Row],[NA TR Hours]],Nurse[[#This Row],[Med Aide/Tech Hours]])</f>
        <v>381.42043478260865</v>
      </c>
      <c r="L49" s="4">
        <f>SUM(Nurse[[#This Row],[RN Hours (excl. Admin, DON)]],Nurse[[#This Row],[RN Admin Hours]],Nurse[[#This Row],[RN DON Hours]])</f>
        <v>62.670652173913041</v>
      </c>
      <c r="M49" s="4">
        <v>44.629021739130437</v>
      </c>
      <c r="N49" s="4">
        <v>12.900326086956518</v>
      </c>
      <c r="O49" s="4">
        <v>5.1413043478260869</v>
      </c>
      <c r="P49" s="4">
        <f>SUM(Nurse[[#This Row],[LPN Hours (excl. Admin)]],Nurse[[#This Row],[LPN Admin Hours]])</f>
        <v>108.3057608695652</v>
      </c>
      <c r="Q49" s="4">
        <v>105.29836956521739</v>
      </c>
      <c r="R49" s="4">
        <v>3.0073913043478266</v>
      </c>
      <c r="S49" s="4">
        <f>SUM(Nurse[[#This Row],[CNA Hours]],Nurse[[#This Row],[NA TR Hours]],Nurse[[#This Row],[Med Aide/Tech Hours]])</f>
        <v>231.49304347826083</v>
      </c>
      <c r="T49" s="4">
        <v>230.38728260869561</v>
      </c>
      <c r="U49" s="4">
        <v>1.1057608695652175</v>
      </c>
      <c r="V49" s="4">
        <v>0</v>
      </c>
      <c r="W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81.715652173913014</v>
      </c>
      <c r="X49" s="4">
        <v>7.6659782608695641</v>
      </c>
      <c r="Y49" s="4">
        <v>0</v>
      </c>
      <c r="Z49" s="4">
        <v>0</v>
      </c>
      <c r="AA49" s="4">
        <v>7.1220652173913059</v>
      </c>
      <c r="AB49" s="4">
        <v>0</v>
      </c>
      <c r="AC49" s="4">
        <v>65.870760869565189</v>
      </c>
      <c r="AD49" s="4">
        <v>1.0568478260869565</v>
      </c>
      <c r="AE49" s="4">
        <v>0</v>
      </c>
      <c r="AF49" s="1">
        <v>395596</v>
      </c>
      <c r="AG49" s="1">
        <v>3</v>
      </c>
      <c r="AH49"/>
    </row>
    <row r="50" spans="1:34" x14ac:dyDescent="0.25">
      <c r="A50" t="s">
        <v>721</v>
      </c>
      <c r="B50" t="s">
        <v>26</v>
      </c>
      <c r="C50" t="s">
        <v>896</v>
      </c>
      <c r="D50" t="s">
        <v>766</v>
      </c>
      <c r="E50" s="4">
        <v>349.94565217391306</v>
      </c>
      <c r="F50" s="4">
        <f>Nurse[[#This Row],[Total Nurse Staff Hours]]/Nurse[[#This Row],[MDS Census]]</f>
        <v>3.2901904022363717</v>
      </c>
      <c r="G50" s="4">
        <f>Nurse[[#This Row],[Total Direct Care Staff Hours]]/Nurse[[#This Row],[MDS Census]]</f>
        <v>3.1782963193042395</v>
      </c>
      <c r="H50" s="4">
        <f>Nurse[[#This Row],[Total RN Hours (w/ Admin, DON)]]/Nurse[[#This Row],[MDS Census]]</f>
        <v>0.45303556452865351</v>
      </c>
      <c r="I50" s="4">
        <f>Nurse[[#This Row],[RN Hours (excl. Admin, DON)]]/Nurse[[#This Row],[MDS Census]]</f>
        <v>0.36071750271781328</v>
      </c>
      <c r="J50" s="4">
        <f>SUM(Nurse[[#This Row],[RN Hours (excl. Admin, DON)]],Nurse[[#This Row],[RN Admin Hours]],Nurse[[#This Row],[RN DON Hours]],Nurse[[#This Row],[LPN Hours (excl. Admin)]],Nurse[[#This Row],[LPN Admin Hours]],Nurse[[#This Row],[CNA Hours]],Nurse[[#This Row],[NA TR Hours]],Nurse[[#This Row],[Med Aide/Tech Hours]])</f>
        <v>1151.3878260869565</v>
      </c>
      <c r="K50" s="4">
        <f>SUM(Nurse[[#This Row],[RN Hours (excl. Admin, DON)]],Nurse[[#This Row],[LPN Hours (excl. Admin)]],Nurse[[#This Row],[CNA Hours]],Nurse[[#This Row],[NA TR Hours]],Nurse[[#This Row],[Med Aide/Tech Hours]])</f>
        <v>1112.2309782608695</v>
      </c>
      <c r="L50" s="4">
        <f>SUM(Nurse[[#This Row],[RN Hours (excl. Admin, DON)]],Nurse[[#This Row],[RN Admin Hours]],Nurse[[#This Row],[RN DON Hours]])</f>
        <v>158.53782608695653</v>
      </c>
      <c r="M50" s="4">
        <v>126.23152173913043</v>
      </c>
      <c r="N50" s="4">
        <v>27.578043478260877</v>
      </c>
      <c r="O50" s="4">
        <v>4.7282608695652177</v>
      </c>
      <c r="P50" s="4">
        <f>SUM(Nurse[[#This Row],[LPN Hours (excl. Admin)]],Nurse[[#This Row],[LPN Admin Hours]])</f>
        <v>261.90282608695651</v>
      </c>
      <c r="Q50" s="4">
        <v>255.05228260869566</v>
      </c>
      <c r="R50" s="4">
        <v>6.8505434782608692</v>
      </c>
      <c r="S50" s="4">
        <f>SUM(Nurse[[#This Row],[CNA Hours]],Nurse[[#This Row],[NA TR Hours]],Nurse[[#This Row],[Med Aide/Tech Hours]])</f>
        <v>730.94717391304334</v>
      </c>
      <c r="T50" s="4">
        <v>730.94717391304334</v>
      </c>
      <c r="U50" s="4">
        <v>0</v>
      </c>
      <c r="V50" s="4">
        <v>0</v>
      </c>
      <c r="W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235.2479347826087</v>
      </c>
      <c r="X50" s="4">
        <v>20.69869565217391</v>
      </c>
      <c r="Y50" s="4">
        <v>1.7934782608695652</v>
      </c>
      <c r="Z50" s="4">
        <v>0</v>
      </c>
      <c r="AA50" s="4">
        <v>129.08608695652177</v>
      </c>
      <c r="AB50" s="4">
        <v>0</v>
      </c>
      <c r="AC50" s="4">
        <v>83.669673913043454</v>
      </c>
      <c r="AD50" s="4">
        <v>0</v>
      </c>
      <c r="AE50" s="4">
        <v>0</v>
      </c>
      <c r="AF50" s="1">
        <v>395015</v>
      </c>
      <c r="AG50" s="1">
        <v>3</v>
      </c>
      <c r="AH50"/>
    </row>
    <row r="51" spans="1:34" x14ac:dyDescent="0.25">
      <c r="A51" t="s">
        <v>721</v>
      </c>
      <c r="B51" t="s">
        <v>569</v>
      </c>
      <c r="C51" t="s">
        <v>1106</v>
      </c>
      <c r="D51" t="s">
        <v>756</v>
      </c>
      <c r="E51" s="4">
        <v>68.021739130434781</v>
      </c>
      <c r="F51" s="4">
        <f>Nurse[[#This Row],[Total Nurse Staff Hours]]/Nurse[[#This Row],[MDS Census]]</f>
        <v>3.2969990412272292</v>
      </c>
      <c r="G51" s="4">
        <f>Nurse[[#This Row],[Total Direct Care Staff Hours]]/Nurse[[#This Row],[MDS Census]]</f>
        <v>3.01392138063279</v>
      </c>
      <c r="H51" s="4">
        <f>Nurse[[#This Row],[Total RN Hours (w/ Admin, DON)]]/Nurse[[#This Row],[MDS Census]]</f>
        <v>0.78710290827740503</v>
      </c>
      <c r="I51" s="4">
        <f>Nurse[[#This Row],[RN Hours (excl. Admin, DON)]]/Nurse[[#This Row],[MDS Census]]</f>
        <v>0.55899488654522234</v>
      </c>
      <c r="J51" s="4">
        <f>SUM(Nurse[[#This Row],[RN Hours (excl. Admin, DON)]],Nurse[[#This Row],[RN Admin Hours]],Nurse[[#This Row],[RN DON Hours]],Nurse[[#This Row],[LPN Hours (excl. Admin)]],Nurse[[#This Row],[LPN Admin Hours]],Nurse[[#This Row],[CNA Hours]],Nurse[[#This Row],[NA TR Hours]],Nurse[[#This Row],[Med Aide/Tech Hours]])</f>
        <v>224.26760869565217</v>
      </c>
      <c r="K51" s="4">
        <f>SUM(Nurse[[#This Row],[RN Hours (excl. Admin, DON)]],Nurse[[#This Row],[LPN Hours (excl. Admin)]],Nurse[[#This Row],[CNA Hours]],Nurse[[#This Row],[NA TR Hours]],Nurse[[#This Row],[Med Aide/Tech Hours]])</f>
        <v>205.01217391304348</v>
      </c>
      <c r="L51" s="4">
        <f>SUM(Nurse[[#This Row],[RN Hours (excl. Admin, DON)]],Nurse[[#This Row],[RN Admin Hours]],Nurse[[#This Row],[RN DON Hours]])</f>
        <v>53.540108695652179</v>
      </c>
      <c r="M51" s="4">
        <v>38.023804347826101</v>
      </c>
      <c r="N51" s="4">
        <v>9.9510869565217384</v>
      </c>
      <c r="O51" s="4">
        <v>5.5652173913043477</v>
      </c>
      <c r="P51" s="4">
        <f>SUM(Nurse[[#This Row],[LPN Hours (excl. Admin)]],Nurse[[#This Row],[LPN Admin Hours]])</f>
        <v>53.306413043478258</v>
      </c>
      <c r="Q51" s="4">
        <v>49.567282608695649</v>
      </c>
      <c r="R51" s="4">
        <v>3.7391304347826089</v>
      </c>
      <c r="S51" s="4">
        <f>SUM(Nurse[[#This Row],[CNA Hours]],Nurse[[#This Row],[NA TR Hours]],Nurse[[#This Row],[Med Aide/Tech Hours]])</f>
        <v>117.42108695652173</v>
      </c>
      <c r="T51" s="4">
        <v>95.42923913043478</v>
      </c>
      <c r="U51" s="4">
        <v>21.991847826086957</v>
      </c>
      <c r="V51" s="4">
        <v>0</v>
      </c>
      <c r="W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39.388586956521735</v>
      </c>
      <c r="X51" s="4">
        <v>11.284673913043479</v>
      </c>
      <c r="Y51" s="4">
        <v>0</v>
      </c>
      <c r="Z51" s="4">
        <v>0</v>
      </c>
      <c r="AA51" s="4">
        <v>10.07</v>
      </c>
      <c r="AB51" s="4">
        <v>0</v>
      </c>
      <c r="AC51" s="4">
        <v>18.033913043478258</v>
      </c>
      <c r="AD51" s="4">
        <v>0</v>
      </c>
      <c r="AE51" s="4">
        <v>0</v>
      </c>
      <c r="AF51" s="1">
        <v>395917</v>
      </c>
      <c r="AG51" s="1">
        <v>3</v>
      </c>
      <c r="AH51"/>
    </row>
    <row r="52" spans="1:34" x14ac:dyDescent="0.25">
      <c r="A52" t="s">
        <v>721</v>
      </c>
      <c r="B52" t="s">
        <v>178</v>
      </c>
      <c r="C52" t="s">
        <v>969</v>
      </c>
      <c r="D52" t="s">
        <v>764</v>
      </c>
      <c r="E52" s="4">
        <v>75.108695652173907</v>
      </c>
      <c r="F52" s="4">
        <f>Nurse[[#This Row],[Total Nurse Staff Hours]]/Nurse[[#This Row],[MDS Census]]</f>
        <v>3.9163675832127351</v>
      </c>
      <c r="G52" s="4">
        <f>Nurse[[#This Row],[Total Direct Care Staff Hours]]/Nurse[[#This Row],[MDS Census]]</f>
        <v>3.5170549927641095</v>
      </c>
      <c r="H52" s="4">
        <f>Nurse[[#This Row],[Total RN Hours (w/ Admin, DON)]]/Nurse[[#This Row],[MDS Census]]</f>
        <v>0.67500723589001432</v>
      </c>
      <c r="I52" s="4">
        <f>Nurse[[#This Row],[RN Hours (excl. Admin, DON)]]/Nurse[[#This Row],[MDS Census]]</f>
        <v>0.41245296671490578</v>
      </c>
      <c r="J52" s="4">
        <f>SUM(Nurse[[#This Row],[RN Hours (excl. Admin, DON)]],Nurse[[#This Row],[RN Admin Hours]],Nurse[[#This Row],[RN DON Hours]],Nurse[[#This Row],[LPN Hours (excl. Admin)]],Nurse[[#This Row],[LPN Admin Hours]],Nurse[[#This Row],[CNA Hours]],Nurse[[#This Row],[NA TR Hours]],Nurse[[#This Row],[Med Aide/Tech Hours]])</f>
        <v>294.1532608695652</v>
      </c>
      <c r="K52" s="4">
        <f>SUM(Nurse[[#This Row],[RN Hours (excl. Admin, DON)]],Nurse[[#This Row],[LPN Hours (excl. Admin)]],Nurse[[#This Row],[CNA Hours]],Nurse[[#This Row],[NA TR Hours]],Nurse[[#This Row],[Med Aide/Tech Hours]])</f>
        <v>264.16141304347821</v>
      </c>
      <c r="L52" s="4">
        <f>SUM(Nurse[[#This Row],[RN Hours (excl. Admin, DON)]],Nurse[[#This Row],[RN Admin Hours]],Nurse[[#This Row],[RN DON Hours]])</f>
        <v>50.69891304347825</v>
      </c>
      <c r="M52" s="4">
        <v>30.978804347826074</v>
      </c>
      <c r="N52" s="4">
        <v>14.523369565217395</v>
      </c>
      <c r="O52" s="4">
        <v>5.1967391304347812</v>
      </c>
      <c r="P52" s="4">
        <f>SUM(Nurse[[#This Row],[LPN Hours (excl. Admin)]],Nurse[[#This Row],[LPN Admin Hours]])</f>
        <v>73.183695652173895</v>
      </c>
      <c r="Q52" s="4">
        <v>62.911956521739107</v>
      </c>
      <c r="R52" s="4">
        <v>10.271739130434787</v>
      </c>
      <c r="S52" s="4">
        <f>SUM(Nurse[[#This Row],[CNA Hours]],Nurse[[#This Row],[NA TR Hours]],Nurse[[#This Row],[Med Aide/Tech Hours]])</f>
        <v>170.27065217391305</v>
      </c>
      <c r="T52" s="4">
        <v>170.27065217391305</v>
      </c>
      <c r="U52" s="4">
        <v>0</v>
      </c>
      <c r="V52" s="4">
        <v>0</v>
      </c>
      <c r="W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8.6304347826086971</v>
      </c>
      <c r="X52" s="4">
        <v>0</v>
      </c>
      <c r="Y52" s="4">
        <v>0</v>
      </c>
      <c r="Z52" s="4">
        <v>0</v>
      </c>
      <c r="AA52" s="4">
        <v>8.6304347826086971</v>
      </c>
      <c r="AB52" s="4">
        <v>0</v>
      </c>
      <c r="AC52" s="4">
        <v>0</v>
      </c>
      <c r="AD52" s="4">
        <v>0</v>
      </c>
      <c r="AE52" s="4">
        <v>0</v>
      </c>
      <c r="AF52" s="1">
        <v>395352</v>
      </c>
      <c r="AG52" s="1">
        <v>3</v>
      </c>
      <c r="AH52"/>
    </row>
    <row r="53" spans="1:34" x14ac:dyDescent="0.25">
      <c r="A53" t="s">
        <v>721</v>
      </c>
      <c r="B53" t="s">
        <v>136</v>
      </c>
      <c r="C53" t="s">
        <v>958</v>
      </c>
      <c r="D53" t="s">
        <v>784</v>
      </c>
      <c r="E53" s="4">
        <v>92.336956521739125</v>
      </c>
      <c r="F53" s="4">
        <f>Nurse[[#This Row],[Total Nurse Staff Hours]]/Nurse[[#This Row],[MDS Census]]</f>
        <v>3.2695832842848733</v>
      </c>
      <c r="G53" s="4">
        <f>Nurse[[#This Row],[Total Direct Care Staff Hours]]/Nurse[[#This Row],[MDS Census]]</f>
        <v>3.1170229546792227</v>
      </c>
      <c r="H53" s="4">
        <f>Nurse[[#This Row],[Total RN Hours (w/ Admin, DON)]]/Nurse[[#This Row],[MDS Census]]</f>
        <v>0.50543967039434956</v>
      </c>
      <c r="I53" s="4">
        <f>Nurse[[#This Row],[RN Hours (excl. Admin, DON)]]/Nurse[[#This Row],[MDS Census]]</f>
        <v>0.35287934078869926</v>
      </c>
      <c r="J53" s="4">
        <f>SUM(Nurse[[#This Row],[RN Hours (excl. Admin, DON)]],Nurse[[#This Row],[RN Admin Hours]],Nurse[[#This Row],[RN DON Hours]],Nurse[[#This Row],[LPN Hours (excl. Admin)]],Nurse[[#This Row],[LPN Admin Hours]],Nurse[[#This Row],[CNA Hours]],Nurse[[#This Row],[NA TR Hours]],Nurse[[#This Row],[Med Aide/Tech Hours]])</f>
        <v>301.90336956521736</v>
      </c>
      <c r="K53" s="4">
        <f>SUM(Nurse[[#This Row],[RN Hours (excl. Admin, DON)]],Nurse[[#This Row],[LPN Hours (excl. Admin)]],Nurse[[#This Row],[CNA Hours]],Nurse[[#This Row],[NA TR Hours]],Nurse[[#This Row],[Med Aide/Tech Hours]])</f>
        <v>287.81641304347824</v>
      </c>
      <c r="L53" s="4">
        <f>SUM(Nurse[[#This Row],[RN Hours (excl. Admin, DON)]],Nurse[[#This Row],[RN Admin Hours]],Nurse[[#This Row],[RN DON Hours]])</f>
        <v>46.670760869565214</v>
      </c>
      <c r="M53" s="4">
        <v>32.583804347826089</v>
      </c>
      <c r="N53" s="4">
        <v>8.6521739130434785</v>
      </c>
      <c r="O53" s="4">
        <v>5.4347826086956523</v>
      </c>
      <c r="P53" s="4">
        <f>SUM(Nurse[[#This Row],[LPN Hours (excl. Admin)]],Nurse[[#This Row],[LPN Admin Hours]])</f>
        <v>80.334673913043474</v>
      </c>
      <c r="Q53" s="4">
        <v>80.334673913043474</v>
      </c>
      <c r="R53" s="4">
        <v>0</v>
      </c>
      <c r="S53" s="4">
        <f>SUM(Nurse[[#This Row],[CNA Hours]],Nurse[[#This Row],[NA TR Hours]],Nurse[[#This Row],[Med Aide/Tech Hours]])</f>
        <v>174.89793478260867</v>
      </c>
      <c r="T53" s="4">
        <v>170.54467391304345</v>
      </c>
      <c r="U53" s="4">
        <v>4.3532608695652177</v>
      </c>
      <c r="V53" s="4">
        <v>0</v>
      </c>
      <c r="W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90.099021739130436</v>
      </c>
      <c r="X53" s="4">
        <v>2.9560869565217387</v>
      </c>
      <c r="Y53" s="4">
        <v>0</v>
      </c>
      <c r="Z53" s="4">
        <v>0</v>
      </c>
      <c r="AA53" s="4">
        <v>27.190652173913048</v>
      </c>
      <c r="AB53" s="4">
        <v>0</v>
      </c>
      <c r="AC53" s="4">
        <v>59.952282608695647</v>
      </c>
      <c r="AD53" s="4">
        <v>0</v>
      </c>
      <c r="AE53" s="4">
        <v>0</v>
      </c>
      <c r="AF53" s="1">
        <v>395286</v>
      </c>
      <c r="AG53" s="1">
        <v>3</v>
      </c>
      <c r="AH53"/>
    </row>
    <row r="54" spans="1:34" x14ac:dyDescent="0.25">
      <c r="A54" t="s">
        <v>721</v>
      </c>
      <c r="B54" t="s">
        <v>224</v>
      </c>
      <c r="C54" t="s">
        <v>1002</v>
      </c>
      <c r="D54" t="s">
        <v>790</v>
      </c>
      <c r="E54" s="4">
        <v>68.076086956521735</v>
      </c>
      <c r="F54" s="4">
        <f>Nurse[[#This Row],[Total Nurse Staff Hours]]/Nurse[[#This Row],[MDS Census]]</f>
        <v>3.2715104582468464</v>
      </c>
      <c r="G54" s="4">
        <f>Nurse[[#This Row],[Total Direct Care Staff Hours]]/Nurse[[#This Row],[MDS Census]]</f>
        <v>3.1403113523870347</v>
      </c>
      <c r="H54" s="4">
        <f>Nurse[[#This Row],[Total RN Hours (w/ Admin, DON)]]/Nurse[[#This Row],[MDS Census]]</f>
        <v>0.56625419128213317</v>
      </c>
      <c r="I54" s="4">
        <f>Nurse[[#This Row],[RN Hours (excl. Admin, DON)]]/Nurse[[#This Row],[MDS Census]]</f>
        <v>0.43505508542232163</v>
      </c>
      <c r="J54" s="4">
        <f>SUM(Nurse[[#This Row],[RN Hours (excl. Admin, DON)]],Nurse[[#This Row],[RN Admin Hours]],Nurse[[#This Row],[RN DON Hours]],Nurse[[#This Row],[LPN Hours (excl. Admin)]],Nurse[[#This Row],[LPN Admin Hours]],Nurse[[#This Row],[CNA Hours]],Nurse[[#This Row],[NA TR Hours]],Nurse[[#This Row],[Med Aide/Tech Hours]])</f>
        <v>222.71163043478259</v>
      </c>
      <c r="K54" s="4">
        <f>SUM(Nurse[[#This Row],[RN Hours (excl. Admin, DON)]],Nurse[[#This Row],[LPN Hours (excl. Admin)]],Nurse[[#This Row],[CNA Hours]],Nurse[[#This Row],[NA TR Hours]],Nurse[[#This Row],[Med Aide/Tech Hours]])</f>
        <v>213.78010869565213</v>
      </c>
      <c r="L54" s="4">
        <f>SUM(Nurse[[#This Row],[RN Hours (excl. Admin, DON)]],Nurse[[#This Row],[RN Admin Hours]],Nurse[[#This Row],[RN DON Hours]])</f>
        <v>38.548369565217392</v>
      </c>
      <c r="M54" s="4">
        <v>29.616847826086957</v>
      </c>
      <c r="N54" s="4">
        <v>5.3282608695652174</v>
      </c>
      <c r="O54" s="4">
        <v>3.6032608695652173</v>
      </c>
      <c r="P54" s="4">
        <f>SUM(Nurse[[#This Row],[LPN Hours (excl. Admin)]],Nurse[[#This Row],[LPN Admin Hours]])</f>
        <v>54.444130434782608</v>
      </c>
      <c r="Q54" s="4">
        <v>54.444130434782608</v>
      </c>
      <c r="R54" s="4">
        <v>0</v>
      </c>
      <c r="S54" s="4">
        <f>SUM(Nurse[[#This Row],[CNA Hours]],Nurse[[#This Row],[NA TR Hours]],Nurse[[#This Row],[Med Aide/Tech Hours]])</f>
        <v>129.71913043478258</v>
      </c>
      <c r="T54" s="4">
        <v>124.8386956521739</v>
      </c>
      <c r="U54" s="4">
        <v>4.8804347826086953</v>
      </c>
      <c r="V54" s="4">
        <v>0</v>
      </c>
      <c r="W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11.11184782608696</v>
      </c>
      <c r="X54" s="4">
        <v>0</v>
      </c>
      <c r="Y54" s="4">
        <v>0</v>
      </c>
      <c r="Z54" s="4">
        <v>0</v>
      </c>
      <c r="AA54" s="4">
        <v>2.354021739130435</v>
      </c>
      <c r="AB54" s="4">
        <v>0</v>
      </c>
      <c r="AC54" s="4">
        <v>8.7578260869565252</v>
      </c>
      <c r="AD54" s="4">
        <v>0</v>
      </c>
      <c r="AE54" s="4">
        <v>0</v>
      </c>
      <c r="AF54" s="1">
        <v>395418</v>
      </c>
      <c r="AG54" s="1">
        <v>3</v>
      </c>
      <c r="AH54"/>
    </row>
    <row r="55" spans="1:34" x14ac:dyDescent="0.25">
      <c r="A55" t="s">
        <v>721</v>
      </c>
      <c r="B55" t="s">
        <v>256</v>
      </c>
      <c r="C55" t="s">
        <v>1014</v>
      </c>
      <c r="D55" t="s">
        <v>743</v>
      </c>
      <c r="E55" s="4">
        <v>98.847826086956516</v>
      </c>
      <c r="F55" s="4">
        <f>Nurse[[#This Row],[Total Nurse Staff Hours]]/Nurse[[#This Row],[MDS Census]]</f>
        <v>3.1053166923246094</v>
      </c>
      <c r="G55" s="4">
        <f>Nurse[[#This Row],[Total Direct Care Staff Hours]]/Nurse[[#This Row],[MDS Census]]</f>
        <v>2.9507917308115239</v>
      </c>
      <c r="H55" s="4">
        <f>Nurse[[#This Row],[Total RN Hours (w/ Admin, DON)]]/Nurse[[#This Row],[MDS Census]]</f>
        <v>0.60746096327248744</v>
      </c>
      <c r="I55" s="4">
        <f>Nurse[[#This Row],[RN Hours (excl. Admin, DON)]]/Nurse[[#This Row],[MDS Census]]</f>
        <v>0.4529360017594018</v>
      </c>
      <c r="J55" s="4">
        <f>SUM(Nurse[[#This Row],[RN Hours (excl. Admin, DON)]],Nurse[[#This Row],[RN Admin Hours]],Nurse[[#This Row],[RN DON Hours]],Nurse[[#This Row],[LPN Hours (excl. Admin)]],Nurse[[#This Row],[LPN Admin Hours]],Nurse[[#This Row],[CNA Hours]],Nurse[[#This Row],[NA TR Hours]],Nurse[[#This Row],[Med Aide/Tech Hours]])</f>
        <v>306.95380434782606</v>
      </c>
      <c r="K55" s="4">
        <f>SUM(Nurse[[#This Row],[RN Hours (excl. Admin, DON)]],Nurse[[#This Row],[LPN Hours (excl. Admin)]],Nurse[[#This Row],[CNA Hours]],Nurse[[#This Row],[NA TR Hours]],Nurse[[#This Row],[Med Aide/Tech Hours]])</f>
        <v>291.67934782608694</v>
      </c>
      <c r="L55" s="4">
        <f>SUM(Nurse[[#This Row],[RN Hours (excl. Admin, DON)]],Nurse[[#This Row],[RN Admin Hours]],Nurse[[#This Row],[RN DON Hours]])</f>
        <v>60.046195652173914</v>
      </c>
      <c r="M55" s="4">
        <v>44.771739130434781</v>
      </c>
      <c r="N55" s="4">
        <v>10.774456521739131</v>
      </c>
      <c r="O55" s="4">
        <v>4.5</v>
      </c>
      <c r="P55" s="4">
        <f>SUM(Nurse[[#This Row],[LPN Hours (excl. Admin)]],Nurse[[#This Row],[LPN Admin Hours]])</f>
        <v>87.407608695652172</v>
      </c>
      <c r="Q55" s="4">
        <v>87.407608695652172</v>
      </c>
      <c r="R55" s="4">
        <v>0</v>
      </c>
      <c r="S55" s="4">
        <f>SUM(Nurse[[#This Row],[CNA Hours]],Nurse[[#This Row],[NA TR Hours]],Nurse[[#This Row],[Med Aide/Tech Hours]])</f>
        <v>159.5</v>
      </c>
      <c r="T55" s="4">
        <v>150.39402173913044</v>
      </c>
      <c r="U55" s="4">
        <v>9.1059782608695645</v>
      </c>
      <c r="V55" s="4">
        <v>0</v>
      </c>
      <c r="W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47.459239130434781</v>
      </c>
      <c r="X55" s="4">
        <v>5.0326086956521738</v>
      </c>
      <c r="Y55" s="4">
        <v>0</v>
      </c>
      <c r="Z55" s="4">
        <v>0</v>
      </c>
      <c r="AA55" s="4">
        <v>1.638586956521739</v>
      </c>
      <c r="AB55" s="4">
        <v>0</v>
      </c>
      <c r="AC55" s="4">
        <v>40.788043478260867</v>
      </c>
      <c r="AD55" s="4">
        <v>0</v>
      </c>
      <c r="AE55" s="4">
        <v>0</v>
      </c>
      <c r="AF55" s="1">
        <v>395462</v>
      </c>
      <c r="AG55" s="1">
        <v>3</v>
      </c>
      <c r="AH55"/>
    </row>
    <row r="56" spans="1:34" x14ac:dyDescent="0.25">
      <c r="A56" t="s">
        <v>721</v>
      </c>
      <c r="B56" t="s">
        <v>104</v>
      </c>
      <c r="C56" t="s">
        <v>942</v>
      </c>
      <c r="D56" t="s">
        <v>736</v>
      </c>
      <c r="E56" s="4">
        <v>91.358695652173907</v>
      </c>
      <c r="F56" s="4">
        <f>Nurse[[#This Row],[Total Nurse Staff Hours]]/Nurse[[#This Row],[MDS Census]]</f>
        <v>3.2819155264723374</v>
      </c>
      <c r="G56" s="4">
        <f>Nurse[[#This Row],[Total Direct Care Staff Hours]]/Nurse[[#This Row],[MDS Census]]</f>
        <v>3.1591314693634747</v>
      </c>
      <c r="H56" s="4">
        <f>Nurse[[#This Row],[Total RN Hours (w/ Admin, DON)]]/Nurse[[#This Row],[MDS Census]]</f>
        <v>0.69643069601427732</v>
      </c>
      <c r="I56" s="4">
        <f>Nurse[[#This Row],[RN Hours (excl. Admin, DON)]]/Nurse[[#This Row],[MDS Census]]</f>
        <v>0.57364663890541345</v>
      </c>
      <c r="J56" s="4">
        <f>SUM(Nurse[[#This Row],[RN Hours (excl. Admin, DON)]],Nurse[[#This Row],[RN Admin Hours]],Nurse[[#This Row],[RN DON Hours]],Nurse[[#This Row],[LPN Hours (excl. Admin)]],Nurse[[#This Row],[LPN Admin Hours]],Nurse[[#This Row],[CNA Hours]],Nurse[[#This Row],[NA TR Hours]],Nurse[[#This Row],[Med Aide/Tech Hours]])</f>
        <v>299.83152173913038</v>
      </c>
      <c r="K56" s="4">
        <f>SUM(Nurse[[#This Row],[RN Hours (excl. Admin, DON)]],Nurse[[#This Row],[LPN Hours (excl. Admin)]],Nurse[[#This Row],[CNA Hours]],Nurse[[#This Row],[NA TR Hours]],Nurse[[#This Row],[Med Aide/Tech Hours]])</f>
        <v>288.61413043478262</v>
      </c>
      <c r="L56" s="4">
        <f>SUM(Nurse[[#This Row],[RN Hours (excl. Admin, DON)]],Nurse[[#This Row],[RN Admin Hours]],Nurse[[#This Row],[RN DON Hours]])</f>
        <v>63.625</v>
      </c>
      <c r="M56" s="4">
        <v>52.407608695652172</v>
      </c>
      <c r="N56" s="4">
        <v>5.7391304347826084</v>
      </c>
      <c r="O56" s="4">
        <v>5.4782608695652177</v>
      </c>
      <c r="P56" s="4">
        <f>SUM(Nurse[[#This Row],[LPN Hours (excl. Admin)]],Nurse[[#This Row],[LPN Admin Hours]])</f>
        <v>84.866847826086953</v>
      </c>
      <c r="Q56" s="4">
        <v>84.866847826086953</v>
      </c>
      <c r="R56" s="4">
        <v>0</v>
      </c>
      <c r="S56" s="4">
        <f>SUM(Nurse[[#This Row],[CNA Hours]],Nurse[[#This Row],[NA TR Hours]],Nurse[[#This Row],[Med Aide/Tech Hours]])</f>
        <v>151.33967391304347</v>
      </c>
      <c r="T56" s="4">
        <v>151.33967391304347</v>
      </c>
      <c r="U56" s="4">
        <v>0</v>
      </c>
      <c r="V56" s="4">
        <v>0</v>
      </c>
      <c r="W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35.752717391304344</v>
      </c>
      <c r="X56" s="4">
        <v>1.7146739130434783</v>
      </c>
      <c r="Y56" s="4">
        <v>0</v>
      </c>
      <c r="Z56" s="4">
        <v>0</v>
      </c>
      <c r="AA56" s="4">
        <v>6.4266304347826084</v>
      </c>
      <c r="AB56" s="4">
        <v>0</v>
      </c>
      <c r="AC56" s="4">
        <v>27.611413043478262</v>
      </c>
      <c r="AD56" s="4">
        <v>0</v>
      </c>
      <c r="AE56" s="4">
        <v>0</v>
      </c>
      <c r="AF56" s="1">
        <v>395227</v>
      </c>
      <c r="AG56" s="1">
        <v>3</v>
      </c>
      <c r="AH56"/>
    </row>
    <row r="57" spans="1:34" x14ac:dyDescent="0.25">
      <c r="A57" t="s">
        <v>721</v>
      </c>
      <c r="B57" t="s">
        <v>24</v>
      </c>
      <c r="C57" t="s">
        <v>901</v>
      </c>
      <c r="D57" t="s">
        <v>734</v>
      </c>
      <c r="E57" s="4">
        <v>49.774647887323944</v>
      </c>
      <c r="F57" s="4">
        <f>Nurse[[#This Row],[Total Nurse Staff Hours]]/Nurse[[#This Row],[MDS Census]]</f>
        <v>4.5805744199207696</v>
      </c>
      <c r="G57" s="4">
        <f>Nurse[[#This Row],[Total Direct Care Staff Hours]]/Nurse[[#This Row],[MDS Census]]</f>
        <v>4.2303480475382003</v>
      </c>
      <c r="H57" s="4">
        <f>Nurse[[#This Row],[Total RN Hours (w/ Admin, DON)]]/Nurse[[#This Row],[MDS Census]]</f>
        <v>0.94347764572722137</v>
      </c>
      <c r="I57" s="4">
        <f>Nurse[[#This Row],[RN Hours (excl. Admin, DON)]]/Nurse[[#This Row],[MDS Census]]</f>
        <v>0.69511884550084913</v>
      </c>
      <c r="J57" s="4">
        <f>SUM(Nurse[[#This Row],[RN Hours (excl. Admin, DON)]],Nurse[[#This Row],[RN Admin Hours]],Nurse[[#This Row],[RN DON Hours]],Nurse[[#This Row],[LPN Hours (excl. Admin)]],Nurse[[#This Row],[LPN Admin Hours]],Nurse[[#This Row],[CNA Hours]],Nurse[[#This Row],[NA TR Hours]],Nurse[[#This Row],[Med Aide/Tech Hours]])</f>
        <v>227.99647887323943</v>
      </c>
      <c r="K57" s="4">
        <f>SUM(Nurse[[#This Row],[RN Hours (excl. Admin, DON)]],Nurse[[#This Row],[LPN Hours (excl. Admin)]],Nurse[[#This Row],[CNA Hours]],Nurse[[#This Row],[NA TR Hours]],Nurse[[#This Row],[Med Aide/Tech Hours]])</f>
        <v>210.56408450704225</v>
      </c>
      <c r="L57" s="4">
        <f>SUM(Nurse[[#This Row],[RN Hours (excl. Admin, DON)]],Nurse[[#This Row],[RN Admin Hours]],Nurse[[#This Row],[RN DON Hours]])</f>
        <v>46.961267605633807</v>
      </c>
      <c r="M57" s="4">
        <v>34.599295774647899</v>
      </c>
      <c r="N57" s="4">
        <v>7.2352112676056297</v>
      </c>
      <c r="O57" s="4">
        <v>5.126760563380282</v>
      </c>
      <c r="P57" s="4">
        <f>SUM(Nurse[[#This Row],[LPN Hours (excl. Admin)]],Nurse[[#This Row],[LPN Admin Hours]])</f>
        <v>54.626760563380287</v>
      </c>
      <c r="Q57" s="4">
        <v>49.556338028169016</v>
      </c>
      <c r="R57" s="4">
        <v>5.070422535211268</v>
      </c>
      <c r="S57" s="4">
        <f>SUM(Nurse[[#This Row],[CNA Hours]],Nurse[[#This Row],[NA TR Hours]],Nurse[[#This Row],[Med Aide/Tech Hours]])</f>
        <v>126.40845070422536</v>
      </c>
      <c r="T57" s="4">
        <v>126.40845070422536</v>
      </c>
      <c r="U57" s="4">
        <v>0</v>
      </c>
      <c r="V57" s="4">
        <v>0</v>
      </c>
      <c r="W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7" s="4">
        <v>0</v>
      </c>
      <c r="Y57" s="4">
        <v>0</v>
      </c>
      <c r="Z57" s="4">
        <v>0</v>
      </c>
      <c r="AA57" s="4">
        <v>0</v>
      </c>
      <c r="AB57" s="4">
        <v>0</v>
      </c>
      <c r="AC57" s="4">
        <v>0</v>
      </c>
      <c r="AD57" s="4">
        <v>0</v>
      </c>
      <c r="AE57" s="4">
        <v>0</v>
      </c>
      <c r="AF57" s="1">
        <v>395012</v>
      </c>
      <c r="AG57" s="1">
        <v>3</v>
      </c>
      <c r="AH57"/>
    </row>
    <row r="58" spans="1:34" x14ac:dyDescent="0.25">
      <c r="A58" t="s">
        <v>721</v>
      </c>
      <c r="B58" t="s">
        <v>94</v>
      </c>
      <c r="C58" t="s">
        <v>913</v>
      </c>
      <c r="D58" t="s">
        <v>756</v>
      </c>
      <c r="E58" s="4">
        <v>88.086956521739125</v>
      </c>
      <c r="F58" s="4">
        <f>Nurse[[#This Row],[Total Nurse Staff Hours]]/Nurse[[#This Row],[MDS Census]]</f>
        <v>3.0382638203356374</v>
      </c>
      <c r="G58" s="4">
        <f>Nurse[[#This Row],[Total Direct Care Staff Hours]]/Nurse[[#This Row],[MDS Census]]</f>
        <v>2.8491905231984207</v>
      </c>
      <c r="H58" s="4">
        <f>Nurse[[#This Row],[Total RN Hours (w/ Admin, DON)]]/Nurse[[#This Row],[MDS Census]]</f>
        <v>0.47129812438302077</v>
      </c>
      <c r="I58" s="4">
        <f>Nurse[[#This Row],[RN Hours (excl. Admin, DON)]]/Nurse[[#This Row],[MDS Census]]</f>
        <v>0.34028257650542948</v>
      </c>
      <c r="J58" s="4">
        <f>SUM(Nurse[[#This Row],[RN Hours (excl. Admin, DON)]],Nurse[[#This Row],[RN Admin Hours]],Nurse[[#This Row],[RN DON Hours]],Nurse[[#This Row],[LPN Hours (excl. Admin)]],Nurse[[#This Row],[LPN Admin Hours]],Nurse[[#This Row],[CNA Hours]],Nurse[[#This Row],[NA TR Hours]],Nurse[[#This Row],[Med Aide/Tech Hours]])</f>
        <v>267.63141304347829</v>
      </c>
      <c r="K58" s="4">
        <f>SUM(Nurse[[#This Row],[RN Hours (excl. Admin, DON)]],Nurse[[#This Row],[LPN Hours (excl. Admin)]],Nurse[[#This Row],[CNA Hours]],Nurse[[#This Row],[NA TR Hours]],Nurse[[#This Row],[Med Aide/Tech Hours]])</f>
        <v>250.97652173913045</v>
      </c>
      <c r="L58" s="4">
        <f>SUM(Nurse[[#This Row],[RN Hours (excl. Admin, DON)]],Nurse[[#This Row],[RN Admin Hours]],Nurse[[#This Row],[RN DON Hours]])</f>
        <v>41.515217391304347</v>
      </c>
      <c r="M58" s="4">
        <v>29.974456521739132</v>
      </c>
      <c r="N58" s="4">
        <v>5.8016304347826084</v>
      </c>
      <c r="O58" s="4">
        <v>5.7391304347826084</v>
      </c>
      <c r="P58" s="4">
        <f>SUM(Nurse[[#This Row],[LPN Hours (excl. Admin)]],Nurse[[#This Row],[LPN Admin Hours]])</f>
        <v>71.208152173913049</v>
      </c>
      <c r="Q58" s="4">
        <v>66.09402173913044</v>
      </c>
      <c r="R58" s="4">
        <v>5.1141304347826084</v>
      </c>
      <c r="S58" s="4">
        <f>SUM(Nurse[[#This Row],[CNA Hours]],Nurse[[#This Row],[NA TR Hours]],Nurse[[#This Row],[Med Aide/Tech Hours]])</f>
        <v>154.90804347826088</v>
      </c>
      <c r="T58" s="4">
        <v>129.29663043478263</v>
      </c>
      <c r="U58" s="4">
        <v>25.611413043478262</v>
      </c>
      <c r="V58" s="4">
        <v>0</v>
      </c>
      <c r="W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69.77543478260867</v>
      </c>
      <c r="X58" s="4">
        <v>1.3195652173913042</v>
      </c>
      <c r="Y58" s="4">
        <v>0</v>
      </c>
      <c r="Z58" s="4">
        <v>0</v>
      </c>
      <c r="AA58" s="4">
        <v>1.977173913043478</v>
      </c>
      <c r="AB58" s="4">
        <v>0</v>
      </c>
      <c r="AC58" s="4">
        <v>66.478695652173883</v>
      </c>
      <c r="AD58" s="4">
        <v>0</v>
      </c>
      <c r="AE58" s="4">
        <v>0</v>
      </c>
      <c r="AF58" s="1">
        <v>395202</v>
      </c>
      <c r="AG58" s="1">
        <v>3</v>
      </c>
      <c r="AH58"/>
    </row>
    <row r="59" spans="1:34" x14ac:dyDescent="0.25">
      <c r="A59" t="s">
        <v>721</v>
      </c>
      <c r="B59" t="s">
        <v>51</v>
      </c>
      <c r="C59" t="s">
        <v>913</v>
      </c>
      <c r="D59" t="s">
        <v>756</v>
      </c>
      <c r="E59" s="4">
        <v>171.20652173913044</v>
      </c>
      <c r="F59" s="4">
        <f>Nurse[[#This Row],[Total Nurse Staff Hours]]/Nurse[[#This Row],[MDS Census]]</f>
        <v>3.6118773411211982</v>
      </c>
      <c r="G59" s="4">
        <f>Nurse[[#This Row],[Total Direct Care Staff Hours]]/Nurse[[#This Row],[MDS Census]]</f>
        <v>3.2608520093962285</v>
      </c>
      <c r="H59" s="4">
        <f>Nurse[[#This Row],[Total RN Hours (w/ Admin, DON)]]/Nurse[[#This Row],[MDS Census]]</f>
        <v>0.49011745286013586</v>
      </c>
      <c r="I59" s="4">
        <f>Nurse[[#This Row],[RN Hours (excl. Admin, DON)]]/Nurse[[#This Row],[MDS Census]]</f>
        <v>0.20610373944511465</v>
      </c>
      <c r="J59" s="4">
        <f>SUM(Nurse[[#This Row],[RN Hours (excl. Admin, DON)]],Nurse[[#This Row],[RN Admin Hours]],Nurse[[#This Row],[RN DON Hours]],Nurse[[#This Row],[LPN Hours (excl. Admin)]],Nurse[[#This Row],[LPN Admin Hours]],Nurse[[#This Row],[CNA Hours]],Nurse[[#This Row],[NA TR Hours]],Nurse[[#This Row],[Med Aide/Tech Hours]])</f>
        <v>618.37695652173909</v>
      </c>
      <c r="K59" s="4">
        <f>SUM(Nurse[[#This Row],[RN Hours (excl. Admin, DON)]],Nurse[[#This Row],[LPN Hours (excl. Admin)]],Nurse[[#This Row],[CNA Hours]],Nurse[[#This Row],[NA TR Hours]],Nurse[[#This Row],[Med Aide/Tech Hours]])</f>
        <v>558.27913043478259</v>
      </c>
      <c r="L59" s="4">
        <f>SUM(Nurse[[#This Row],[RN Hours (excl. Admin, DON)]],Nurse[[#This Row],[RN Admin Hours]],Nurse[[#This Row],[RN DON Hours]])</f>
        <v>83.911304347826089</v>
      </c>
      <c r="M59" s="4">
        <v>35.286304347826096</v>
      </c>
      <c r="N59" s="4">
        <v>46.114130434782609</v>
      </c>
      <c r="O59" s="4">
        <v>2.5108695652173911</v>
      </c>
      <c r="P59" s="4">
        <f>SUM(Nurse[[#This Row],[LPN Hours (excl. Admin)]],Nurse[[#This Row],[LPN Admin Hours]])</f>
        <v>159.08836956521739</v>
      </c>
      <c r="Q59" s="4">
        <v>147.61554347826086</v>
      </c>
      <c r="R59" s="4">
        <v>11.472826086956522</v>
      </c>
      <c r="S59" s="4">
        <f>SUM(Nurse[[#This Row],[CNA Hours]],Nurse[[#This Row],[NA TR Hours]],Nurse[[#This Row],[Med Aide/Tech Hours]])</f>
        <v>375.37728260869562</v>
      </c>
      <c r="T59" s="4">
        <v>375.37728260869562</v>
      </c>
      <c r="U59" s="4">
        <v>0</v>
      </c>
      <c r="V59" s="4">
        <v>0</v>
      </c>
      <c r="W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117.7086956521739</v>
      </c>
      <c r="X59" s="4">
        <v>17.370543478260874</v>
      </c>
      <c r="Y59" s="4">
        <v>0</v>
      </c>
      <c r="Z59" s="4">
        <v>0</v>
      </c>
      <c r="AA59" s="4">
        <v>55.504130434782589</v>
      </c>
      <c r="AB59" s="4">
        <v>0</v>
      </c>
      <c r="AC59" s="4">
        <v>44.834021739130442</v>
      </c>
      <c r="AD59" s="4">
        <v>0</v>
      </c>
      <c r="AE59" s="4">
        <v>0</v>
      </c>
      <c r="AF59" s="1">
        <v>395078</v>
      </c>
      <c r="AG59" s="1">
        <v>3</v>
      </c>
      <c r="AH59"/>
    </row>
    <row r="60" spans="1:34" x14ac:dyDescent="0.25">
      <c r="A60" t="s">
        <v>721</v>
      </c>
      <c r="B60" t="s">
        <v>149</v>
      </c>
      <c r="C60" t="s">
        <v>919</v>
      </c>
      <c r="D60" t="s">
        <v>756</v>
      </c>
      <c r="E60" s="4">
        <v>129.19565217391303</v>
      </c>
      <c r="F60" s="4">
        <f>Nurse[[#This Row],[Total Nurse Staff Hours]]/Nurse[[#This Row],[MDS Census]]</f>
        <v>2.9582735991923275</v>
      </c>
      <c r="G60" s="4">
        <f>Nurse[[#This Row],[Total Direct Care Staff Hours]]/Nurse[[#This Row],[MDS Census]]</f>
        <v>2.8530026922429754</v>
      </c>
      <c r="H60" s="4">
        <f>Nurse[[#This Row],[Total RN Hours (w/ Admin, DON)]]/Nurse[[#This Row],[MDS Census]]</f>
        <v>0.38231953558808685</v>
      </c>
      <c r="I60" s="4">
        <f>Nurse[[#This Row],[RN Hours (excl. Admin, DON)]]/Nurse[[#This Row],[MDS Census]]</f>
        <v>0.27704862863873464</v>
      </c>
      <c r="J60" s="4">
        <f>SUM(Nurse[[#This Row],[RN Hours (excl. Admin, DON)]],Nurse[[#This Row],[RN Admin Hours]],Nurse[[#This Row],[RN DON Hours]],Nurse[[#This Row],[LPN Hours (excl. Admin)]],Nurse[[#This Row],[LPN Admin Hours]],Nurse[[#This Row],[CNA Hours]],Nurse[[#This Row],[NA TR Hours]],Nurse[[#This Row],[Med Aide/Tech Hours]])</f>
        <v>382.19608695652175</v>
      </c>
      <c r="K60" s="4">
        <f>SUM(Nurse[[#This Row],[RN Hours (excl. Admin, DON)]],Nurse[[#This Row],[LPN Hours (excl. Admin)]],Nurse[[#This Row],[CNA Hours]],Nurse[[#This Row],[NA TR Hours]],Nurse[[#This Row],[Med Aide/Tech Hours]])</f>
        <v>368.59554347826088</v>
      </c>
      <c r="L60" s="4">
        <f>SUM(Nurse[[#This Row],[RN Hours (excl. Admin, DON)]],Nurse[[#This Row],[RN Admin Hours]],Nurse[[#This Row],[RN DON Hours]])</f>
        <v>49.39402173913043</v>
      </c>
      <c r="M60" s="4">
        <v>35.793478260869563</v>
      </c>
      <c r="N60" s="4">
        <v>8.991847826086957</v>
      </c>
      <c r="O60" s="4">
        <v>4.6086956521739131</v>
      </c>
      <c r="P60" s="4">
        <f>SUM(Nurse[[#This Row],[LPN Hours (excl. Admin)]],Nurse[[#This Row],[LPN Admin Hours]])</f>
        <v>120.44141304347826</v>
      </c>
      <c r="Q60" s="4">
        <v>120.44141304347826</v>
      </c>
      <c r="R60" s="4">
        <v>0</v>
      </c>
      <c r="S60" s="4">
        <f>SUM(Nurse[[#This Row],[CNA Hours]],Nurse[[#This Row],[NA TR Hours]],Nurse[[#This Row],[Med Aide/Tech Hours]])</f>
        <v>212.36065217391302</v>
      </c>
      <c r="T60" s="4">
        <v>170.84358695652173</v>
      </c>
      <c r="U60" s="4">
        <v>41.517065217391306</v>
      </c>
      <c r="V60" s="4">
        <v>0</v>
      </c>
      <c r="W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70.416195652173911</v>
      </c>
      <c r="X60" s="4">
        <v>2.4972826086956523</v>
      </c>
      <c r="Y60" s="4">
        <v>0</v>
      </c>
      <c r="Z60" s="4">
        <v>0</v>
      </c>
      <c r="AA60" s="4">
        <v>9.9251086956521739</v>
      </c>
      <c r="AB60" s="4">
        <v>0</v>
      </c>
      <c r="AC60" s="4">
        <v>42.925108695652177</v>
      </c>
      <c r="AD60" s="4">
        <v>15.068695652173913</v>
      </c>
      <c r="AE60" s="4">
        <v>0</v>
      </c>
      <c r="AF60" s="1">
        <v>395311</v>
      </c>
      <c r="AG60" s="1">
        <v>3</v>
      </c>
      <c r="AH60"/>
    </row>
    <row r="61" spans="1:34" x14ac:dyDescent="0.25">
      <c r="A61" t="s">
        <v>721</v>
      </c>
      <c r="B61" t="s">
        <v>57</v>
      </c>
      <c r="C61" t="s">
        <v>919</v>
      </c>
      <c r="D61" t="s">
        <v>756</v>
      </c>
      <c r="E61" s="4">
        <v>37.858695652173914</v>
      </c>
      <c r="F61" s="4">
        <f>Nurse[[#This Row],[Total Nurse Staff Hours]]/Nurse[[#This Row],[MDS Census]]</f>
        <v>3.0208498420901519</v>
      </c>
      <c r="G61" s="4">
        <f>Nurse[[#This Row],[Total Direct Care Staff Hours]]/Nurse[[#This Row],[MDS Census]]</f>
        <v>2.3345162216480042</v>
      </c>
      <c r="H61" s="4">
        <f>Nurse[[#This Row],[Total RN Hours (w/ Admin, DON)]]/Nurse[[#This Row],[MDS Census]]</f>
        <v>1.0497760551248922</v>
      </c>
      <c r="I61" s="4">
        <f>Nurse[[#This Row],[RN Hours (excl. Admin, DON)]]/Nurse[[#This Row],[MDS Census]]</f>
        <v>0.36344243468274468</v>
      </c>
      <c r="J61" s="4">
        <f>SUM(Nurse[[#This Row],[RN Hours (excl. Admin, DON)]],Nurse[[#This Row],[RN Admin Hours]],Nurse[[#This Row],[RN DON Hours]],Nurse[[#This Row],[LPN Hours (excl. Admin)]],Nurse[[#This Row],[LPN Admin Hours]],Nurse[[#This Row],[CNA Hours]],Nurse[[#This Row],[NA TR Hours]],Nurse[[#This Row],[Med Aide/Tech Hours]])</f>
        <v>114.36543478260869</v>
      </c>
      <c r="K61" s="4">
        <f>SUM(Nurse[[#This Row],[RN Hours (excl. Admin, DON)]],Nurse[[#This Row],[LPN Hours (excl. Admin)]],Nurse[[#This Row],[CNA Hours]],Nurse[[#This Row],[NA TR Hours]],Nurse[[#This Row],[Med Aide/Tech Hours]])</f>
        <v>88.381739130434767</v>
      </c>
      <c r="L61" s="4">
        <f>SUM(Nurse[[#This Row],[RN Hours (excl. Admin, DON)]],Nurse[[#This Row],[RN Admin Hours]],Nurse[[#This Row],[RN DON Hours]])</f>
        <v>39.743152173913039</v>
      </c>
      <c r="M61" s="4">
        <v>13.759456521739128</v>
      </c>
      <c r="N61" s="4">
        <v>17.896739130434781</v>
      </c>
      <c r="O61" s="4">
        <v>8.0869565217391308</v>
      </c>
      <c r="P61" s="4">
        <f>SUM(Nurse[[#This Row],[LPN Hours (excl. Admin)]],Nurse[[#This Row],[LPN Admin Hours]])</f>
        <v>20.771739130434781</v>
      </c>
      <c r="Q61" s="4">
        <v>20.771739130434781</v>
      </c>
      <c r="R61" s="4">
        <v>0</v>
      </c>
      <c r="S61" s="4">
        <f>SUM(Nurse[[#This Row],[CNA Hours]],Nurse[[#This Row],[NA TR Hours]],Nurse[[#This Row],[Med Aide/Tech Hours]])</f>
        <v>53.850543478260867</v>
      </c>
      <c r="T61" s="4">
        <v>53.850543478260867</v>
      </c>
      <c r="U61" s="4">
        <v>0</v>
      </c>
      <c r="V61" s="4">
        <v>0</v>
      </c>
      <c r="W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1" s="4">
        <v>0</v>
      </c>
      <c r="Y61" s="4">
        <v>0</v>
      </c>
      <c r="Z61" s="4">
        <v>0</v>
      </c>
      <c r="AA61" s="4">
        <v>0</v>
      </c>
      <c r="AB61" s="4">
        <v>0</v>
      </c>
      <c r="AC61" s="4">
        <v>0</v>
      </c>
      <c r="AD61" s="4">
        <v>0</v>
      </c>
      <c r="AE61" s="4">
        <v>0</v>
      </c>
      <c r="AF61" s="1">
        <v>395095</v>
      </c>
      <c r="AG61" s="1">
        <v>3</v>
      </c>
      <c r="AH61"/>
    </row>
    <row r="62" spans="1:34" x14ac:dyDescent="0.25">
      <c r="A62" t="s">
        <v>721</v>
      </c>
      <c r="B62" t="s">
        <v>88</v>
      </c>
      <c r="C62" t="s">
        <v>935</v>
      </c>
      <c r="D62" t="s">
        <v>767</v>
      </c>
      <c r="E62" s="4">
        <v>113.58695652173913</v>
      </c>
      <c r="F62" s="4">
        <f>Nurse[[#This Row],[Total Nurse Staff Hours]]/Nurse[[#This Row],[MDS Census]]</f>
        <v>3.108947368421052</v>
      </c>
      <c r="G62" s="4">
        <f>Nurse[[#This Row],[Total Direct Care Staff Hours]]/Nurse[[#This Row],[MDS Census]]</f>
        <v>2.9211100478468892</v>
      </c>
      <c r="H62" s="4">
        <f>Nurse[[#This Row],[Total RN Hours (w/ Admin, DON)]]/Nurse[[#This Row],[MDS Census]]</f>
        <v>0.78019138755980855</v>
      </c>
      <c r="I62" s="4">
        <f>Nurse[[#This Row],[RN Hours (excl. Admin, DON)]]/Nurse[[#This Row],[MDS Census]]</f>
        <v>0.59235406698564586</v>
      </c>
      <c r="J62" s="4">
        <f>SUM(Nurse[[#This Row],[RN Hours (excl. Admin, DON)]],Nurse[[#This Row],[RN Admin Hours]],Nurse[[#This Row],[RN DON Hours]],Nurse[[#This Row],[LPN Hours (excl. Admin)]],Nurse[[#This Row],[LPN Admin Hours]],Nurse[[#This Row],[CNA Hours]],Nurse[[#This Row],[NA TR Hours]],Nurse[[#This Row],[Med Aide/Tech Hours]])</f>
        <v>353.13586956521732</v>
      </c>
      <c r="K62" s="4">
        <f>SUM(Nurse[[#This Row],[RN Hours (excl. Admin, DON)]],Nurse[[#This Row],[LPN Hours (excl. Admin)]],Nurse[[#This Row],[CNA Hours]],Nurse[[#This Row],[NA TR Hours]],Nurse[[#This Row],[Med Aide/Tech Hours]])</f>
        <v>331.7999999999999</v>
      </c>
      <c r="L62" s="4">
        <f>SUM(Nurse[[#This Row],[RN Hours (excl. Admin, DON)]],Nurse[[#This Row],[RN Admin Hours]],Nurse[[#This Row],[RN DON Hours]])</f>
        <v>88.619565217391298</v>
      </c>
      <c r="M62" s="4">
        <v>67.283695652173904</v>
      </c>
      <c r="N62" s="4">
        <v>16.553260869565214</v>
      </c>
      <c r="O62" s="4">
        <v>4.7826086956521738</v>
      </c>
      <c r="P62" s="4">
        <f>SUM(Nurse[[#This Row],[LPN Hours (excl. Admin)]],Nurse[[#This Row],[LPN Admin Hours]])</f>
        <v>54.880434782608695</v>
      </c>
      <c r="Q62" s="4">
        <v>54.880434782608695</v>
      </c>
      <c r="R62" s="4">
        <v>0</v>
      </c>
      <c r="S62" s="4">
        <f>SUM(Nurse[[#This Row],[CNA Hours]],Nurse[[#This Row],[NA TR Hours]],Nurse[[#This Row],[Med Aide/Tech Hours]])</f>
        <v>209.63586956521732</v>
      </c>
      <c r="T62" s="4">
        <v>206.37065217391296</v>
      </c>
      <c r="U62" s="4">
        <v>3.2652173913043474</v>
      </c>
      <c r="V62" s="4">
        <v>0</v>
      </c>
      <c r="W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86.18695652173912</v>
      </c>
      <c r="X62" s="4">
        <v>15.204347826086956</v>
      </c>
      <c r="Y62" s="4">
        <v>0</v>
      </c>
      <c r="Z62" s="4">
        <v>0</v>
      </c>
      <c r="AA62" s="4">
        <v>12.729347826086956</v>
      </c>
      <c r="AB62" s="4">
        <v>0</v>
      </c>
      <c r="AC62" s="4">
        <v>58.253260869565217</v>
      </c>
      <c r="AD62" s="4">
        <v>0</v>
      </c>
      <c r="AE62" s="4">
        <v>0</v>
      </c>
      <c r="AF62" s="1">
        <v>395188</v>
      </c>
      <c r="AG62" s="1">
        <v>3</v>
      </c>
      <c r="AH62"/>
    </row>
    <row r="63" spans="1:34" x14ac:dyDescent="0.25">
      <c r="A63" t="s">
        <v>721</v>
      </c>
      <c r="B63" t="s">
        <v>247</v>
      </c>
      <c r="C63" t="s">
        <v>1009</v>
      </c>
      <c r="D63" t="s">
        <v>753</v>
      </c>
      <c r="E63" s="4">
        <v>25.423913043478262</v>
      </c>
      <c r="F63" s="4">
        <f>Nurse[[#This Row],[Total Nurse Staff Hours]]/Nurse[[#This Row],[MDS Census]]</f>
        <v>3.7419837537409149</v>
      </c>
      <c r="G63" s="4">
        <f>Nurse[[#This Row],[Total Direct Care Staff Hours]]/Nurse[[#This Row],[MDS Census]]</f>
        <v>3.2205002137665666</v>
      </c>
      <c r="H63" s="4">
        <f>Nurse[[#This Row],[Total RN Hours (w/ Admin, DON)]]/Nurse[[#This Row],[MDS Census]]</f>
        <v>1.0389055151774262</v>
      </c>
      <c r="I63" s="4">
        <f>Nurse[[#This Row],[RN Hours (excl. Admin, DON)]]/Nurse[[#This Row],[MDS Census]]</f>
        <v>0.68843522873022656</v>
      </c>
      <c r="J63" s="4">
        <f>SUM(Nurse[[#This Row],[RN Hours (excl. Admin, DON)]],Nurse[[#This Row],[RN Admin Hours]],Nurse[[#This Row],[RN DON Hours]],Nurse[[#This Row],[LPN Hours (excl. Admin)]],Nurse[[#This Row],[LPN Admin Hours]],Nurse[[#This Row],[CNA Hours]],Nurse[[#This Row],[NA TR Hours]],Nurse[[#This Row],[Med Aide/Tech Hours]])</f>
        <v>95.135869565217391</v>
      </c>
      <c r="K63" s="4">
        <f>SUM(Nurse[[#This Row],[RN Hours (excl. Admin, DON)]],Nurse[[#This Row],[LPN Hours (excl. Admin)]],Nurse[[#This Row],[CNA Hours]],Nurse[[#This Row],[NA TR Hours]],Nurse[[#This Row],[Med Aide/Tech Hours]])</f>
        <v>81.877717391304344</v>
      </c>
      <c r="L63" s="4">
        <f>SUM(Nurse[[#This Row],[RN Hours (excl. Admin, DON)]],Nurse[[#This Row],[RN Admin Hours]],Nurse[[#This Row],[RN DON Hours]])</f>
        <v>26.413043478260871</v>
      </c>
      <c r="M63" s="4">
        <v>17.502717391304348</v>
      </c>
      <c r="N63" s="4">
        <v>3.8668478260869565</v>
      </c>
      <c r="O63" s="4">
        <v>5.0434782608695654</v>
      </c>
      <c r="P63" s="4">
        <f>SUM(Nurse[[#This Row],[LPN Hours (excl. Admin)]],Nurse[[#This Row],[LPN Admin Hours]])</f>
        <v>26.176630434782609</v>
      </c>
      <c r="Q63" s="4">
        <v>21.828804347826086</v>
      </c>
      <c r="R63" s="4">
        <v>4.3478260869565215</v>
      </c>
      <c r="S63" s="4">
        <f>SUM(Nurse[[#This Row],[CNA Hours]],Nurse[[#This Row],[NA TR Hours]],Nurse[[#This Row],[Med Aide/Tech Hours]])</f>
        <v>42.546195652173914</v>
      </c>
      <c r="T63" s="4">
        <v>42.546195652173914</v>
      </c>
      <c r="U63" s="4">
        <v>0</v>
      </c>
      <c r="V63" s="4">
        <v>0</v>
      </c>
      <c r="W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8.5896739130434785</v>
      </c>
      <c r="X63" s="4">
        <v>0.50815217391304346</v>
      </c>
      <c r="Y63" s="4">
        <v>0</v>
      </c>
      <c r="Z63" s="4">
        <v>0</v>
      </c>
      <c r="AA63" s="4">
        <v>6.0815217391304346</v>
      </c>
      <c r="AB63" s="4">
        <v>0</v>
      </c>
      <c r="AC63" s="4">
        <v>2</v>
      </c>
      <c r="AD63" s="4">
        <v>0</v>
      </c>
      <c r="AE63" s="4">
        <v>0</v>
      </c>
      <c r="AF63" s="1">
        <v>395448</v>
      </c>
      <c r="AG63" s="1">
        <v>3</v>
      </c>
      <c r="AH63"/>
    </row>
    <row r="64" spans="1:34" x14ac:dyDescent="0.25">
      <c r="A64" t="s">
        <v>721</v>
      </c>
      <c r="B64" t="s">
        <v>122</v>
      </c>
      <c r="C64" t="s">
        <v>950</v>
      </c>
      <c r="D64" t="s">
        <v>747</v>
      </c>
      <c r="E64" s="4">
        <v>95.647887323943664</v>
      </c>
      <c r="F64" s="4">
        <f>Nurse[[#This Row],[Total Nurse Staff Hours]]/Nurse[[#This Row],[MDS Census]]</f>
        <v>4.2195214254159907</v>
      </c>
      <c r="G64" s="4">
        <f>Nurse[[#This Row],[Total Direct Care Staff Hours]]/Nurse[[#This Row],[MDS Census]]</f>
        <v>4.1065778235900448</v>
      </c>
      <c r="H64" s="4">
        <f>Nurse[[#This Row],[Total RN Hours (w/ Admin, DON)]]/Nurse[[#This Row],[MDS Census]]</f>
        <v>0.49605949050213499</v>
      </c>
      <c r="I64" s="4">
        <f>Nurse[[#This Row],[RN Hours (excl. Admin, DON)]]/Nurse[[#This Row],[MDS Census]]</f>
        <v>0.38311588867618895</v>
      </c>
      <c r="J64" s="4">
        <f>SUM(Nurse[[#This Row],[RN Hours (excl. Admin, DON)]],Nurse[[#This Row],[RN Admin Hours]],Nurse[[#This Row],[RN DON Hours]],Nurse[[#This Row],[LPN Hours (excl. Admin)]],Nurse[[#This Row],[LPN Admin Hours]],Nurse[[#This Row],[CNA Hours]],Nurse[[#This Row],[NA TR Hours]],Nurse[[#This Row],[Med Aide/Tech Hours]])</f>
        <v>403.58830985915483</v>
      </c>
      <c r="K64" s="4">
        <f>SUM(Nurse[[#This Row],[RN Hours (excl. Admin, DON)]],Nurse[[#This Row],[LPN Hours (excl. Admin)]],Nurse[[#This Row],[CNA Hours]],Nurse[[#This Row],[NA TR Hours]],Nurse[[#This Row],[Med Aide/Tech Hours]])</f>
        <v>392.78549295774644</v>
      </c>
      <c r="L64" s="4">
        <f>SUM(Nurse[[#This Row],[RN Hours (excl. Admin, DON)]],Nurse[[#This Row],[RN Admin Hours]],Nurse[[#This Row],[RN DON Hours]])</f>
        <v>47.447042253521111</v>
      </c>
      <c r="M64" s="4">
        <v>36.644225352112663</v>
      </c>
      <c r="N64" s="4">
        <v>5.619718309859155</v>
      </c>
      <c r="O64" s="4">
        <v>5.183098591549296</v>
      </c>
      <c r="P64" s="4">
        <f>SUM(Nurse[[#This Row],[LPN Hours (excl. Admin)]],Nurse[[#This Row],[LPN Admin Hours]])</f>
        <v>109.48591549295772</v>
      </c>
      <c r="Q64" s="4">
        <v>109.48591549295772</v>
      </c>
      <c r="R64" s="4">
        <v>0</v>
      </c>
      <c r="S64" s="4">
        <f>SUM(Nurse[[#This Row],[CNA Hours]],Nurse[[#This Row],[NA TR Hours]],Nurse[[#This Row],[Med Aide/Tech Hours]])</f>
        <v>246.65535211267604</v>
      </c>
      <c r="T64" s="4">
        <v>246.65535211267604</v>
      </c>
      <c r="U64" s="4">
        <v>0</v>
      </c>
      <c r="V64" s="4">
        <v>0</v>
      </c>
      <c r="W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40.450563380281693</v>
      </c>
      <c r="X64" s="4">
        <v>3.2253521126760565</v>
      </c>
      <c r="Y64" s="4">
        <v>0</v>
      </c>
      <c r="Z64" s="4">
        <v>0</v>
      </c>
      <c r="AA64" s="4">
        <v>8.4928169014084514</v>
      </c>
      <c r="AB64" s="4">
        <v>0</v>
      </c>
      <c r="AC64" s="4">
        <v>28.732394366197184</v>
      </c>
      <c r="AD64" s="4">
        <v>0</v>
      </c>
      <c r="AE64" s="4">
        <v>0</v>
      </c>
      <c r="AF64" s="1">
        <v>395261</v>
      </c>
      <c r="AG64" s="1">
        <v>3</v>
      </c>
      <c r="AH64"/>
    </row>
    <row r="65" spans="1:34" x14ac:dyDescent="0.25">
      <c r="A65" t="s">
        <v>721</v>
      </c>
      <c r="B65" t="s">
        <v>175</v>
      </c>
      <c r="C65" t="s">
        <v>818</v>
      </c>
      <c r="D65" t="s">
        <v>761</v>
      </c>
      <c r="E65" s="4">
        <v>43.902173913043477</v>
      </c>
      <c r="F65" s="4">
        <f>Nurse[[#This Row],[Total Nurse Staff Hours]]/Nurse[[#This Row],[MDS Census]]</f>
        <v>4.6578732359494923</v>
      </c>
      <c r="G65" s="4">
        <f>Nurse[[#This Row],[Total Direct Care Staff Hours]]/Nurse[[#This Row],[MDS Census]]</f>
        <v>4.2342411487992075</v>
      </c>
      <c r="H65" s="4">
        <f>Nurse[[#This Row],[Total RN Hours (w/ Admin, DON)]]/Nurse[[#This Row],[MDS Census]]</f>
        <v>0.85545927209705364</v>
      </c>
      <c r="I65" s="4">
        <f>Nurse[[#This Row],[RN Hours (excl. Admin, DON)]]/Nurse[[#This Row],[MDS Census]]</f>
        <v>0.66598167863332502</v>
      </c>
      <c r="J65" s="4">
        <f>SUM(Nurse[[#This Row],[RN Hours (excl. Admin, DON)]],Nurse[[#This Row],[RN Admin Hours]],Nurse[[#This Row],[RN DON Hours]],Nurse[[#This Row],[LPN Hours (excl. Admin)]],Nurse[[#This Row],[LPN Admin Hours]],Nurse[[#This Row],[CNA Hours]],Nurse[[#This Row],[NA TR Hours]],Nurse[[#This Row],[Med Aide/Tech Hours]])</f>
        <v>204.49076086956521</v>
      </c>
      <c r="K65" s="4">
        <f>SUM(Nurse[[#This Row],[RN Hours (excl. Admin, DON)]],Nurse[[#This Row],[LPN Hours (excl. Admin)]],Nurse[[#This Row],[CNA Hours]],Nurse[[#This Row],[NA TR Hours]],Nurse[[#This Row],[Med Aide/Tech Hours]])</f>
        <v>185.89239130434783</v>
      </c>
      <c r="L65" s="4">
        <f>SUM(Nurse[[#This Row],[RN Hours (excl. Admin, DON)]],Nurse[[#This Row],[RN Admin Hours]],Nurse[[#This Row],[RN DON Hours]])</f>
        <v>37.556521739130432</v>
      </c>
      <c r="M65" s="4">
        <v>29.238043478260867</v>
      </c>
      <c r="N65" s="4">
        <v>2.8695652173913042</v>
      </c>
      <c r="O65" s="4">
        <v>5.4489130434782611</v>
      </c>
      <c r="P65" s="4">
        <f>SUM(Nurse[[#This Row],[LPN Hours (excl. Admin)]],Nurse[[#This Row],[LPN Admin Hours]])</f>
        <v>48.404891304347821</v>
      </c>
      <c r="Q65" s="4">
        <v>38.124999999999993</v>
      </c>
      <c r="R65" s="4">
        <v>10.279891304347828</v>
      </c>
      <c r="S65" s="4">
        <f>SUM(Nurse[[#This Row],[CNA Hours]],Nurse[[#This Row],[NA TR Hours]],Nurse[[#This Row],[Med Aide/Tech Hours]])</f>
        <v>118.52934782608695</v>
      </c>
      <c r="T65" s="4">
        <v>118.52934782608695</v>
      </c>
      <c r="U65" s="4">
        <v>0</v>
      </c>
      <c r="V65" s="4">
        <v>0</v>
      </c>
      <c r="W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7.6177173913043488</v>
      </c>
      <c r="X65" s="4">
        <v>0.64456521739130435</v>
      </c>
      <c r="Y65" s="4">
        <v>0</v>
      </c>
      <c r="Z65" s="4">
        <v>0</v>
      </c>
      <c r="AA65" s="4">
        <v>0.40760869565217389</v>
      </c>
      <c r="AB65" s="4">
        <v>0</v>
      </c>
      <c r="AC65" s="4">
        <v>6.5655434782608708</v>
      </c>
      <c r="AD65" s="4">
        <v>0</v>
      </c>
      <c r="AE65" s="4">
        <v>0</v>
      </c>
      <c r="AF65" s="1">
        <v>395349</v>
      </c>
      <c r="AG65" s="1">
        <v>3</v>
      </c>
      <c r="AH65"/>
    </row>
    <row r="66" spans="1:34" x14ac:dyDescent="0.25">
      <c r="A66" t="s">
        <v>721</v>
      </c>
      <c r="B66" t="s">
        <v>510</v>
      </c>
      <c r="C66" t="s">
        <v>1090</v>
      </c>
      <c r="D66" t="s">
        <v>795</v>
      </c>
      <c r="E66" s="4">
        <v>145.38043478260869</v>
      </c>
      <c r="F66" s="4">
        <f>Nurse[[#This Row],[Total Nurse Staff Hours]]/Nurse[[#This Row],[MDS Census]]</f>
        <v>3.344741682242991</v>
      </c>
      <c r="G66" s="4">
        <f>Nurse[[#This Row],[Total Direct Care Staff Hours]]/Nurse[[#This Row],[MDS Census]]</f>
        <v>3.0638071028037386</v>
      </c>
      <c r="H66" s="4">
        <f>Nurse[[#This Row],[Total RN Hours (w/ Admin, DON)]]/Nurse[[#This Row],[MDS Census]]</f>
        <v>0.58104672897196263</v>
      </c>
      <c r="I66" s="4">
        <f>Nurse[[#This Row],[RN Hours (excl. Admin, DON)]]/Nurse[[#This Row],[MDS Census]]</f>
        <v>0.40257943925233647</v>
      </c>
      <c r="J66" s="4">
        <f>SUM(Nurse[[#This Row],[RN Hours (excl. Admin, DON)]],Nurse[[#This Row],[RN Admin Hours]],Nurse[[#This Row],[RN DON Hours]],Nurse[[#This Row],[LPN Hours (excl. Admin)]],Nurse[[#This Row],[LPN Admin Hours]],Nurse[[#This Row],[CNA Hours]],Nurse[[#This Row],[NA TR Hours]],Nurse[[#This Row],[Med Aide/Tech Hours]])</f>
        <v>486.26</v>
      </c>
      <c r="K66" s="4">
        <f>SUM(Nurse[[#This Row],[RN Hours (excl. Admin, DON)]],Nurse[[#This Row],[LPN Hours (excl. Admin)]],Nurse[[#This Row],[CNA Hours]],Nurse[[#This Row],[NA TR Hours]],Nurse[[#This Row],[Med Aide/Tech Hours]])</f>
        <v>445.41760869565218</v>
      </c>
      <c r="L66" s="4">
        <f>SUM(Nurse[[#This Row],[RN Hours (excl. Admin, DON)]],Nurse[[#This Row],[RN Admin Hours]],Nurse[[#This Row],[RN DON Hours]])</f>
        <v>84.472826086956516</v>
      </c>
      <c r="M66" s="4">
        <v>58.527173913043477</v>
      </c>
      <c r="N66" s="4">
        <v>21.684782608695652</v>
      </c>
      <c r="O66" s="4">
        <v>4.2608695652173916</v>
      </c>
      <c r="P66" s="4">
        <f>SUM(Nurse[[#This Row],[LPN Hours (excl. Admin)]],Nurse[[#This Row],[LPN Admin Hours]])</f>
        <v>132.01271739130436</v>
      </c>
      <c r="Q66" s="4">
        <v>117.11597826086957</v>
      </c>
      <c r="R66" s="4">
        <v>14.896739130434783</v>
      </c>
      <c r="S66" s="4">
        <f>SUM(Nurse[[#This Row],[CNA Hours]],Nurse[[#This Row],[NA TR Hours]],Nurse[[#This Row],[Med Aide/Tech Hours]])</f>
        <v>269.77445652173913</v>
      </c>
      <c r="T66" s="4">
        <v>269.77445652173913</v>
      </c>
      <c r="U66" s="4">
        <v>0</v>
      </c>
      <c r="V66" s="4">
        <v>0</v>
      </c>
      <c r="W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26.004565217391303</v>
      </c>
      <c r="X66" s="4">
        <v>0</v>
      </c>
      <c r="Y66" s="4">
        <v>0</v>
      </c>
      <c r="Z66" s="4">
        <v>0</v>
      </c>
      <c r="AA66" s="4">
        <v>15.067065217391304</v>
      </c>
      <c r="AB66" s="4">
        <v>0</v>
      </c>
      <c r="AC66" s="4">
        <v>10.937499999999998</v>
      </c>
      <c r="AD66" s="4">
        <v>0</v>
      </c>
      <c r="AE66" s="4">
        <v>0</v>
      </c>
      <c r="AF66" s="1">
        <v>395828</v>
      </c>
      <c r="AG66" s="1">
        <v>3</v>
      </c>
      <c r="AH66"/>
    </row>
    <row r="67" spans="1:34" x14ac:dyDescent="0.25">
      <c r="A67" t="s">
        <v>721</v>
      </c>
      <c r="B67" t="s">
        <v>121</v>
      </c>
      <c r="C67" t="s">
        <v>820</v>
      </c>
      <c r="D67" t="s">
        <v>772</v>
      </c>
      <c r="E67" s="4">
        <v>90.782608695652172</v>
      </c>
      <c r="F67" s="4">
        <f>Nurse[[#This Row],[Total Nurse Staff Hours]]/Nurse[[#This Row],[MDS Census]]</f>
        <v>3.927902298850575</v>
      </c>
      <c r="G67" s="4">
        <f>Nurse[[#This Row],[Total Direct Care Staff Hours]]/Nurse[[#This Row],[MDS Census]]</f>
        <v>3.5697844827586209</v>
      </c>
      <c r="H67" s="4">
        <f>Nurse[[#This Row],[Total RN Hours (w/ Admin, DON)]]/Nurse[[#This Row],[MDS Census]]</f>
        <v>0.81186063218390825</v>
      </c>
      <c r="I67" s="4">
        <f>Nurse[[#This Row],[RN Hours (excl. Admin, DON)]]/Nurse[[#This Row],[MDS Census]]</f>
        <v>0.5085201149425288</v>
      </c>
      <c r="J67" s="4">
        <f>SUM(Nurse[[#This Row],[RN Hours (excl. Admin, DON)]],Nurse[[#This Row],[RN Admin Hours]],Nurse[[#This Row],[RN DON Hours]],Nurse[[#This Row],[LPN Hours (excl. Admin)]],Nurse[[#This Row],[LPN Admin Hours]],Nurse[[#This Row],[CNA Hours]],Nurse[[#This Row],[NA TR Hours]],Nurse[[#This Row],[Med Aide/Tech Hours]])</f>
        <v>356.58521739130435</v>
      </c>
      <c r="K67" s="4">
        <f>SUM(Nurse[[#This Row],[RN Hours (excl. Admin, DON)]],Nurse[[#This Row],[LPN Hours (excl. Admin)]],Nurse[[#This Row],[CNA Hours]],Nurse[[#This Row],[NA TR Hours]],Nurse[[#This Row],[Med Aide/Tech Hours]])</f>
        <v>324.07434782608698</v>
      </c>
      <c r="L67" s="4">
        <f>SUM(Nurse[[#This Row],[RN Hours (excl. Admin, DON)]],Nurse[[#This Row],[RN Admin Hours]],Nurse[[#This Row],[RN DON Hours]])</f>
        <v>73.702826086956534</v>
      </c>
      <c r="M67" s="4">
        <v>46.16478260869566</v>
      </c>
      <c r="N67" s="4">
        <v>21.798913043478262</v>
      </c>
      <c r="O67" s="4">
        <v>5.7391304347826084</v>
      </c>
      <c r="P67" s="4">
        <f>SUM(Nurse[[#This Row],[LPN Hours (excl. Admin)]],Nurse[[#This Row],[LPN Admin Hours]])</f>
        <v>83.804347826086953</v>
      </c>
      <c r="Q67" s="4">
        <v>78.831521739130437</v>
      </c>
      <c r="R67" s="4">
        <v>4.9728260869565215</v>
      </c>
      <c r="S67" s="4">
        <f>SUM(Nurse[[#This Row],[CNA Hours]],Nurse[[#This Row],[NA TR Hours]],Nurse[[#This Row],[Med Aide/Tech Hours]])</f>
        <v>199.07804347826089</v>
      </c>
      <c r="T67" s="4">
        <v>159.78445652173914</v>
      </c>
      <c r="U67" s="4">
        <v>39.293586956521743</v>
      </c>
      <c r="V67" s="4">
        <v>0</v>
      </c>
      <c r="W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7" s="4">
        <v>0</v>
      </c>
      <c r="Y67" s="4">
        <v>0</v>
      </c>
      <c r="Z67" s="4">
        <v>0</v>
      </c>
      <c r="AA67" s="4">
        <v>0</v>
      </c>
      <c r="AB67" s="4">
        <v>0</v>
      </c>
      <c r="AC67" s="4">
        <v>0</v>
      </c>
      <c r="AD67" s="4">
        <v>0</v>
      </c>
      <c r="AE67" s="4">
        <v>0</v>
      </c>
      <c r="AF67" s="1">
        <v>395260</v>
      </c>
      <c r="AG67" s="1">
        <v>3</v>
      </c>
      <c r="AH67"/>
    </row>
    <row r="68" spans="1:34" x14ac:dyDescent="0.25">
      <c r="A68" t="s">
        <v>721</v>
      </c>
      <c r="B68" t="s">
        <v>551</v>
      </c>
      <c r="C68" t="s">
        <v>881</v>
      </c>
      <c r="D68" t="s">
        <v>774</v>
      </c>
      <c r="E68" s="4">
        <v>286.23913043478262</v>
      </c>
      <c r="F68" s="4">
        <f>Nurse[[#This Row],[Total Nurse Staff Hours]]/Nurse[[#This Row],[MDS Census]]</f>
        <v>2.9361092124250017</v>
      </c>
      <c r="G68" s="4">
        <f>Nurse[[#This Row],[Total Direct Care Staff Hours]]/Nurse[[#This Row],[MDS Census]]</f>
        <v>2.7932235892762209</v>
      </c>
      <c r="H68" s="4">
        <f>Nurse[[#This Row],[Total RN Hours (w/ Admin, DON)]]/Nurse[[#This Row],[MDS Census]]</f>
        <v>0.34222867775499355</v>
      </c>
      <c r="I68" s="4">
        <f>Nurse[[#This Row],[RN Hours (excl. Admin, DON)]]/Nurse[[#This Row],[MDS Census]]</f>
        <v>0.216535657325131</v>
      </c>
      <c r="J68" s="4">
        <f>SUM(Nurse[[#This Row],[RN Hours (excl. Admin, DON)]],Nurse[[#This Row],[RN Admin Hours]],Nurse[[#This Row],[RN DON Hours]],Nurse[[#This Row],[LPN Hours (excl. Admin)]],Nurse[[#This Row],[LPN Admin Hours]],Nurse[[#This Row],[CNA Hours]],Nurse[[#This Row],[NA TR Hours]],Nurse[[#This Row],[Med Aide/Tech Hours]])</f>
        <v>840.429347826087</v>
      </c>
      <c r="K68" s="4">
        <f>SUM(Nurse[[#This Row],[RN Hours (excl. Admin, DON)]],Nurse[[#This Row],[LPN Hours (excl. Admin)]],Nurse[[#This Row],[CNA Hours]],Nurse[[#This Row],[NA TR Hours]],Nurse[[#This Row],[Med Aide/Tech Hours]])</f>
        <v>799.52989130434787</v>
      </c>
      <c r="L68" s="4">
        <f>SUM(Nurse[[#This Row],[RN Hours (excl. Admin, DON)]],Nurse[[#This Row],[RN Admin Hours]],Nurse[[#This Row],[RN DON Hours]])</f>
        <v>97.959239130434781</v>
      </c>
      <c r="M68" s="4">
        <v>61.980978260869563</v>
      </c>
      <c r="N68" s="4">
        <v>33.717391304347828</v>
      </c>
      <c r="O68" s="4">
        <v>2.2608695652173911</v>
      </c>
      <c r="P68" s="4">
        <f>SUM(Nurse[[#This Row],[LPN Hours (excl. Admin)]],Nurse[[#This Row],[LPN Admin Hours]])</f>
        <v>214.64402173913044</v>
      </c>
      <c r="Q68" s="4">
        <v>209.72282608695653</v>
      </c>
      <c r="R68" s="4">
        <v>4.9211956521739131</v>
      </c>
      <c r="S68" s="4">
        <f>SUM(Nurse[[#This Row],[CNA Hours]],Nurse[[#This Row],[NA TR Hours]],Nurse[[#This Row],[Med Aide/Tech Hours]])</f>
        <v>527.82608695652175</v>
      </c>
      <c r="T68" s="4">
        <v>527.82608695652175</v>
      </c>
      <c r="U68" s="4">
        <v>0</v>
      </c>
      <c r="V68" s="4">
        <v>0</v>
      </c>
      <c r="W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7.4021739130434785</v>
      </c>
      <c r="X68" s="4">
        <v>0</v>
      </c>
      <c r="Y68" s="4">
        <v>7.3913043478260869</v>
      </c>
      <c r="Z68" s="4">
        <v>0</v>
      </c>
      <c r="AA68" s="4">
        <v>1.0869565217391304E-2</v>
      </c>
      <c r="AB68" s="4">
        <v>0</v>
      </c>
      <c r="AC68" s="4">
        <v>0</v>
      </c>
      <c r="AD68" s="4">
        <v>0</v>
      </c>
      <c r="AE68" s="4">
        <v>0</v>
      </c>
      <c r="AF68" s="1">
        <v>395893</v>
      </c>
      <c r="AG68" s="1">
        <v>3</v>
      </c>
      <c r="AH68"/>
    </row>
    <row r="69" spans="1:34" x14ac:dyDescent="0.25">
      <c r="A69" t="s">
        <v>721</v>
      </c>
      <c r="B69" t="s">
        <v>503</v>
      </c>
      <c r="C69" t="s">
        <v>881</v>
      </c>
      <c r="D69" t="s">
        <v>774</v>
      </c>
      <c r="E69" s="4">
        <v>237.95652173913044</v>
      </c>
      <c r="F69" s="4">
        <f>Nurse[[#This Row],[Total Nurse Staff Hours]]/Nurse[[#This Row],[MDS Census]]</f>
        <v>3.1092545221998904</v>
      </c>
      <c r="G69" s="4">
        <f>Nurse[[#This Row],[Total Direct Care Staff Hours]]/Nurse[[#This Row],[MDS Census]]</f>
        <v>2.9391238808697238</v>
      </c>
      <c r="H69" s="4">
        <f>Nurse[[#This Row],[Total RN Hours (w/ Admin, DON)]]/Nurse[[#This Row],[MDS Census]]</f>
        <v>0.39957518728302571</v>
      </c>
      <c r="I69" s="4">
        <f>Nurse[[#This Row],[RN Hours (excl. Admin, DON)]]/Nurse[[#This Row],[MDS Census]]</f>
        <v>0.25137036360314263</v>
      </c>
      <c r="J69" s="4">
        <f>SUM(Nurse[[#This Row],[RN Hours (excl. Admin, DON)]],Nurse[[#This Row],[RN Admin Hours]],Nurse[[#This Row],[RN DON Hours]],Nurse[[#This Row],[LPN Hours (excl. Admin)]],Nurse[[#This Row],[LPN Admin Hours]],Nurse[[#This Row],[CNA Hours]],Nurse[[#This Row],[NA TR Hours]],Nurse[[#This Row],[Med Aide/Tech Hours]])</f>
        <v>739.86739130434785</v>
      </c>
      <c r="K69" s="4">
        <f>SUM(Nurse[[#This Row],[RN Hours (excl. Admin, DON)]],Nurse[[#This Row],[LPN Hours (excl. Admin)]],Nurse[[#This Row],[CNA Hours]],Nurse[[#This Row],[NA TR Hours]],Nurse[[#This Row],[Med Aide/Tech Hours]])</f>
        <v>699.38369565217386</v>
      </c>
      <c r="L69" s="4">
        <f>SUM(Nurse[[#This Row],[RN Hours (excl. Admin, DON)]],Nurse[[#This Row],[RN Admin Hours]],Nurse[[#This Row],[RN DON Hours]])</f>
        <v>95.081521739130423</v>
      </c>
      <c r="M69" s="4">
        <v>59.81521739130433</v>
      </c>
      <c r="N69" s="4">
        <v>29.788043478260871</v>
      </c>
      <c r="O69" s="4">
        <v>5.4782608695652177</v>
      </c>
      <c r="P69" s="4">
        <f>SUM(Nurse[[#This Row],[LPN Hours (excl. Admin)]],Nurse[[#This Row],[LPN Admin Hours]])</f>
        <v>220.4413043478261</v>
      </c>
      <c r="Q69" s="4">
        <v>215.22391304347829</v>
      </c>
      <c r="R69" s="4">
        <v>5.2173913043478262</v>
      </c>
      <c r="S69" s="4">
        <f>SUM(Nurse[[#This Row],[CNA Hours]],Nurse[[#This Row],[NA TR Hours]],Nurse[[#This Row],[Med Aide/Tech Hours]])</f>
        <v>424.34456521739128</v>
      </c>
      <c r="T69" s="4">
        <v>424.34456521739128</v>
      </c>
      <c r="U69" s="4">
        <v>0</v>
      </c>
      <c r="V69" s="4">
        <v>0</v>
      </c>
      <c r="W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9" s="4">
        <v>0</v>
      </c>
      <c r="Y69" s="4">
        <v>0</v>
      </c>
      <c r="Z69" s="4">
        <v>0</v>
      </c>
      <c r="AA69" s="4">
        <v>0</v>
      </c>
      <c r="AB69" s="4">
        <v>0</v>
      </c>
      <c r="AC69" s="4">
        <v>0</v>
      </c>
      <c r="AD69" s="4">
        <v>0</v>
      </c>
      <c r="AE69" s="4">
        <v>0</v>
      </c>
      <c r="AF69" s="1">
        <v>395819</v>
      </c>
      <c r="AG69" s="1">
        <v>3</v>
      </c>
      <c r="AH69"/>
    </row>
    <row r="70" spans="1:34" x14ac:dyDescent="0.25">
      <c r="A70" t="s">
        <v>721</v>
      </c>
      <c r="B70" t="s">
        <v>354</v>
      </c>
      <c r="C70" t="s">
        <v>1045</v>
      </c>
      <c r="D70" t="s">
        <v>768</v>
      </c>
      <c r="E70" s="4">
        <v>106.60869565217391</v>
      </c>
      <c r="F70" s="4">
        <f>Nurse[[#This Row],[Total Nurse Staff Hours]]/Nurse[[#This Row],[MDS Census]]</f>
        <v>3.1158747960848285</v>
      </c>
      <c r="G70" s="4">
        <f>Nurse[[#This Row],[Total Direct Care Staff Hours]]/Nurse[[#This Row],[MDS Census]]</f>
        <v>2.9226651712887439</v>
      </c>
      <c r="H70" s="4">
        <f>Nurse[[#This Row],[Total RN Hours (w/ Admin, DON)]]/Nurse[[#This Row],[MDS Census]]</f>
        <v>0.7991435562805872</v>
      </c>
      <c r="I70" s="4">
        <f>Nurse[[#This Row],[RN Hours (excl. Admin, DON)]]/Nurse[[#This Row],[MDS Census]]</f>
        <v>0.64686990212071782</v>
      </c>
      <c r="J70" s="4">
        <f>SUM(Nurse[[#This Row],[RN Hours (excl. Admin, DON)]],Nurse[[#This Row],[RN Admin Hours]],Nurse[[#This Row],[RN DON Hours]],Nurse[[#This Row],[LPN Hours (excl. Admin)]],Nurse[[#This Row],[LPN Admin Hours]],Nurse[[#This Row],[CNA Hours]],Nurse[[#This Row],[NA TR Hours]],Nurse[[#This Row],[Med Aide/Tech Hours]])</f>
        <v>332.17934782608694</v>
      </c>
      <c r="K70" s="4">
        <f>SUM(Nurse[[#This Row],[RN Hours (excl. Admin, DON)]],Nurse[[#This Row],[LPN Hours (excl. Admin)]],Nurse[[#This Row],[CNA Hours]],Nurse[[#This Row],[NA TR Hours]],Nurse[[#This Row],[Med Aide/Tech Hours]])</f>
        <v>311.58152173913044</v>
      </c>
      <c r="L70" s="4">
        <f>SUM(Nurse[[#This Row],[RN Hours (excl. Admin, DON)]],Nurse[[#This Row],[RN Admin Hours]],Nurse[[#This Row],[RN DON Hours]])</f>
        <v>85.195652173913032</v>
      </c>
      <c r="M70" s="4">
        <v>68.961956521739125</v>
      </c>
      <c r="N70" s="4">
        <v>11.190217391304348</v>
      </c>
      <c r="O70" s="4">
        <v>5.0434782608695654</v>
      </c>
      <c r="P70" s="4">
        <f>SUM(Nurse[[#This Row],[LPN Hours (excl. Admin)]],Nurse[[#This Row],[LPN Admin Hours]])</f>
        <v>51.388586956521742</v>
      </c>
      <c r="Q70" s="4">
        <v>47.024456521739133</v>
      </c>
      <c r="R70" s="4">
        <v>4.3641304347826084</v>
      </c>
      <c r="S70" s="4">
        <f>SUM(Nurse[[#This Row],[CNA Hours]],Nurse[[#This Row],[NA TR Hours]],Nurse[[#This Row],[Med Aide/Tech Hours]])</f>
        <v>195.59510869565216</v>
      </c>
      <c r="T70" s="4">
        <v>181.02717391304347</v>
      </c>
      <c r="U70" s="4">
        <v>14.567934782608695</v>
      </c>
      <c r="V70" s="4">
        <v>0</v>
      </c>
      <c r="W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0" s="4">
        <v>0</v>
      </c>
      <c r="Y70" s="4">
        <v>0</v>
      </c>
      <c r="Z70" s="4">
        <v>0</v>
      </c>
      <c r="AA70" s="4">
        <v>0</v>
      </c>
      <c r="AB70" s="4">
        <v>0</v>
      </c>
      <c r="AC70" s="4">
        <v>0</v>
      </c>
      <c r="AD70" s="4">
        <v>0</v>
      </c>
      <c r="AE70" s="4">
        <v>0</v>
      </c>
      <c r="AF70" s="1">
        <v>395603</v>
      </c>
      <c r="AG70" s="1">
        <v>3</v>
      </c>
      <c r="AH70"/>
    </row>
    <row r="71" spans="1:34" x14ac:dyDescent="0.25">
      <c r="A71" t="s">
        <v>721</v>
      </c>
      <c r="B71" t="s">
        <v>587</v>
      </c>
      <c r="C71" t="s">
        <v>846</v>
      </c>
      <c r="D71" t="s">
        <v>797</v>
      </c>
      <c r="E71" s="4">
        <v>68.673913043478265</v>
      </c>
      <c r="F71" s="4">
        <f>Nurse[[#This Row],[Total Nurse Staff Hours]]/Nurse[[#This Row],[MDS Census]]</f>
        <v>3.0210319721430832</v>
      </c>
      <c r="G71" s="4">
        <f>Nurse[[#This Row],[Total Direct Care Staff Hours]]/Nurse[[#This Row],[MDS Census]]</f>
        <v>2.8625561886672997</v>
      </c>
      <c r="H71" s="4">
        <f>Nurse[[#This Row],[Total RN Hours (w/ Admin, DON)]]/Nurse[[#This Row],[MDS Census]]</f>
        <v>0.41243589743589726</v>
      </c>
      <c r="I71" s="4">
        <f>Nurse[[#This Row],[RN Hours (excl. Admin, DON)]]/Nurse[[#This Row],[MDS Census]]</f>
        <v>0.25396011396011381</v>
      </c>
      <c r="J71" s="4">
        <f>SUM(Nurse[[#This Row],[RN Hours (excl. Admin, DON)]],Nurse[[#This Row],[RN Admin Hours]],Nurse[[#This Row],[RN DON Hours]],Nurse[[#This Row],[LPN Hours (excl. Admin)]],Nurse[[#This Row],[LPN Admin Hours]],Nurse[[#This Row],[CNA Hours]],Nurse[[#This Row],[NA TR Hours]],Nurse[[#This Row],[Med Aide/Tech Hours]])</f>
        <v>207.46608695652174</v>
      </c>
      <c r="K71" s="4">
        <f>SUM(Nurse[[#This Row],[RN Hours (excl. Admin, DON)]],Nurse[[#This Row],[LPN Hours (excl. Admin)]],Nurse[[#This Row],[CNA Hours]],Nurse[[#This Row],[NA TR Hours]],Nurse[[#This Row],[Med Aide/Tech Hours]])</f>
        <v>196.5829347826087</v>
      </c>
      <c r="L71" s="4">
        <f>SUM(Nurse[[#This Row],[RN Hours (excl. Admin, DON)]],Nurse[[#This Row],[RN Admin Hours]],Nurse[[#This Row],[RN DON Hours]])</f>
        <v>28.32358695652173</v>
      </c>
      <c r="M71" s="4">
        <v>17.440434782608687</v>
      </c>
      <c r="N71" s="4">
        <v>10.144021739130435</v>
      </c>
      <c r="O71" s="4">
        <v>0.73913043478260865</v>
      </c>
      <c r="P71" s="4">
        <f>SUM(Nurse[[#This Row],[LPN Hours (excl. Admin)]],Nurse[[#This Row],[LPN Admin Hours]])</f>
        <v>46.400543478260886</v>
      </c>
      <c r="Q71" s="4">
        <v>46.400543478260886</v>
      </c>
      <c r="R71" s="4">
        <v>0</v>
      </c>
      <c r="S71" s="4">
        <f>SUM(Nurse[[#This Row],[CNA Hours]],Nurse[[#This Row],[NA TR Hours]],Nurse[[#This Row],[Med Aide/Tech Hours]])</f>
        <v>132.74195652173913</v>
      </c>
      <c r="T71" s="4">
        <v>132.74195652173913</v>
      </c>
      <c r="U71" s="4">
        <v>0</v>
      </c>
      <c r="V71" s="4">
        <v>0</v>
      </c>
      <c r="W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1" s="4">
        <v>0</v>
      </c>
      <c r="Y71" s="4">
        <v>0</v>
      </c>
      <c r="Z71" s="4">
        <v>0</v>
      </c>
      <c r="AA71" s="4">
        <v>0</v>
      </c>
      <c r="AB71" s="4">
        <v>0</v>
      </c>
      <c r="AC71" s="4">
        <v>0</v>
      </c>
      <c r="AD71" s="4">
        <v>0</v>
      </c>
      <c r="AE71" s="4">
        <v>0</v>
      </c>
      <c r="AF71" s="1">
        <v>395959</v>
      </c>
      <c r="AG71" s="1">
        <v>3</v>
      </c>
      <c r="AH71"/>
    </row>
    <row r="72" spans="1:34" x14ac:dyDescent="0.25">
      <c r="A72" t="s">
        <v>721</v>
      </c>
      <c r="B72" t="s">
        <v>431</v>
      </c>
      <c r="C72" t="s">
        <v>969</v>
      </c>
      <c r="D72" t="s">
        <v>764</v>
      </c>
      <c r="E72" s="4">
        <v>15.782608695652174</v>
      </c>
      <c r="F72" s="4">
        <f>Nurse[[#This Row],[Total Nurse Staff Hours]]/Nurse[[#This Row],[MDS Census]]</f>
        <v>4.1017561983471067</v>
      </c>
      <c r="G72" s="4">
        <f>Nurse[[#This Row],[Total Direct Care Staff Hours]]/Nurse[[#This Row],[MDS Census]]</f>
        <v>3.7928719008264462</v>
      </c>
      <c r="H72" s="4">
        <f>Nurse[[#This Row],[Total RN Hours (w/ Admin, DON)]]/Nurse[[#This Row],[MDS Census]]</f>
        <v>2.0130853994490359</v>
      </c>
      <c r="I72" s="4">
        <f>Nurse[[#This Row],[RN Hours (excl. Admin, DON)]]/Nurse[[#This Row],[MDS Census]]</f>
        <v>1.7042011019283745</v>
      </c>
      <c r="J72" s="4">
        <f>SUM(Nurse[[#This Row],[RN Hours (excl. Admin, DON)]],Nurse[[#This Row],[RN Admin Hours]],Nurse[[#This Row],[RN DON Hours]],Nurse[[#This Row],[LPN Hours (excl. Admin)]],Nurse[[#This Row],[LPN Admin Hours]],Nurse[[#This Row],[CNA Hours]],Nurse[[#This Row],[NA TR Hours]],Nurse[[#This Row],[Med Aide/Tech Hours]])</f>
        <v>64.736413043478251</v>
      </c>
      <c r="K72" s="4">
        <f>SUM(Nurse[[#This Row],[RN Hours (excl. Admin, DON)]],Nurse[[#This Row],[LPN Hours (excl. Admin)]],Nurse[[#This Row],[CNA Hours]],Nurse[[#This Row],[NA TR Hours]],Nurse[[#This Row],[Med Aide/Tech Hours]])</f>
        <v>59.861413043478258</v>
      </c>
      <c r="L72" s="4">
        <f>SUM(Nurse[[#This Row],[RN Hours (excl. Admin, DON)]],Nurse[[#This Row],[RN Admin Hours]],Nurse[[#This Row],[RN DON Hours]])</f>
        <v>31.771739130434781</v>
      </c>
      <c r="M72" s="4">
        <v>26.896739130434781</v>
      </c>
      <c r="N72" s="4">
        <v>1.2663043478260869</v>
      </c>
      <c r="O72" s="4">
        <v>3.6086956521739131</v>
      </c>
      <c r="P72" s="4">
        <f>SUM(Nurse[[#This Row],[LPN Hours (excl. Admin)]],Nurse[[#This Row],[LPN Admin Hours]])</f>
        <v>0</v>
      </c>
      <c r="Q72" s="4">
        <v>0</v>
      </c>
      <c r="R72" s="4">
        <v>0</v>
      </c>
      <c r="S72" s="4">
        <f>SUM(Nurse[[#This Row],[CNA Hours]],Nurse[[#This Row],[NA TR Hours]],Nurse[[#This Row],[Med Aide/Tech Hours]])</f>
        <v>32.964673913043477</v>
      </c>
      <c r="T72" s="4">
        <v>26.959239130434781</v>
      </c>
      <c r="U72" s="4">
        <v>6.0054347826086953</v>
      </c>
      <c r="V72" s="4">
        <v>0</v>
      </c>
      <c r="W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10.652173913043478</v>
      </c>
      <c r="X72" s="4">
        <v>3.5489130434782608</v>
      </c>
      <c r="Y72" s="4">
        <v>0</v>
      </c>
      <c r="Z72" s="4">
        <v>0</v>
      </c>
      <c r="AA72" s="4">
        <v>0</v>
      </c>
      <c r="AB72" s="4">
        <v>0</v>
      </c>
      <c r="AC72" s="4">
        <v>7.1032608695652177</v>
      </c>
      <c r="AD72" s="4">
        <v>0</v>
      </c>
      <c r="AE72" s="4">
        <v>0</v>
      </c>
      <c r="AF72" s="1">
        <v>395712</v>
      </c>
      <c r="AG72" s="1">
        <v>3</v>
      </c>
      <c r="AH72"/>
    </row>
    <row r="73" spans="1:34" x14ac:dyDescent="0.25">
      <c r="A73" t="s">
        <v>721</v>
      </c>
      <c r="B73" t="s">
        <v>260</v>
      </c>
      <c r="C73" t="s">
        <v>881</v>
      </c>
      <c r="D73" t="s">
        <v>774</v>
      </c>
      <c r="E73" s="4">
        <v>75.054347826086953</v>
      </c>
      <c r="F73" s="4">
        <f>Nurse[[#This Row],[Total Nurse Staff Hours]]/Nurse[[#This Row],[MDS Census]]</f>
        <v>3.3852223026792183</v>
      </c>
      <c r="G73" s="4">
        <f>Nurse[[#This Row],[Total Direct Care Staff Hours]]/Nurse[[#This Row],[MDS Census]]</f>
        <v>3.2633540912382335</v>
      </c>
      <c r="H73" s="4">
        <f>Nurse[[#This Row],[Total RN Hours (w/ Admin, DON)]]/Nurse[[#This Row],[MDS Census]]</f>
        <v>0.6023895727733527</v>
      </c>
      <c r="I73" s="4">
        <f>Nurse[[#This Row],[RN Hours (excl. Admin, DON)]]/Nurse[[#This Row],[MDS Census]]</f>
        <v>0.48052136133236789</v>
      </c>
      <c r="J73" s="4">
        <f>SUM(Nurse[[#This Row],[RN Hours (excl. Admin, DON)]],Nurse[[#This Row],[RN Admin Hours]],Nurse[[#This Row],[RN DON Hours]],Nurse[[#This Row],[LPN Hours (excl. Admin)]],Nurse[[#This Row],[LPN Admin Hours]],Nurse[[#This Row],[CNA Hours]],Nurse[[#This Row],[NA TR Hours]],Nurse[[#This Row],[Med Aide/Tech Hours]])</f>
        <v>254.07565217391306</v>
      </c>
      <c r="K73" s="4">
        <f>SUM(Nurse[[#This Row],[RN Hours (excl. Admin, DON)]],Nurse[[#This Row],[LPN Hours (excl. Admin)]],Nurse[[#This Row],[CNA Hours]],Nurse[[#This Row],[NA TR Hours]],Nurse[[#This Row],[Med Aide/Tech Hours]])</f>
        <v>244.92891304347827</v>
      </c>
      <c r="L73" s="4">
        <f>SUM(Nurse[[#This Row],[RN Hours (excl. Admin, DON)]],Nurse[[#This Row],[RN Admin Hours]],Nurse[[#This Row],[RN DON Hours]])</f>
        <v>45.211956521739133</v>
      </c>
      <c r="M73" s="4">
        <v>36.065217391304351</v>
      </c>
      <c r="N73" s="4">
        <v>4.8858695652173916</v>
      </c>
      <c r="O73" s="4">
        <v>4.2608695652173916</v>
      </c>
      <c r="P73" s="4">
        <f>SUM(Nurse[[#This Row],[LPN Hours (excl. Admin)]],Nurse[[#This Row],[LPN Admin Hours]])</f>
        <v>63.157065217391299</v>
      </c>
      <c r="Q73" s="4">
        <v>63.157065217391299</v>
      </c>
      <c r="R73" s="4">
        <v>0</v>
      </c>
      <c r="S73" s="4">
        <f>SUM(Nurse[[#This Row],[CNA Hours]],Nurse[[#This Row],[NA TR Hours]],Nurse[[#This Row],[Med Aide/Tech Hours]])</f>
        <v>145.70663043478262</v>
      </c>
      <c r="T73" s="4">
        <v>137.64413043478262</v>
      </c>
      <c r="U73" s="4">
        <v>8.0625</v>
      </c>
      <c r="V73" s="4">
        <v>0</v>
      </c>
      <c r="W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3" s="4">
        <v>0</v>
      </c>
      <c r="Y73" s="4">
        <v>0</v>
      </c>
      <c r="Z73" s="4">
        <v>0</v>
      </c>
      <c r="AA73" s="4">
        <v>0</v>
      </c>
      <c r="AB73" s="4">
        <v>0</v>
      </c>
      <c r="AC73" s="4">
        <v>0</v>
      </c>
      <c r="AD73" s="4">
        <v>0</v>
      </c>
      <c r="AE73" s="4">
        <v>0</v>
      </c>
      <c r="AF73" s="1">
        <v>395467</v>
      </c>
      <c r="AG73" s="1">
        <v>3</v>
      </c>
      <c r="AH73"/>
    </row>
    <row r="74" spans="1:34" x14ac:dyDescent="0.25">
      <c r="A74" t="s">
        <v>721</v>
      </c>
      <c r="B74" t="s">
        <v>470</v>
      </c>
      <c r="C74" t="s">
        <v>844</v>
      </c>
      <c r="D74" t="s">
        <v>780</v>
      </c>
      <c r="E74" s="4">
        <v>181.07608695652175</v>
      </c>
      <c r="F74" s="4">
        <f>Nurse[[#This Row],[Total Nurse Staff Hours]]/Nurse[[#This Row],[MDS Census]]</f>
        <v>3.460937031034276</v>
      </c>
      <c r="G74" s="4">
        <f>Nurse[[#This Row],[Total Direct Care Staff Hours]]/Nurse[[#This Row],[MDS Census]]</f>
        <v>3.0877453628669187</v>
      </c>
      <c r="H74" s="4">
        <f>Nurse[[#This Row],[Total RN Hours (w/ Admin, DON)]]/Nurse[[#This Row],[MDS Census]]</f>
        <v>0.43494507473437782</v>
      </c>
      <c r="I74" s="4">
        <f>Nurse[[#This Row],[RN Hours (excl. Admin, DON)]]/Nurse[[#This Row],[MDS Census]]</f>
        <v>0.27728254997298757</v>
      </c>
      <c r="J74" s="4">
        <f>SUM(Nurse[[#This Row],[RN Hours (excl. Admin, DON)]],Nurse[[#This Row],[RN Admin Hours]],Nurse[[#This Row],[RN DON Hours]],Nurse[[#This Row],[LPN Hours (excl. Admin)]],Nurse[[#This Row],[LPN Admin Hours]],Nurse[[#This Row],[CNA Hours]],Nurse[[#This Row],[NA TR Hours]],Nurse[[#This Row],[Med Aide/Tech Hours]])</f>
        <v>626.69293478260875</v>
      </c>
      <c r="K74" s="4">
        <f>SUM(Nurse[[#This Row],[RN Hours (excl. Admin, DON)]],Nurse[[#This Row],[LPN Hours (excl. Admin)]],Nurse[[#This Row],[CNA Hours]],Nurse[[#This Row],[NA TR Hours]],Nurse[[#This Row],[Med Aide/Tech Hours]])</f>
        <v>559.116847826087</v>
      </c>
      <c r="L74" s="4">
        <f>SUM(Nurse[[#This Row],[RN Hours (excl. Admin, DON)]],Nurse[[#This Row],[RN Admin Hours]],Nurse[[#This Row],[RN DON Hours]])</f>
        <v>78.758152173913047</v>
      </c>
      <c r="M74" s="4">
        <v>50.209239130434781</v>
      </c>
      <c r="N74" s="4">
        <v>23.853260869565219</v>
      </c>
      <c r="O74" s="4">
        <v>4.6956521739130439</v>
      </c>
      <c r="P74" s="4">
        <f>SUM(Nurse[[#This Row],[LPN Hours (excl. Admin)]],Nurse[[#This Row],[LPN Admin Hours]])</f>
        <v>222.61141304347825</v>
      </c>
      <c r="Q74" s="4">
        <v>183.58423913043478</v>
      </c>
      <c r="R74" s="4">
        <v>39.027173913043477</v>
      </c>
      <c r="S74" s="4">
        <f>SUM(Nurse[[#This Row],[CNA Hours]],Nurse[[#This Row],[NA TR Hours]],Nurse[[#This Row],[Med Aide/Tech Hours]])</f>
        <v>325.32336956521738</v>
      </c>
      <c r="T74" s="4">
        <v>308.69836956521738</v>
      </c>
      <c r="U74" s="4">
        <v>16.625</v>
      </c>
      <c r="V74" s="4">
        <v>0</v>
      </c>
      <c r="W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21.475543478260871</v>
      </c>
      <c r="X74" s="4">
        <v>2.8913043478260869</v>
      </c>
      <c r="Y74" s="4">
        <v>0</v>
      </c>
      <c r="Z74" s="4">
        <v>0</v>
      </c>
      <c r="AA74" s="4">
        <v>11.081521739130435</v>
      </c>
      <c r="AB74" s="4">
        <v>0</v>
      </c>
      <c r="AC74" s="4">
        <v>7.5027173913043477</v>
      </c>
      <c r="AD74" s="4">
        <v>0</v>
      </c>
      <c r="AE74" s="4">
        <v>0</v>
      </c>
      <c r="AF74" s="1">
        <v>395770</v>
      </c>
      <c r="AG74" s="1">
        <v>3</v>
      </c>
      <c r="AH74"/>
    </row>
    <row r="75" spans="1:34" x14ac:dyDescent="0.25">
      <c r="A75" t="s">
        <v>721</v>
      </c>
      <c r="B75" t="s">
        <v>258</v>
      </c>
      <c r="C75" t="s">
        <v>903</v>
      </c>
      <c r="D75" t="s">
        <v>769</v>
      </c>
      <c r="E75" s="4">
        <v>506.83695652173913</v>
      </c>
      <c r="F75" s="4">
        <f>Nurse[[#This Row],[Total Nurse Staff Hours]]/Nurse[[#This Row],[MDS Census]]</f>
        <v>3.4527493619850307</v>
      </c>
      <c r="G75" s="4">
        <f>Nurse[[#This Row],[Total Direct Care Staff Hours]]/Nurse[[#This Row],[MDS Census]]</f>
        <v>3.1720066911149716</v>
      </c>
      <c r="H75" s="4">
        <f>Nurse[[#This Row],[Total RN Hours (w/ Admin, DON)]]/Nurse[[#This Row],[MDS Census]]</f>
        <v>0.65134358446460361</v>
      </c>
      <c r="I75" s="4">
        <f>Nurse[[#This Row],[RN Hours (excl. Admin, DON)]]/Nurse[[#This Row],[MDS Census]]</f>
        <v>0.37060091359454417</v>
      </c>
      <c r="J75" s="4">
        <f>SUM(Nurse[[#This Row],[RN Hours (excl. Admin, DON)]],Nurse[[#This Row],[RN Admin Hours]],Nurse[[#This Row],[RN DON Hours]],Nurse[[#This Row],[LPN Hours (excl. Admin)]],Nurse[[#This Row],[LPN Admin Hours]],Nurse[[#This Row],[CNA Hours]],Nurse[[#This Row],[NA TR Hours]],Nurse[[#This Row],[Med Aide/Tech Hours]])</f>
        <v>1749.9809782608695</v>
      </c>
      <c r="K75" s="4">
        <f>SUM(Nurse[[#This Row],[RN Hours (excl. Admin, DON)]],Nurse[[#This Row],[LPN Hours (excl. Admin)]],Nurse[[#This Row],[CNA Hours]],Nurse[[#This Row],[NA TR Hours]],Nurse[[#This Row],[Med Aide/Tech Hours]])</f>
        <v>1607.6902173913045</v>
      </c>
      <c r="L75" s="4">
        <f>SUM(Nurse[[#This Row],[RN Hours (excl. Admin, DON)]],Nurse[[#This Row],[RN Admin Hours]],Nurse[[#This Row],[RN DON Hours]])</f>
        <v>330.125</v>
      </c>
      <c r="M75" s="4">
        <v>187.83423913043478</v>
      </c>
      <c r="N75" s="4">
        <v>137.62771739130434</v>
      </c>
      <c r="O75" s="4">
        <v>4.6630434782608692</v>
      </c>
      <c r="P75" s="4">
        <f>SUM(Nurse[[#This Row],[LPN Hours (excl. Admin)]],Nurse[[#This Row],[LPN Admin Hours]])</f>
        <v>417.3125</v>
      </c>
      <c r="Q75" s="4">
        <v>417.3125</v>
      </c>
      <c r="R75" s="4">
        <v>0</v>
      </c>
      <c r="S75" s="4">
        <f>SUM(Nurse[[#This Row],[CNA Hours]],Nurse[[#This Row],[NA TR Hours]],Nurse[[#This Row],[Med Aide/Tech Hours]])</f>
        <v>1002.5434782608696</v>
      </c>
      <c r="T75" s="4">
        <v>1002.5434782608696</v>
      </c>
      <c r="U75" s="4">
        <v>0</v>
      </c>
      <c r="V75" s="4">
        <v>0</v>
      </c>
      <c r="W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5" s="4">
        <v>0</v>
      </c>
      <c r="Y75" s="4">
        <v>0</v>
      </c>
      <c r="Z75" s="4">
        <v>0</v>
      </c>
      <c r="AA75" s="4">
        <v>0</v>
      </c>
      <c r="AB75" s="4">
        <v>0</v>
      </c>
      <c r="AC75" s="4">
        <v>0</v>
      </c>
      <c r="AD75" s="4">
        <v>0</v>
      </c>
      <c r="AE75" s="4">
        <v>0</v>
      </c>
      <c r="AF75" s="1">
        <v>395465</v>
      </c>
      <c r="AG75" s="1">
        <v>3</v>
      </c>
      <c r="AH75"/>
    </row>
    <row r="76" spans="1:34" x14ac:dyDescent="0.25">
      <c r="A76" t="s">
        <v>721</v>
      </c>
      <c r="B76" t="s">
        <v>582</v>
      </c>
      <c r="C76" t="s">
        <v>881</v>
      </c>
      <c r="D76" t="s">
        <v>774</v>
      </c>
      <c r="E76" s="4">
        <v>154.78260869565219</v>
      </c>
      <c r="F76" s="4">
        <f>Nurse[[#This Row],[Total Nurse Staff Hours]]/Nurse[[#This Row],[MDS Census]]</f>
        <v>3.5821004213483141</v>
      </c>
      <c r="G76" s="4">
        <f>Nurse[[#This Row],[Total Direct Care Staff Hours]]/Nurse[[#This Row],[MDS Census]]</f>
        <v>3.5422127808988759</v>
      </c>
      <c r="H76" s="4">
        <f>Nurse[[#This Row],[Total RN Hours (w/ Admin, DON)]]/Nurse[[#This Row],[MDS Census]]</f>
        <v>0.47452949438202241</v>
      </c>
      <c r="I76" s="4">
        <f>Nurse[[#This Row],[RN Hours (excl. Admin, DON)]]/Nurse[[#This Row],[MDS Census]]</f>
        <v>0.43520365168539321</v>
      </c>
      <c r="J76" s="4">
        <f>SUM(Nurse[[#This Row],[RN Hours (excl. Admin, DON)]],Nurse[[#This Row],[RN Admin Hours]],Nurse[[#This Row],[RN DON Hours]],Nurse[[#This Row],[LPN Hours (excl. Admin)]],Nurse[[#This Row],[LPN Admin Hours]],Nurse[[#This Row],[CNA Hours]],Nurse[[#This Row],[NA TR Hours]],Nurse[[#This Row],[Med Aide/Tech Hours]])</f>
        <v>554.44684782608692</v>
      </c>
      <c r="K76" s="4">
        <f>SUM(Nurse[[#This Row],[RN Hours (excl. Admin, DON)]],Nurse[[#This Row],[LPN Hours (excl. Admin)]],Nurse[[#This Row],[CNA Hours]],Nurse[[#This Row],[NA TR Hours]],Nurse[[#This Row],[Med Aide/Tech Hours]])</f>
        <v>548.27293478260867</v>
      </c>
      <c r="L76" s="4">
        <f>SUM(Nurse[[#This Row],[RN Hours (excl. Admin, DON)]],Nurse[[#This Row],[RN Admin Hours]],Nurse[[#This Row],[RN DON Hours]])</f>
        <v>73.448913043478257</v>
      </c>
      <c r="M76" s="4">
        <v>67.361956521739131</v>
      </c>
      <c r="N76" s="4">
        <v>0.34782608695652173</v>
      </c>
      <c r="O76" s="4">
        <v>5.7391304347826084</v>
      </c>
      <c r="P76" s="4">
        <f>SUM(Nurse[[#This Row],[LPN Hours (excl. Admin)]],Nurse[[#This Row],[LPN Admin Hours]])</f>
        <v>143.59630434782608</v>
      </c>
      <c r="Q76" s="4">
        <v>143.50934782608695</v>
      </c>
      <c r="R76" s="4">
        <v>8.6956521739130432E-2</v>
      </c>
      <c r="S76" s="4">
        <f>SUM(Nurse[[#This Row],[CNA Hours]],Nurse[[#This Row],[NA TR Hours]],Nurse[[#This Row],[Med Aide/Tech Hours]])</f>
        <v>337.40163043478259</v>
      </c>
      <c r="T76" s="4">
        <v>337.40163043478259</v>
      </c>
      <c r="U76" s="4">
        <v>0</v>
      </c>
      <c r="V76" s="4">
        <v>0</v>
      </c>
      <c r="W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142.09206521739134</v>
      </c>
      <c r="X76" s="4">
        <v>3.199782608695652</v>
      </c>
      <c r="Y76" s="4">
        <v>0.34782608695652173</v>
      </c>
      <c r="Z76" s="4">
        <v>0</v>
      </c>
      <c r="AA76" s="4">
        <v>52.546630434782628</v>
      </c>
      <c r="AB76" s="4">
        <v>8.6956521739130432E-2</v>
      </c>
      <c r="AC76" s="4">
        <v>85.910869565217396</v>
      </c>
      <c r="AD76" s="4">
        <v>0</v>
      </c>
      <c r="AE76" s="4">
        <v>0</v>
      </c>
      <c r="AF76" s="1">
        <v>395950</v>
      </c>
      <c r="AG76" s="1">
        <v>3</v>
      </c>
      <c r="AH76"/>
    </row>
    <row r="77" spans="1:34" x14ac:dyDescent="0.25">
      <c r="A77" t="s">
        <v>721</v>
      </c>
      <c r="B77" t="s">
        <v>476</v>
      </c>
      <c r="C77" t="s">
        <v>1076</v>
      </c>
      <c r="D77" t="s">
        <v>798</v>
      </c>
      <c r="E77" s="4">
        <v>167.08695652173913</v>
      </c>
      <c r="F77" s="4">
        <f>Nurse[[#This Row],[Total Nurse Staff Hours]]/Nurse[[#This Row],[MDS Census]]</f>
        <v>3.1443045797554001</v>
      </c>
      <c r="G77" s="4">
        <f>Nurse[[#This Row],[Total Direct Care Staff Hours]]/Nurse[[#This Row],[MDS Census]]</f>
        <v>2.8836846213895395</v>
      </c>
      <c r="H77" s="4">
        <f>Nurse[[#This Row],[Total RN Hours (w/ Admin, DON)]]/Nurse[[#This Row],[MDS Census]]</f>
        <v>0.53047749154306534</v>
      </c>
      <c r="I77" s="4">
        <f>Nurse[[#This Row],[RN Hours (excl. Admin, DON)]]/Nurse[[#This Row],[MDS Census]]</f>
        <v>0.26985753317720529</v>
      </c>
      <c r="J77" s="4">
        <f>SUM(Nurse[[#This Row],[RN Hours (excl. Admin, DON)]],Nurse[[#This Row],[RN Admin Hours]],Nurse[[#This Row],[RN DON Hours]],Nurse[[#This Row],[LPN Hours (excl. Admin)]],Nurse[[#This Row],[LPN Admin Hours]],Nurse[[#This Row],[CNA Hours]],Nurse[[#This Row],[NA TR Hours]],Nurse[[#This Row],[Med Aide/Tech Hours]])</f>
        <v>525.37228260869574</v>
      </c>
      <c r="K77" s="4">
        <f>SUM(Nurse[[#This Row],[RN Hours (excl. Admin, DON)]],Nurse[[#This Row],[LPN Hours (excl. Admin)]],Nurse[[#This Row],[CNA Hours]],Nurse[[#This Row],[NA TR Hours]],Nurse[[#This Row],[Med Aide/Tech Hours]])</f>
        <v>481.82608695652175</v>
      </c>
      <c r="L77" s="4">
        <f>SUM(Nurse[[#This Row],[RN Hours (excl. Admin, DON)]],Nurse[[#This Row],[RN Admin Hours]],Nurse[[#This Row],[RN DON Hours]])</f>
        <v>88.635869565217391</v>
      </c>
      <c r="M77" s="4">
        <v>45.089673913043477</v>
      </c>
      <c r="N77" s="4">
        <v>38.067934782608695</v>
      </c>
      <c r="O77" s="4">
        <v>5.4782608695652177</v>
      </c>
      <c r="P77" s="4">
        <f>SUM(Nurse[[#This Row],[LPN Hours (excl. Admin)]],Nurse[[#This Row],[LPN Admin Hours]])</f>
        <v>163.95923913043478</v>
      </c>
      <c r="Q77" s="4">
        <v>163.95923913043478</v>
      </c>
      <c r="R77" s="4">
        <v>0</v>
      </c>
      <c r="S77" s="4">
        <f>SUM(Nurse[[#This Row],[CNA Hours]],Nurse[[#This Row],[NA TR Hours]],Nurse[[#This Row],[Med Aide/Tech Hours]])</f>
        <v>272.7771739130435</v>
      </c>
      <c r="T77" s="4">
        <v>272.7771739130435</v>
      </c>
      <c r="U77" s="4">
        <v>0</v>
      </c>
      <c r="V77" s="4">
        <v>0</v>
      </c>
      <c r="W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131.25271739130434</v>
      </c>
      <c r="X77" s="4">
        <v>0</v>
      </c>
      <c r="Y77" s="4">
        <v>0</v>
      </c>
      <c r="Z77" s="4">
        <v>0</v>
      </c>
      <c r="AA77" s="4">
        <v>39.396739130434781</v>
      </c>
      <c r="AB77" s="4">
        <v>0</v>
      </c>
      <c r="AC77" s="4">
        <v>91.855978260869563</v>
      </c>
      <c r="AD77" s="4">
        <v>0</v>
      </c>
      <c r="AE77" s="4">
        <v>0</v>
      </c>
      <c r="AF77" s="1">
        <v>395779</v>
      </c>
      <c r="AG77" s="1">
        <v>3</v>
      </c>
      <c r="AH77"/>
    </row>
    <row r="78" spans="1:34" x14ac:dyDescent="0.25">
      <c r="A78" t="s">
        <v>721</v>
      </c>
      <c r="B78" t="s">
        <v>580</v>
      </c>
      <c r="C78" t="s">
        <v>901</v>
      </c>
      <c r="D78" t="s">
        <v>734</v>
      </c>
      <c r="E78" s="4">
        <v>44.239436619718312</v>
      </c>
      <c r="F78" s="4">
        <f>Nurse[[#This Row],[Total Nurse Staff Hours]]/Nurse[[#This Row],[MDS Census]]</f>
        <v>4.2611206622094855</v>
      </c>
      <c r="G78" s="4">
        <f>Nurse[[#This Row],[Total Direct Care Staff Hours]]/Nurse[[#This Row],[MDS Census]]</f>
        <v>4.0568067494428508</v>
      </c>
      <c r="H78" s="4">
        <f>Nurse[[#This Row],[Total RN Hours (w/ Admin, DON)]]/Nurse[[#This Row],[MDS Census]]</f>
        <v>0.82903533906399229</v>
      </c>
      <c r="I78" s="4">
        <f>Nurse[[#This Row],[RN Hours (excl. Admin, DON)]]/Nurse[[#This Row],[MDS Census]]</f>
        <v>0.6247214262973575</v>
      </c>
      <c r="J78" s="4">
        <f>SUM(Nurse[[#This Row],[RN Hours (excl. Admin, DON)]],Nurse[[#This Row],[RN Admin Hours]],Nurse[[#This Row],[RN DON Hours]],Nurse[[#This Row],[LPN Hours (excl. Admin)]],Nurse[[#This Row],[LPN Admin Hours]],Nurse[[#This Row],[CNA Hours]],Nurse[[#This Row],[NA TR Hours]],Nurse[[#This Row],[Med Aide/Tech Hours]])</f>
        <v>188.50957746478866</v>
      </c>
      <c r="K78" s="4">
        <f>SUM(Nurse[[#This Row],[RN Hours (excl. Admin, DON)]],Nurse[[#This Row],[LPN Hours (excl. Admin)]],Nurse[[#This Row],[CNA Hours]],Nurse[[#This Row],[NA TR Hours]],Nurse[[#This Row],[Med Aide/Tech Hours]])</f>
        <v>179.47084507042246</v>
      </c>
      <c r="L78" s="4">
        <f>SUM(Nurse[[#This Row],[RN Hours (excl. Admin, DON)]],Nurse[[#This Row],[RN Admin Hours]],Nurse[[#This Row],[RN DON Hours]])</f>
        <v>36.676056338028168</v>
      </c>
      <c r="M78" s="4">
        <v>27.637323943661972</v>
      </c>
      <c r="N78" s="4">
        <v>5.404929577464789</v>
      </c>
      <c r="O78" s="4">
        <v>3.6338028169014085</v>
      </c>
      <c r="P78" s="4">
        <f>SUM(Nurse[[#This Row],[LPN Hours (excl. Admin)]],Nurse[[#This Row],[LPN Admin Hours]])</f>
        <v>45.214788732394368</v>
      </c>
      <c r="Q78" s="4">
        <v>45.214788732394368</v>
      </c>
      <c r="R78" s="4">
        <v>0</v>
      </c>
      <c r="S78" s="4">
        <f>SUM(Nurse[[#This Row],[CNA Hours]],Nurse[[#This Row],[NA TR Hours]],Nurse[[#This Row],[Med Aide/Tech Hours]])</f>
        <v>106.61873239436613</v>
      </c>
      <c r="T78" s="4">
        <v>106.61873239436613</v>
      </c>
      <c r="U78" s="4">
        <v>0</v>
      </c>
      <c r="V78" s="4">
        <v>0</v>
      </c>
      <c r="W7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13.105633802816902</v>
      </c>
      <c r="X78" s="4">
        <v>0</v>
      </c>
      <c r="Y78" s="4">
        <v>0</v>
      </c>
      <c r="Z78" s="4">
        <v>0</v>
      </c>
      <c r="AA78" s="4">
        <v>0.96830985915492962</v>
      </c>
      <c r="AB78" s="4">
        <v>0</v>
      </c>
      <c r="AC78" s="4">
        <v>12.137323943661972</v>
      </c>
      <c r="AD78" s="4">
        <v>0</v>
      </c>
      <c r="AE78" s="4">
        <v>0</v>
      </c>
      <c r="AF78" s="1">
        <v>395944</v>
      </c>
      <c r="AG78" s="1">
        <v>3</v>
      </c>
      <c r="AH78"/>
    </row>
    <row r="79" spans="1:34" x14ac:dyDescent="0.25">
      <c r="A79" t="s">
        <v>721</v>
      </c>
      <c r="B79" t="s">
        <v>146</v>
      </c>
      <c r="C79" t="s">
        <v>827</v>
      </c>
      <c r="D79" t="s">
        <v>767</v>
      </c>
      <c r="E79" s="4">
        <v>45.478260869565219</v>
      </c>
      <c r="F79" s="4">
        <f>Nurse[[#This Row],[Total Nurse Staff Hours]]/Nurse[[#This Row],[MDS Census]]</f>
        <v>3.7323279158699822</v>
      </c>
      <c r="G79" s="4">
        <f>Nurse[[#This Row],[Total Direct Care Staff Hours]]/Nurse[[#This Row],[MDS Census]]</f>
        <v>3.5162667304015316</v>
      </c>
      <c r="H79" s="4">
        <f>Nurse[[#This Row],[Total RN Hours (w/ Admin, DON)]]/Nurse[[#This Row],[MDS Census]]</f>
        <v>0.70699091778202683</v>
      </c>
      <c r="I79" s="4">
        <f>Nurse[[#This Row],[RN Hours (excl. Admin, DON)]]/Nurse[[#This Row],[MDS Census]]</f>
        <v>0.49092973231357556</v>
      </c>
      <c r="J79" s="4">
        <f>SUM(Nurse[[#This Row],[RN Hours (excl. Admin, DON)]],Nurse[[#This Row],[RN Admin Hours]],Nurse[[#This Row],[RN DON Hours]],Nurse[[#This Row],[LPN Hours (excl. Admin)]],Nurse[[#This Row],[LPN Admin Hours]],Nurse[[#This Row],[CNA Hours]],Nurse[[#This Row],[NA TR Hours]],Nurse[[#This Row],[Med Aide/Tech Hours]])</f>
        <v>169.73978260869572</v>
      </c>
      <c r="K79" s="4">
        <f>SUM(Nurse[[#This Row],[RN Hours (excl. Admin, DON)]],Nurse[[#This Row],[LPN Hours (excl. Admin)]],Nurse[[#This Row],[CNA Hours]],Nurse[[#This Row],[NA TR Hours]],Nurse[[#This Row],[Med Aide/Tech Hours]])</f>
        <v>159.913695652174</v>
      </c>
      <c r="L79" s="4">
        <f>SUM(Nurse[[#This Row],[RN Hours (excl. Admin, DON)]],Nurse[[#This Row],[RN Admin Hours]],Nurse[[#This Row],[RN DON Hours]])</f>
        <v>32.15271739130435</v>
      </c>
      <c r="M79" s="4">
        <v>22.326630434782611</v>
      </c>
      <c r="N79" s="4">
        <v>4.3478260869565215</v>
      </c>
      <c r="O79" s="4">
        <v>5.4782608695652177</v>
      </c>
      <c r="P79" s="4">
        <f>SUM(Nurse[[#This Row],[LPN Hours (excl. Admin)]],Nurse[[#This Row],[LPN Admin Hours]])</f>
        <v>42.338586956521745</v>
      </c>
      <c r="Q79" s="4">
        <v>42.338586956521745</v>
      </c>
      <c r="R79" s="4">
        <v>0</v>
      </c>
      <c r="S79" s="4">
        <f>SUM(Nurse[[#This Row],[CNA Hours]],Nurse[[#This Row],[NA TR Hours]],Nurse[[#This Row],[Med Aide/Tech Hours]])</f>
        <v>95.248478260869632</v>
      </c>
      <c r="T79" s="4">
        <v>95.248478260869632</v>
      </c>
      <c r="U79" s="4">
        <v>0</v>
      </c>
      <c r="V79" s="4">
        <v>0</v>
      </c>
      <c r="W7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13.629130434782606</v>
      </c>
      <c r="X79" s="4">
        <v>3.9872826086956512</v>
      </c>
      <c r="Y79" s="4">
        <v>0</v>
      </c>
      <c r="Z79" s="4">
        <v>0</v>
      </c>
      <c r="AA79" s="4">
        <v>3.0145652173913033</v>
      </c>
      <c r="AB79" s="4">
        <v>0</v>
      </c>
      <c r="AC79" s="4">
        <v>6.6272826086956504</v>
      </c>
      <c r="AD79" s="4">
        <v>0</v>
      </c>
      <c r="AE79" s="4">
        <v>0</v>
      </c>
      <c r="AF79" s="1">
        <v>395305</v>
      </c>
      <c r="AG79" s="1">
        <v>3</v>
      </c>
      <c r="AH79"/>
    </row>
    <row r="80" spans="1:34" x14ac:dyDescent="0.25">
      <c r="A80" t="s">
        <v>721</v>
      </c>
      <c r="B80" t="s">
        <v>248</v>
      </c>
      <c r="C80" t="s">
        <v>881</v>
      </c>
      <c r="D80" t="s">
        <v>774</v>
      </c>
      <c r="E80" s="4">
        <v>163.97826086956522</v>
      </c>
      <c r="F80" s="4">
        <f>Nurse[[#This Row],[Total Nurse Staff Hours]]/Nurse[[#This Row],[MDS Census]]</f>
        <v>2.9001570992973615</v>
      </c>
      <c r="G80" s="4">
        <f>Nurse[[#This Row],[Total Direct Care Staff Hours]]/Nurse[[#This Row],[MDS Census]]</f>
        <v>2.7208610632374386</v>
      </c>
      <c r="H80" s="4">
        <f>Nurse[[#This Row],[Total RN Hours (w/ Admin, DON)]]/Nurse[[#This Row],[MDS Census]]</f>
        <v>0.67683547660082188</v>
      </c>
      <c r="I80" s="4">
        <f>Nurse[[#This Row],[RN Hours (excl. Admin, DON)]]/Nurse[[#This Row],[MDS Census]]</f>
        <v>0.53047461222325332</v>
      </c>
      <c r="J80" s="4">
        <f>SUM(Nurse[[#This Row],[RN Hours (excl. Admin, DON)]],Nurse[[#This Row],[RN Admin Hours]],Nurse[[#This Row],[RN DON Hours]],Nurse[[#This Row],[LPN Hours (excl. Admin)]],Nurse[[#This Row],[LPN Admin Hours]],Nurse[[#This Row],[CNA Hours]],Nurse[[#This Row],[NA TR Hours]],Nurse[[#This Row],[Med Aide/Tech Hours]])</f>
        <v>475.56271739130432</v>
      </c>
      <c r="K80" s="4">
        <f>SUM(Nurse[[#This Row],[RN Hours (excl. Admin, DON)]],Nurse[[#This Row],[LPN Hours (excl. Admin)]],Nurse[[#This Row],[CNA Hours]],Nurse[[#This Row],[NA TR Hours]],Nurse[[#This Row],[Med Aide/Tech Hours]])</f>
        <v>446.16206521739127</v>
      </c>
      <c r="L80" s="4">
        <f>SUM(Nurse[[#This Row],[RN Hours (excl. Admin, DON)]],Nurse[[#This Row],[RN Admin Hours]],Nurse[[#This Row],[RN DON Hours]])</f>
        <v>110.98630434782608</v>
      </c>
      <c r="M80" s="4">
        <v>86.986304347826078</v>
      </c>
      <c r="N80" s="4">
        <v>18.956521739130434</v>
      </c>
      <c r="O80" s="4">
        <v>5.0434782608695654</v>
      </c>
      <c r="P80" s="4">
        <f>SUM(Nurse[[#This Row],[LPN Hours (excl. Admin)]],Nurse[[#This Row],[LPN Admin Hours]])</f>
        <v>86.205108695652171</v>
      </c>
      <c r="Q80" s="4">
        <v>80.804456521739127</v>
      </c>
      <c r="R80" s="4">
        <v>5.400652173913044</v>
      </c>
      <c r="S80" s="4">
        <f>SUM(Nurse[[#This Row],[CNA Hours]],Nurse[[#This Row],[NA TR Hours]],Nurse[[#This Row],[Med Aide/Tech Hours]])</f>
        <v>278.37130434782608</v>
      </c>
      <c r="T80" s="4">
        <v>265.94217391304346</v>
      </c>
      <c r="U80" s="4">
        <v>12.429130434782611</v>
      </c>
      <c r="V80" s="4">
        <v>0</v>
      </c>
      <c r="W8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24.016739130434782</v>
      </c>
      <c r="X80" s="4">
        <v>9.3615217391304348</v>
      </c>
      <c r="Y80" s="4">
        <v>0</v>
      </c>
      <c r="Z80" s="4">
        <v>0</v>
      </c>
      <c r="AA80" s="4">
        <v>2.9279347826086961</v>
      </c>
      <c r="AB80" s="4">
        <v>0</v>
      </c>
      <c r="AC80" s="4">
        <v>11.727282608695651</v>
      </c>
      <c r="AD80" s="4">
        <v>0</v>
      </c>
      <c r="AE80" s="4">
        <v>0</v>
      </c>
      <c r="AF80" s="1">
        <v>395449</v>
      </c>
      <c r="AG80" s="1">
        <v>3</v>
      </c>
      <c r="AH80"/>
    </row>
    <row r="81" spans="1:34" x14ac:dyDescent="0.25">
      <c r="A81" t="s">
        <v>721</v>
      </c>
      <c r="B81" t="s">
        <v>572</v>
      </c>
      <c r="C81" t="s">
        <v>813</v>
      </c>
      <c r="D81" t="s">
        <v>755</v>
      </c>
      <c r="E81" s="4">
        <v>54.75</v>
      </c>
      <c r="F81" s="4">
        <f>Nurse[[#This Row],[Total Nurse Staff Hours]]/Nurse[[#This Row],[MDS Census]]</f>
        <v>4.7677764542386329</v>
      </c>
      <c r="G81" s="4">
        <f>Nurse[[#This Row],[Total Direct Care Staff Hours]]/Nurse[[#This Row],[MDS Census]]</f>
        <v>4.5050208457415115</v>
      </c>
      <c r="H81" s="4">
        <f>Nurse[[#This Row],[Total RN Hours (w/ Admin, DON)]]/Nurse[[#This Row],[MDS Census]]</f>
        <v>0.84355767321818531</v>
      </c>
      <c r="I81" s="4">
        <f>Nurse[[#This Row],[RN Hours (excl. Admin, DON)]]/Nurse[[#This Row],[MDS Census]]</f>
        <v>0.64409370657137188</v>
      </c>
      <c r="J81" s="4">
        <f>SUM(Nurse[[#This Row],[RN Hours (excl. Admin, DON)]],Nurse[[#This Row],[RN Admin Hours]],Nurse[[#This Row],[RN DON Hours]],Nurse[[#This Row],[LPN Hours (excl. Admin)]],Nurse[[#This Row],[LPN Admin Hours]],Nurse[[#This Row],[CNA Hours]],Nurse[[#This Row],[NA TR Hours]],Nurse[[#This Row],[Med Aide/Tech Hours]])</f>
        <v>261.03576086956514</v>
      </c>
      <c r="K81" s="4">
        <f>SUM(Nurse[[#This Row],[RN Hours (excl. Admin, DON)]],Nurse[[#This Row],[LPN Hours (excl. Admin)]],Nurse[[#This Row],[CNA Hours]],Nurse[[#This Row],[NA TR Hours]],Nurse[[#This Row],[Med Aide/Tech Hours]])</f>
        <v>246.64989130434776</v>
      </c>
      <c r="L81" s="4">
        <f>SUM(Nurse[[#This Row],[RN Hours (excl. Admin, DON)]],Nurse[[#This Row],[RN Admin Hours]],Nurse[[#This Row],[RN DON Hours]])</f>
        <v>46.184782608695649</v>
      </c>
      <c r="M81" s="4">
        <v>35.264130434782608</v>
      </c>
      <c r="N81" s="4">
        <v>5.621739130434781</v>
      </c>
      <c r="O81" s="4">
        <v>5.2989130434782608</v>
      </c>
      <c r="P81" s="4">
        <f>SUM(Nurse[[#This Row],[LPN Hours (excl. Admin)]],Nurse[[#This Row],[LPN Admin Hours]])</f>
        <v>57.127717391304351</v>
      </c>
      <c r="Q81" s="4">
        <v>53.662500000000001</v>
      </c>
      <c r="R81" s="4">
        <v>3.465217391304348</v>
      </c>
      <c r="S81" s="4">
        <f>SUM(Nurse[[#This Row],[CNA Hours]],Nurse[[#This Row],[NA TR Hours]],Nurse[[#This Row],[Med Aide/Tech Hours]])</f>
        <v>157.72326086956514</v>
      </c>
      <c r="T81" s="4">
        <v>122.49771739130426</v>
      </c>
      <c r="U81" s="4">
        <v>35.225543478260867</v>
      </c>
      <c r="V81" s="4">
        <v>0</v>
      </c>
      <c r="W8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1" s="4">
        <v>0</v>
      </c>
      <c r="Y81" s="4">
        <v>0</v>
      </c>
      <c r="Z81" s="4">
        <v>0</v>
      </c>
      <c r="AA81" s="4">
        <v>0</v>
      </c>
      <c r="AB81" s="4">
        <v>0</v>
      </c>
      <c r="AC81" s="4">
        <v>0</v>
      </c>
      <c r="AD81" s="4">
        <v>0</v>
      </c>
      <c r="AE81" s="4">
        <v>0</v>
      </c>
      <c r="AF81" s="1">
        <v>395923</v>
      </c>
      <c r="AG81" s="1">
        <v>3</v>
      </c>
      <c r="AH81"/>
    </row>
    <row r="82" spans="1:34" x14ac:dyDescent="0.25">
      <c r="A82" t="s">
        <v>721</v>
      </c>
      <c r="B82" t="s">
        <v>160</v>
      </c>
      <c r="C82" t="s">
        <v>881</v>
      </c>
      <c r="D82" t="s">
        <v>736</v>
      </c>
      <c r="E82" s="4">
        <v>168.29347826086956</v>
      </c>
      <c r="F82" s="4">
        <f>Nurse[[#This Row],[Total Nurse Staff Hours]]/Nurse[[#This Row],[MDS Census]]</f>
        <v>2.8506542659691276</v>
      </c>
      <c r="G82" s="4">
        <f>Nurse[[#This Row],[Total Direct Care Staff Hours]]/Nurse[[#This Row],[MDS Census]]</f>
        <v>2.8500406897888011</v>
      </c>
      <c r="H82" s="4">
        <f>Nurse[[#This Row],[Total RN Hours (w/ Admin, DON)]]/Nurse[[#This Row],[MDS Census]]</f>
        <v>0.2911586901763224</v>
      </c>
      <c r="I82" s="4">
        <f>Nurse[[#This Row],[RN Hours (excl. Admin, DON)]]/Nurse[[#This Row],[MDS Census]]</f>
        <v>0.2911586901763224</v>
      </c>
      <c r="J82" s="4">
        <f>SUM(Nurse[[#This Row],[RN Hours (excl. Admin, DON)]],Nurse[[#This Row],[RN Admin Hours]],Nurse[[#This Row],[RN DON Hours]],Nurse[[#This Row],[LPN Hours (excl. Admin)]],Nurse[[#This Row],[LPN Admin Hours]],Nurse[[#This Row],[CNA Hours]],Nurse[[#This Row],[NA TR Hours]],Nurse[[#This Row],[Med Aide/Tech Hours]])</f>
        <v>479.74652173913046</v>
      </c>
      <c r="K82" s="4">
        <f>SUM(Nurse[[#This Row],[RN Hours (excl. Admin, DON)]],Nurse[[#This Row],[LPN Hours (excl. Admin)]],Nurse[[#This Row],[CNA Hours]],Nurse[[#This Row],[NA TR Hours]],Nurse[[#This Row],[Med Aide/Tech Hours]])</f>
        <v>479.64326086956527</v>
      </c>
      <c r="L82" s="4">
        <f>SUM(Nurse[[#This Row],[RN Hours (excl. Admin, DON)]],Nurse[[#This Row],[RN Admin Hours]],Nurse[[#This Row],[RN DON Hours]])</f>
        <v>49.000108695652173</v>
      </c>
      <c r="M82" s="4">
        <v>49.000108695652173</v>
      </c>
      <c r="N82" s="4">
        <v>0</v>
      </c>
      <c r="O82" s="4">
        <v>0</v>
      </c>
      <c r="P82" s="4">
        <f>SUM(Nurse[[#This Row],[LPN Hours (excl. Admin)]],Nurse[[#This Row],[LPN Admin Hours]])</f>
        <v>130.87793478260869</v>
      </c>
      <c r="Q82" s="4">
        <v>130.77467391304347</v>
      </c>
      <c r="R82" s="4">
        <v>0.10326086956521739</v>
      </c>
      <c r="S82" s="4">
        <f>SUM(Nurse[[#This Row],[CNA Hours]],Nurse[[#This Row],[NA TR Hours]],Nurse[[#This Row],[Med Aide/Tech Hours]])</f>
        <v>299.86847826086961</v>
      </c>
      <c r="T82" s="4">
        <v>299.86847826086961</v>
      </c>
      <c r="U82" s="4">
        <v>0</v>
      </c>
      <c r="V82" s="4">
        <v>0</v>
      </c>
      <c r="W8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158.42326086956524</v>
      </c>
      <c r="X82" s="4">
        <v>11.489239130434784</v>
      </c>
      <c r="Y82" s="4">
        <v>0</v>
      </c>
      <c r="Z82" s="4">
        <v>0</v>
      </c>
      <c r="AA82" s="4">
        <v>56.0704347826087</v>
      </c>
      <c r="AB82" s="4">
        <v>0</v>
      </c>
      <c r="AC82" s="4">
        <v>90.863586956521772</v>
      </c>
      <c r="AD82" s="4">
        <v>0</v>
      </c>
      <c r="AE82" s="4">
        <v>0</v>
      </c>
      <c r="AF82" s="1">
        <v>395330</v>
      </c>
      <c r="AG82" s="1">
        <v>3</v>
      </c>
      <c r="AH82"/>
    </row>
    <row r="83" spans="1:34" x14ac:dyDescent="0.25">
      <c r="A83" t="s">
        <v>721</v>
      </c>
      <c r="B83" t="s">
        <v>164</v>
      </c>
      <c r="C83" t="s">
        <v>977</v>
      </c>
      <c r="D83" t="s">
        <v>736</v>
      </c>
      <c r="E83" s="4">
        <v>159.22826086956522</v>
      </c>
      <c r="F83" s="4">
        <f>Nurse[[#This Row],[Total Nurse Staff Hours]]/Nurse[[#This Row],[MDS Census]]</f>
        <v>3.1487275581950986</v>
      </c>
      <c r="G83" s="4">
        <f>Nurse[[#This Row],[Total Direct Care Staff Hours]]/Nurse[[#This Row],[MDS Census]]</f>
        <v>2.98386237968462</v>
      </c>
      <c r="H83" s="4">
        <f>Nurse[[#This Row],[Total RN Hours (w/ Admin, DON)]]/Nurse[[#This Row],[MDS Census]]</f>
        <v>0.48734111543450065</v>
      </c>
      <c r="I83" s="4">
        <f>Nurse[[#This Row],[RN Hours (excl. Admin, DON)]]/Nurse[[#This Row],[MDS Census]]</f>
        <v>0.38474025530752953</v>
      </c>
      <c r="J83" s="4">
        <f>SUM(Nurse[[#This Row],[RN Hours (excl. Admin, DON)]],Nurse[[#This Row],[RN Admin Hours]],Nurse[[#This Row],[RN DON Hours]],Nurse[[#This Row],[LPN Hours (excl. Admin)]],Nurse[[#This Row],[LPN Admin Hours]],Nurse[[#This Row],[CNA Hours]],Nurse[[#This Row],[NA TR Hours]],Nurse[[#This Row],[Med Aide/Tech Hours]])</f>
        <v>501.36641304347825</v>
      </c>
      <c r="K83" s="4">
        <f>SUM(Nurse[[#This Row],[RN Hours (excl. Admin, DON)]],Nurse[[#This Row],[LPN Hours (excl. Admin)]],Nurse[[#This Row],[CNA Hours]],Nurse[[#This Row],[NA TR Hours]],Nurse[[#This Row],[Med Aide/Tech Hours]])</f>
        <v>475.11521739130433</v>
      </c>
      <c r="L83" s="4">
        <f>SUM(Nurse[[#This Row],[RN Hours (excl. Admin, DON)]],Nurse[[#This Row],[RN Admin Hours]],Nurse[[#This Row],[RN DON Hours]])</f>
        <v>77.59847826086957</v>
      </c>
      <c r="M83" s="4">
        <v>61.261521739130437</v>
      </c>
      <c r="N83" s="4">
        <v>11.119565217391305</v>
      </c>
      <c r="O83" s="4">
        <v>5.2173913043478262</v>
      </c>
      <c r="P83" s="4">
        <f>SUM(Nurse[[#This Row],[LPN Hours (excl. Admin)]],Nurse[[#This Row],[LPN Admin Hours]])</f>
        <v>145.65945652173912</v>
      </c>
      <c r="Q83" s="4">
        <v>135.74521739130435</v>
      </c>
      <c r="R83" s="4">
        <v>9.9142391304347797</v>
      </c>
      <c r="S83" s="4">
        <f>SUM(Nurse[[#This Row],[CNA Hours]],Nurse[[#This Row],[NA TR Hours]],Nurse[[#This Row],[Med Aide/Tech Hours]])</f>
        <v>278.10847826086956</v>
      </c>
      <c r="T83" s="4">
        <v>278.10847826086956</v>
      </c>
      <c r="U83" s="4">
        <v>0</v>
      </c>
      <c r="V83" s="4">
        <v>0</v>
      </c>
      <c r="W8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357.17184782608695</v>
      </c>
      <c r="X83" s="4">
        <v>25.380108695652165</v>
      </c>
      <c r="Y83" s="4">
        <v>0</v>
      </c>
      <c r="Z83" s="4">
        <v>0</v>
      </c>
      <c r="AA83" s="4">
        <v>111.67684782608694</v>
      </c>
      <c r="AB83" s="4">
        <v>0</v>
      </c>
      <c r="AC83" s="4">
        <v>220.11489130434785</v>
      </c>
      <c r="AD83" s="4">
        <v>0</v>
      </c>
      <c r="AE83" s="4">
        <v>0</v>
      </c>
      <c r="AF83" s="1">
        <v>395334</v>
      </c>
      <c r="AG83" s="1">
        <v>3</v>
      </c>
      <c r="AH83"/>
    </row>
    <row r="84" spans="1:34" x14ac:dyDescent="0.25">
      <c r="A84" t="s">
        <v>721</v>
      </c>
      <c r="B84" t="s">
        <v>310</v>
      </c>
      <c r="C84" t="s">
        <v>1031</v>
      </c>
      <c r="D84" t="s">
        <v>768</v>
      </c>
      <c r="E84" s="4">
        <v>100.95652173913044</v>
      </c>
      <c r="F84" s="4">
        <f>Nurse[[#This Row],[Total Nurse Staff Hours]]/Nurse[[#This Row],[MDS Census]]</f>
        <v>2.9736358742463391</v>
      </c>
      <c r="G84" s="4">
        <f>Nurse[[#This Row],[Total Direct Care Staff Hours]]/Nurse[[#This Row],[MDS Census]]</f>
        <v>2.8276302756244611</v>
      </c>
      <c r="H84" s="4">
        <f>Nurse[[#This Row],[Total RN Hours (w/ Admin, DON)]]/Nurse[[#This Row],[MDS Census]]</f>
        <v>0.49077519379844958</v>
      </c>
      <c r="I84" s="4">
        <f>Nurse[[#This Row],[RN Hours (excl. Admin, DON)]]/Nurse[[#This Row],[MDS Census]]</f>
        <v>0.4310443583118001</v>
      </c>
      <c r="J84" s="4">
        <f>SUM(Nurse[[#This Row],[RN Hours (excl. Admin, DON)]],Nurse[[#This Row],[RN Admin Hours]],Nurse[[#This Row],[RN DON Hours]],Nurse[[#This Row],[LPN Hours (excl. Admin)]],Nurse[[#This Row],[LPN Admin Hours]],Nurse[[#This Row],[CNA Hours]],Nurse[[#This Row],[NA TR Hours]],Nurse[[#This Row],[Med Aide/Tech Hours]])</f>
        <v>300.20793478260867</v>
      </c>
      <c r="K84" s="4">
        <f>SUM(Nurse[[#This Row],[RN Hours (excl. Admin, DON)]],Nurse[[#This Row],[LPN Hours (excl. Admin)]],Nurse[[#This Row],[CNA Hours]],Nurse[[#This Row],[NA TR Hours]],Nurse[[#This Row],[Med Aide/Tech Hours]])</f>
        <v>285.46771739130429</v>
      </c>
      <c r="L84" s="4">
        <f>SUM(Nurse[[#This Row],[RN Hours (excl. Admin, DON)]],Nurse[[#This Row],[RN Admin Hours]],Nurse[[#This Row],[RN DON Hours]])</f>
        <v>49.546956521739126</v>
      </c>
      <c r="M84" s="4">
        <v>43.516739130434779</v>
      </c>
      <c r="N84" s="4">
        <v>0.97826086956521741</v>
      </c>
      <c r="O84" s="4">
        <v>5.0519565217391298</v>
      </c>
      <c r="P84" s="4">
        <f>SUM(Nurse[[#This Row],[LPN Hours (excl. Admin)]],Nurse[[#This Row],[LPN Admin Hours]])</f>
        <v>94.791413043478244</v>
      </c>
      <c r="Q84" s="4">
        <v>86.08141304347825</v>
      </c>
      <c r="R84" s="4">
        <v>8.7099999999999991</v>
      </c>
      <c r="S84" s="4">
        <f>SUM(Nurse[[#This Row],[CNA Hours]],Nurse[[#This Row],[NA TR Hours]],Nurse[[#This Row],[Med Aide/Tech Hours]])</f>
        <v>155.86956521739128</v>
      </c>
      <c r="T84" s="4">
        <v>155.86956521739128</v>
      </c>
      <c r="U84" s="4">
        <v>0</v>
      </c>
      <c r="V84" s="4">
        <v>0</v>
      </c>
      <c r="W8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63.842717391304348</v>
      </c>
      <c r="X84" s="4">
        <v>0</v>
      </c>
      <c r="Y84" s="4">
        <v>0.97826086956521741</v>
      </c>
      <c r="Z84" s="4">
        <v>0</v>
      </c>
      <c r="AA84" s="4">
        <v>43.915978260869572</v>
      </c>
      <c r="AB84" s="4">
        <v>0</v>
      </c>
      <c r="AC84" s="4">
        <v>18.94847826086956</v>
      </c>
      <c r="AD84" s="4">
        <v>0</v>
      </c>
      <c r="AE84" s="4">
        <v>0</v>
      </c>
      <c r="AF84" s="1">
        <v>395538</v>
      </c>
      <c r="AG84" s="1">
        <v>3</v>
      </c>
      <c r="AH84"/>
    </row>
    <row r="85" spans="1:34" x14ac:dyDescent="0.25">
      <c r="A85" t="s">
        <v>721</v>
      </c>
      <c r="B85" t="s">
        <v>254</v>
      </c>
      <c r="C85" t="s">
        <v>1005</v>
      </c>
      <c r="D85" t="s">
        <v>787</v>
      </c>
      <c r="E85" s="4">
        <v>115.17391304347827</v>
      </c>
      <c r="F85" s="4">
        <f>Nurse[[#This Row],[Total Nurse Staff Hours]]/Nurse[[#This Row],[MDS Census]]</f>
        <v>4.3276453378633448</v>
      </c>
      <c r="G85" s="4">
        <f>Nurse[[#This Row],[Total Direct Care Staff Hours]]/Nurse[[#This Row],[MDS Census]]</f>
        <v>4.0164665911664779</v>
      </c>
      <c r="H85" s="4">
        <f>Nurse[[#This Row],[Total RN Hours (w/ Admin, DON)]]/Nurse[[#This Row],[MDS Census]]</f>
        <v>0.71814269535673847</v>
      </c>
      <c r="I85" s="4">
        <f>Nurse[[#This Row],[RN Hours (excl. Admin, DON)]]/Nurse[[#This Row],[MDS Census]]</f>
        <v>0.49541713854284641</v>
      </c>
      <c r="J85" s="4">
        <f>SUM(Nurse[[#This Row],[RN Hours (excl. Admin, DON)]],Nurse[[#This Row],[RN Admin Hours]],Nurse[[#This Row],[RN DON Hours]],Nurse[[#This Row],[LPN Hours (excl. Admin)]],Nurse[[#This Row],[LPN Admin Hours]],Nurse[[#This Row],[CNA Hours]],Nurse[[#This Row],[NA TR Hours]],Nurse[[#This Row],[Med Aide/Tech Hours]])</f>
        <v>498.43184782608699</v>
      </c>
      <c r="K85" s="4">
        <f>SUM(Nurse[[#This Row],[RN Hours (excl. Admin, DON)]],Nurse[[#This Row],[LPN Hours (excl. Admin)]],Nurse[[#This Row],[CNA Hours]],Nurse[[#This Row],[NA TR Hours]],Nurse[[#This Row],[Med Aide/Tech Hours]])</f>
        <v>462.5921739130435</v>
      </c>
      <c r="L85" s="4">
        <f>SUM(Nurse[[#This Row],[RN Hours (excl. Admin, DON)]],Nurse[[#This Row],[RN Admin Hours]],Nurse[[#This Row],[RN DON Hours]])</f>
        <v>82.711304347826101</v>
      </c>
      <c r="M85" s="4">
        <v>57.059130434782617</v>
      </c>
      <c r="N85" s="4">
        <v>20.478260869565219</v>
      </c>
      <c r="O85" s="4">
        <v>5.1739130434782608</v>
      </c>
      <c r="P85" s="4">
        <f>SUM(Nurse[[#This Row],[LPN Hours (excl. Admin)]],Nurse[[#This Row],[LPN Admin Hours]])</f>
        <v>123.83695652173913</v>
      </c>
      <c r="Q85" s="4">
        <v>113.64945652173913</v>
      </c>
      <c r="R85" s="4">
        <v>10.1875</v>
      </c>
      <c r="S85" s="4">
        <f>SUM(Nurse[[#This Row],[CNA Hours]],Nurse[[#This Row],[NA TR Hours]],Nurse[[#This Row],[Med Aide/Tech Hours]])</f>
        <v>291.88358695652175</v>
      </c>
      <c r="T85" s="4">
        <v>276.48380434782609</v>
      </c>
      <c r="U85" s="4">
        <v>13.217717391304348</v>
      </c>
      <c r="V85" s="4">
        <v>2.1820652173913042</v>
      </c>
      <c r="W8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3.2928260869565218</v>
      </c>
      <c r="X85" s="4">
        <v>0.21945652173913041</v>
      </c>
      <c r="Y85" s="4">
        <v>0</v>
      </c>
      <c r="Z85" s="4">
        <v>0</v>
      </c>
      <c r="AA85" s="4">
        <v>2.597826086956522</v>
      </c>
      <c r="AB85" s="4">
        <v>0</v>
      </c>
      <c r="AC85" s="4">
        <v>0.47554347826086957</v>
      </c>
      <c r="AD85" s="4">
        <v>0</v>
      </c>
      <c r="AE85" s="4">
        <v>0</v>
      </c>
      <c r="AF85" s="1">
        <v>395460</v>
      </c>
      <c r="AG85" s="1">
        <v>3</v>
      </c>
      <c r="AH85"/>
    </row>
    <row r="86" spans="1:34" x14ac:dyDescent="0.25">
      <c r="A86" t="s">
        <v>721</v>
      </c>
      <c r="B86" t="s">
        <v>659</v>
      </c>
      <c r="C86" t="s">
        <v>1006</v>
      </c>
      <c r="D86" t="s">
        <v>767</v>
      </c>
      <c r="E86" s="4">
        <v>32.358695652173914</v>
      </c>
      <c r="F86" s="4">
        <f>Nurse[[#This Row],[Total Nurse Staff Hours]]/Nurse[[#This Row],[MDS Census]]</f>
        <v>5.3346624118239845</v>
      </c>
      <c r="G86" s="4">
        <f>Nurse[[#This Row],[Total Direct Care Staff Hours]]/Nurse[[#This Row],[MDS Census]]</f>
        <v>4.6567148135707095</v>
      </c>
      <c r="H86" s="4">
        <f>Nurse[[#This Row],[Total RN Hours (w/ Admin, DON)]]/Nurse[[#This Row],[MDS Census]]</f>
        <v>1.7432247228753779</v>
      </c>
      <c r="I86" s="4">
        <f>Nurse[[#This Row],[RN Hours (excl. Admin, DON)]]/Nurse[[#This Row],[MDS Census]]</f>
        <v>1.0652771246221027</v>
      </c>
      <c r="J86" s="4">
        <f>SUM(Nurse[[#This Row],[RN Hours (excl. Admin, DON)]],Nurse[[#This Row],[RN Admin Hours]],Nurse[[#This Row],[RN DON Hours]],Nurse[[#This Row],[LPN Hours (excl. Admin)]],Nurse[[#This Row],[LPN Admin Hours]],Nurse[[#This Row],[CNA Hours]],Nurse[[#This Row],[NA TR Hours]],Nurse[[#This Row],[Med Aide/Tech Hours]])</f>
        <v>172.62271739130438</v>
      </c>
      <c r="K86" s="4">
        <f>SUM(Nurse[[#This Row],[RN Hours (excl. Admin, DON)]],Nurse[[#This Row],[LPN Hours (excl. Admin)]],Nurse[[#This Row],[CNA Hours]],Nurse[[#This Row],[NA TR Hours]],Nurse[[#This Row],[Med Aide/Tech Hours]])</f>
        <v>150.68521739130438</v>
      </c>
      <c r="L86" s="4">
        <f>SUM(Nurse[[#This Row],[RN Hours (excl. Admin, DON)]],Nurse[[#This Row],[RN Admin Hours]],Nurse[[#This Row],[RN DON Hours]])</f>
        <v>56.408478260869565</v>
      </c>
      <c r="M86" s="4">
        <v>34.470978260869565</v>
      </c>
      <c r="N86" s="4">
        <v>17.0625</v>
      </c>
      <c r="O86" s="4">
        <v>4.875</v>
      </c>
      <c r="P86" s="4">
        <f>SUM(Nurse[[#This Row],[LPN Hours (excl. Admin)]],Nurse[[#This Row],[LPN Admin Hours]])</f>
        <v>40.578804347826086</v>
      </c>
      <c r="Q86" s="4">
        <v>40.578804347826086</v>
      </c>
      <c r="R86" s="4">
        <v>0</v>
      </c>
      <c r="S86" s="4">
        <f>SUM(Nurse[[#This Row],[CNA Hours]],Nurse[[#This Row],[NA TR Hours]],Nurse[[#This Row],[Med Aide/Tech Hours]])</f>
        <v>75.635434782608712</v>
      </c>
      <c r="T86" s="4">
        <v>75.635434782608712</v>
      </c>
      <c r="U86" s="4">
        <v>0</v>
      </c>
      <c r="V86" s="4">
        <v>0</v>
      </c>
      <c r="W8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6" s="4">
        <v>0</v>
      </c>
      <c r="Y86" s="4">
        <v>0</v>
      </c>
      <c r="Z86" s="4">
        <v>0</v>
      </c>
      <c r="AA86" s="4">
        <v>0</v>
      </c>
      <c r="AB86" s="4">
        <v>0</v>
      </c>
      <c r="AC86" s="4">
        <v>0</v>
      </c>
      <c r="AD86" s="4">
        <v>0</v>
      </c>
      <c r="AE86" s="4">
        <v>0</v>
      </c>
      <c r="AF86" s="1">
        <v>396125</v>
      </c>
      <c r="AG86" s="1">
        <v>3</v>
      </c>
      <c r="AH86"/>
    </row>
    <row r="87" spans="1:34" x14ac:dyDescent="0.25">
      <c r="A87" t="s">
        <v>721</v>
      </c>
      <c r="B87" t="s">
        <v>480</v>
      </c>
      <c r="C87" t="s">
        <v>813</v>
      </c>
      <c r="D87" t="s">
        <v>755</v>
      </c>
      <c r="E87" s="4">
        <v>59.663043478260867</v>
      </c>
      <c r="F87" s="4">
        <f>Nurse[[#This Row],[Total Nurse Staff Hours]]/Nurse[[#This Row],[MDS Census]]</f>
        <v>3.7813700127527783</v>
      </c>
      <c r="G87" s="4">
        <f>Nurse[[#This Row],[Total Direct Care Staff Hours]]/Nurse[[#This Row],[MDS Census]]</f>
        <v>3.586766259792312</v>
      </c>
      <c r="H87" s="4">
        <f>Nurse[[#This Row],[Total RN Hours (w/ Admin, DON)]]/Nurse[[#This Row],[MDS Census]]</f>
        <v>0.54257423938786675</v>
      </c>
      <c r="I87" s="4">
        <f>Nurse[[#This Row],[RN Hours (excl. Admin, DON)]]/Nurse[[#This Row],[MDS Census]]</f>
        <v>0.44783931499362378</v>
      </c>
      <c r="J87" s="4">
        <f>SUM(Nurse[[#This Row],[RN Hours (excl. Admin, DON)]],Nurse[[#This Row],[RN Admin Hours]],Nurse[[#This Row],[RN DON Hours]],Nurse[[#This Row],[LPN Hours (excl. Admin)]],Nurse[[#This Row],[LPN Admin Hours]],Nurse[[#This Row],[CNA Hours]],Nurse[[#This Row],[NA TR Hours]],Nurse[[#This Row],[Med Aide/Tech Hours]])</f>
        <v>225.60804347826087</v>
      </c>
      <c r="K87" s="4">
        <f>SUM(Nurse[[#This Row],[RN Hours (excl. Admin, DON)]],Nurse[[#This Row],[LPN Hours (excl. Admin)]],Nurse[[#This Row],[CNA Hours]],Nurse[[#This Row],[NA TR Hours]],Nurse[[#This Row],[Med Aide/Tech Hours]])</f>
        <v>213.99739130434781</v>
      </c>
      <c r="L87" s="4">
        <f>SUM(Nurse[[#This Row],[RN Hours (excl. Admin, DON)]],Nurse[[#This Row],[RN Admin Hours]],Nurse[[#This Row],[RN DON Hours]])</f>
        <v>32.371630434782617</v>
      </c>
      <c r="M87" s="4">
        <v>26.71945652173914</v>
      </c>
      <c r="N87" s="4">
        <v>0</v>
      </c>
      <c r="O87" s="4">
        <v>5.6521739130434785</v>
      </c>
      <c r="P87" s="4">
        <f>SUM(Nurse[[#This Row],[LPN Hours (excl. Admin)]],Nurse[[#This Row],[LPN Admin Hours]])</f>
        <v>57.245108695652178</v>
      </c>
      <c r="Q87" s="4">
        <v>51.286630434782616</v>
      </c>
      <c r="R87" s="4">
        <v>5.9584782608695637</v>
      </c>
      <c r="S87" s="4">
        <f>SUM(Nurse[[#This Row],[CNA Hours]],Nurse[[#This Row],[NA TR Hours]],Nurse[[#This Row],[Med Aide/Tech Hours]])</f>
        <v>135.99130434782606</v>
      </c>
      <c r="T87" s="4">
        <v>135.99130434782606</v>
      </c>
      <c r="U87" s="4">
        <v>0</v>
      </c>
      <c r="V87" s="4">
        <v>0</v>
      </c>
      <c r="W8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26.532717391304352</v>
      </c>
      <c r="X87" s="4">
        <v>6.859673913043479</v>
      </c>
      <c r="Y87" s="4">
        <v>0</v>
      </c>
      <c r="Z87" s="4">
        <v>0</v>
      </c>
      <c r="AA87" s="4">
        <v>2.8225000000000002</v>
      </c>
      <c r="AB87" s="4">
        <v>0</v>
      </c>
      <c r="AC87" s="4">
        <v>16.850543478260871</v>
      </c>
      <c r="AD87" s="4">
        <v>0</v>
      </c>
      <c r="AE87" s="4">
        <v>0</v>
      </c>
      <c r="AF87" s="1">
        <v>395784</v>
      </c>
      <c r="AG87" s="1">
        <v>3</v>
      </c>
      <c r="AH87"/>
    </row>
    <row r="88" spans="1:34" x14ac:dyDescent="0.25">
      <c r="A88" t="s">
        <v>721</v>
      </c>
      <c r="B88" t="s">
        <v>394</v>
      </c>
      <c r="C88" t="s">
        <v>813</v>
      </c>
      <c r="D88" t="s">
        <v>755</v>
      </c>
      <c r="E88" s="4">
        <v>158.15217391304347</v>
      </c>
      <c r="F88" s="4">
        <f>Nurse[[#This Row],[Total Nurse Staff Hours]]/Nurse[[#This Row],[MDS Census]]</f>
        <v>3.7633890034364263</v>
      </c>
      <c r="G88" s="4">
        <f>Nurse[[#This Row],[Total Direct Care Staff Hours]]/Nurse[[#This Row],[MDS Census]]</f>
        <v>3.659437113402062</v>
      </c>
      <c r="H88" s="4">
        <f>Nurse[[#This Row],[Total RN Hours (w/ Admin, DON)]]/Nurse[[#This Row],[MDS Census]]</f>
        <v>0.52298969072164947</v>
      </c>
      <c r="I88" s="4">
        <f>Nurse[[#This Row],[RN Hours (excl. Admin, DON)]]/Nurse[[#This Row],[MDS Census]]</f>
        <v>0.42419243986254296</v>
      </c>
      <c r="J88" s="4">
        <f>SUM(Nurse[[#This Row],[RN Hours (excl. Admin, DON)]],Nurse[[#This Row],[RN Admin Hours]],Nurse[[#This Row],[RN DON Hours]],Nurse[[#This Row],[LPN Hours (excl. Admin)]],Nurse[[#This Row],[LPN Admin Hours]],Nurse[[#This Row],[CNA Hours]],Nurse[[#This Row],[NA TR Hours]],Nurse[[#This Row],[Med Aide/Tech Hours]])</f>
        <v>595.18815217391307</v>
      </c>
      <c r="K88" s="4">
        <f>SUM(Nurse[[#This Row],[RN Hours (excl. Admin, DON)]],Nurse[[#This Row],[LPN Hours (excl. Admin)]],Nurse[[#This Row],[CNA Hours]],Nurse[[#This Row],[NA TR Hours]],Nurse[[#This Row],[Med Aide/Tech Hours]])</f>
        <v>578.7479347826087</v>
      </c>
      <c r="L88" s="4">
        <f>SUM(Nurse[[#This Row],[RN Hours (excl. Admin, DON)]],Nurse[[#This Row],[RN Admin Hours]],Nurse[[#This Row],[RN DON Hours]])</f>
        <v>82.711956521739125</v>
      </c>
      <c r="M88" s="4">
        <v>67.086956521739125</v>
      </c>
      <c r="N88" s="4">
        <v>10.347826086956522</v>
      </c>
      <c r="O88" s="4">
        <v>5.2771739130434785</v>
      </c>
      <c r="P88" s="4">
        <f>SUM(Nurse[[#This Row],[LPN Hours (excl. Admin)]],Nurse[[#This Row],[LPN Admin Hours]])</f>
        <v>164.52173913043478</v>
      </c>
      <c r="Q88" s="4">
        <v>163.70652173913044</v>
      </c>
      <c r="R88" s="4">
        <v>0.81521739130434778</v>
      </c>
      <c r="S88" s="4">
        <f>SUM(Nurse[[#This Row],[CNA Hours]],Nurse[[#This Row],[NA TR Hours]],Nurse[[#This Row],[Med Aide/Tech Hours]])</f>
        <v>347.95445652173913</v>
      </c>
      <c r="T88" s="4">
        <v>336.42456521739132</v>
      </c>
      <c r="U88" s="4">
        <v>11.529891304347826</v>
      </c>
      <c r="V88" s="4">
        <v>0</v>
      </c>
      <c r="W8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253.42934782608694</v>
      </c>
      <c r="X88" s="4">
        <v>24.203804347826086</v>
      </c>
      <c r="Y88" s="4">
        <v>0</v>
      </c>
      <c r="Z88" s="4">
        <v>0</v>
      </c>
      <c r="AA88" s="4">
        <v>56.010869565217391</v>
      </c>
      <c r="AB88" s="4">
        <v>0</v>
      </c>
      <c r="AC88" s="4">
        <v>173.21467391304347</v>
      </c>
      <c r="AD88" s="4">
        <v>0</v>
      </c>
      <c r="AE88" s="4">
        <v>0</v>
      </c>
      <c r="AF88" s="1">
        <v>395660</v>
      </c>
      <c r="AG88" s="1">
        <v>3</v>
      </c>
      <c r="AH88"/>
    </row>
    <row r="89" spans="1:34" x14ac:dyDescent="0.25">
      <c r="A89" t="s">
        <v>721</v>
      </c>
      <c r="B89" t="s">
        <v>427</v>
      </c>
      <c r="C89" t="s">
        <v>840</v>
      </c>
      <c r="D89" t="s">
        <v>796</v>
      </c>
      <c r="E89" s="4">
        <v>46.173913043478258</v>
      </c>
      <c r="F89" s="4">
        <f>Nurse[[#This Row],[Total Nurse Staff Hours]]/Nurse[[#This Row],[MDS Census]]</f>
        <v>3.3064383239171375</v>
      </c>
      <c r="G89" s="4">
        <f>Nurse[[#This Row],[Total Direct Care Staff Hours]]/Nurse[[#This Row],[MDS Census]]</f>
        <v>3.1092278719397366</v>
      </c>
      <c r="H89" s="4">
        <f>Nurse[[#This Row],[Total RN Hours (w/ Admin, DON)]]/Nurse[[#This Row],[MDS Census]]</f>
        <v>0.83333333333333337</v>
      </c>
      <c r="I89" s="4">
        <f>Nurse[[#This Row],[RN Hours (excl. Admin, DON)]]/Nurse[[#This Row],[MDS Census]]</f>
        <v>0.6361228813559322</v>
      </c>
      <c r="J89" s="4">
        <f>SUM(Nurse[[#This Row],[RN Hours (excl. Admin, DON)]],Nurse[[#This Row],[RN Admin Hours]],Nurse[[#This Row],[RN DON Hours]],Nurse[[#This Row],[LPN Hours (excl. Admin)]],Nurse[[#This Row],[LPN Admin Hours]],Nurse[[#This Row],[CNA Hours]],Nurse[[#This Row],[NA TR Hours]],Nurse[[#This Row],[Med Aide/Tech Hours]])</f>
        <v>152.67119565217391</v>
      </c>
      <c r="K89" s="4">
        <f>SUM(Nurse[[#This Row],[RN Hours (excl. Admin, DON)]],Nurse[[#This Row],[LPN Hours (excl. Admin)]],Nurse[[#This Row],[CNA Hours]],Nurse[[#This Row],[NA TR Hours]],Nurse[[#This Row],[Med Aide/Tech Hours]])</f>
        <v>143.56521739130434</v>
      </c>
      <c r="L89" s="4">
        <f>SUM(Nurse[[#This Row],[RN Hours (excl. Admin, DON)]],Nurse[[#This Row],[RN Admin Hours]],Nurse[[#This Row],[RN DON Hours]])</f>
        <v>38.478260869565219</v>
      </c>
      <c r="M89" s="4">
        <v>29.372282608695652</v>
      </c>
      <c r="N89" s="4">
        <v>4.4701086956521738</v>
      </c>
      <c r="O89" s="4">
        <v>4.6358695652173916</v>
      </c>
      <c r="P89" s="4">
        <f>SUM(Nurse[[#This Row],[LPN Hours (excl. Admin)]],Nurse[[#This Row],[LPN Admin Hours]])</f>
        <v>38.790760869565219</v>
      </c>
      <c r="Q89" s="4">
        <v>38.790760869565219</v>
      </c>
      <c r="R89" s="4">
        <v>0</v>
      </c>
      <c r="S89" s="4">
        <f>SUM(Nurse[[#This Row],[CNA Hours]],Nurse[[#This Row],[NA TR Hours]],Nurse[[#This Row],[Med Aide/Tech Hours]])</f>
        <v>75.402173913043484</v>
      </c>
      <c r="T89" s="4">
        <v>62.519021739130437</v>
      </c>
      <c r="U89" s="4">
        <v>12.883152173913043</v>
      </c>
      <c r="V89" s="4">
        <v>0</v>
      </c>
      <c r="W8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15.103260869565219</v>
      </c>
      <c r="X89" s="4">
        <v>0</v>
      </c>
      <c r="Y89" s="4">
        <v>0</v>
      </c>
      <c r="Z89" s="4">
        <v>0</v>
      </c>
      <c r="AA89" s="4">
        <v>2.5163043478260869</v>
      </c>
      <c r="AB89" s="4">
        <v>0</v>
      </c>
      <c r="AC89" s="4">
        <v>12.586956521739131</v>
      </c>
      <c r="AD89" s="4">
        <v>0</v>
      </c>
      <c r="AE89" s="4">
        <v>0</v>
      </c>
      <c r="AF89" s="1">
        <v>395707</v>
      </c>
      <c r="AG89" s="1">
        <v>3</v>
      </c>
      <c r="AH89"/>
    </row>
    <row r="90" spans="1:34" x14ac:dyDescent="0.25">
      <c r="A90" t="s">
        <v>721</v>
      </c>
      <c r="B90" t="s">
        <v>252</v>
      </c>
      <c r="C90" t="s">
        <v>1012</v>
      </c>
      <c r="D90" t="s">
        <v>796</v>
      </c>
      <c r="E90" s="4">
        <v>46.021739130434781</v>
      </c>
      <c r="F90" s="4">
        <f>Nurse[[#This Row],[Total Nurse Staff Hours]]/Nurse[[#This Row],[MDS Census]]</f>
        <v>4.1468398677373646</v>
      </c>
      <c r="G90" s="4">
        <f>Nurse[[#This Row],[Total Direct Care Staff Hours]]/Nurse[[#This Row],[MDS Census]]</f>
        <v>3.4976594237128009</v>
      </c>
      <c r="H90" s="4">
        <f>Nurse[[#This Row],[Total RN Hours (w/ Admin, DON)]]/Nurse[[#This Row],[MDS Census]]</f>
        <v>0.89678082191780828</v>
      </c>
      <c r="I90" s="4">
        <f>Nurse[[#This Row],[RN Hours (excl. Admin, DON)]]/Nurse[[#This Row],[MDS Census]]</f>
        <v>0.60964100141709976</v>
      </c>
      <c r="J90" s="4">
        <f>SUM(Nurse[[#This Row],[RN Hours (excl. Admin, DON)]],Nurse[[#This Row],[RN Admin Hours]],Nurse[[#This Row],[RN DON Hours]],Nurse[[#This Row],[LPN Hours (excl. Admin)]],Nurse[[#This Row],[LPN Admin Hours]],Nurse[[#This Row],[CNA Hours]],Nurse[[#This Row],[NA TR Hours]],Nurse[[#This Row],[Med Aide/Tech Hours]])</f>
        <v>190.84478260869565</v>
      </c>
      <c r="K90" s="4">
        <f>SUM(Nurse[[#This Row],[RN Hours (excl. Admin, DON)]],Nurse[[#This Row],[LPN Hours (excl. Admin)]],Nurse[[#This Row],[CNA Hours]],Nurse[[#This Row],[NA TR Hours]],Nurse[[#This Row],[Med Aide/Tech Hours]])</f>
        <v>160.96836956521739</v>
      </c>
      <c r="L90" s="4">
        <f>SUM(Nurse[[#This Row],[RN Hours (excl. Admin, DON)]],Nurse[[#This Row],[RN Admin Hours]],Nurse[[#This Row],[RN DON Hours]])</f>
        <v>41.271413043478262</v>
      </c>
      <c r="M90" s="4">
        <v>28.056739130434785</v>
      </c>
      <c r="N90" s="4">
        <v>8.0407608695652204</v>
      </c>
      <c r="O90" s="4">
        <v>5.1739130434782608</v>
      </c>
      <c r="P90" s="4">
        <f>SUM(Nurse[[#This Row],[LPN Hours (excl. Admin)]],Nurse[[#This Row],[LPN Admin Hours]])</f>
        <v>66.699347826086978</v>
      </c>
      <c r="Q90" s="4">
        <v>50.037608695652196</v>
      </c>
      <c r="R90" s="4">
        <v>16.661739130434782</v>
      </c>
      <c r="S90" s="4">
        <f>SUM(Nurse[[#This Row],[CNA Hours]],Nurse[[#This Row],[NA TR Hours]],Nurse[[#This Row],[Med Aide/Tech Hours]])</f>
        <v>82.874021739130427</v>
      </c>
      <c r="T90" s="4">
        <v>74.245869565217376</v>
      </c>
      <c r="U90" s="4">
        <v>8.6281521739130458</v>
      </c>
      <c r="V90" s="4">
        <v>0</v>
      </c>
      <c r="W9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29.478913043478251</v>
      </c>
      <c r="X90" s="4">
        <v>0.26380434782608697</v>
      </c>
      <c r="Y90" s="4">
        <v>0</v>
      </c>
      <c r="Z90" s="4">
        <v>0.65217391304347827</v>
      </c>
      <c r="AA90" s="4">
        <v>7.8442391304347838</v>
      </c>
      <c r="AB90" s="4">
        <v>0</v>
      </c>
      <c r="AC90" s="4">
        <v>20.718695652173903</v>
      </c>
      <c r="AD90" s="4">
        <v>0</v>
      </c>
      <c r="AE90" s="4">
        <v>0</v>
      </c>
      <c r="AF90" s="1">
        <v>395458</v>
      </c>
      <c r="AG90" s="1">
        <v>3</v>
      </c>
      <c r="AH90"/>
    </row>
    <row r="91" spans="1:34" x14ac:dyDescent="0.25">
      <c r="A91" t="s">
        <v>721</v>
      </c>
      <c r="B91" t="s">
        <v>623</v>
      </c>
      <c r="C91" t="s">
        <v>828</v>
      </c>
      <c r="D91" t="s">
        <v>754</v>
      </c>
      <c r="E91" s="4">
        <v>48.760869565217391</v>
      </c>
      <c r="F91" s="4">
        <f>Nurse[[#This Row],[Total Nurse Staff Hours]]/Nurse[[#This Row],[MDS Census]]</f>
        <v>3.2928666963887645</v>
      </c>
      <c r="G91" s="4">
        <f>Nurse[[#This Row],[Total Direct Care Staff Hours]]/Nurse[[#This Row],[MDS Census]]</f>
        <v>3.1769505127061968</v>
      </c>
      <c r="H91" s="4">
        <f>Nurse[[#This Row],[Total RN Hours (w/ Admin, DON)]]/Nurse[[#This Row],[MDS Census]]</f>
        <v>0.7813753901025412</v>
      </c>
      <c r="I91" s="4">
        <f>Nurse[[#This Row],[RN Hours (excl. Admin, DON)]]/Nurse[[#This Row],[MDS Census]]</f>
        <v>0.66545920641997325</v>
      </c>
      <c r="J91" s="4">
        <f>SUM(Nurse[[#This Row],[RN Hours (excl. Admin, DON)]],Nurse[[#This Row],[RN Admin Hours]],Nurse[[#This Row],[RN DON Hours]],Nurse[[#This Row],[LPN Hours (excl. Admin)]],Nurse[[#This Row],[LPN Admin Hours]],Nurse[[#This Row],[CNA Hours]],Nurse[[#This Row],[NA TR Hours]],Nurse[[#This Row],[Med Aide/Tech Hours]])</f>
        <v>160.56304347826085</v>
      </c>
      <c r="K91" s="4">
        <f>SUM(Nurse[[#This Row],[RN Hours (excl. Admin, DON)]],Nurse[[#This Row],[LPN Hours (excl. Admin)]],Nurse[[#This Row],[CNA Hours]],Nurse[[#This Row],[NA TR Hours]],Nurse[[#This Row],[Med Aide/Tech Hours]])</f>
        <v>154.91086956521738</v>
      </c>
      <c r="L91" s="4">
        <f>SUM(Nurse[[#This Row],[RN Hours (excl. Admin, DON)]],Nurse[[#This Row],[RN Admin Hours]],Nurse[[#This Row],[RN DON Hours]])</f>
        <v>38.100543478260867</v>
      </c>
      <c r="M91" s="4">
        <v>32.448369565217391</v>
      </c>
      <c r="N91" s="4">
        <v>0</v>
      </c>
      <c r="O91" s="4">
        <v>5.6521739130434785</v>
      </c>
      <c r="P91" s="4">
        <f>SUM(Nurse[[#This Row],[LPN Hours (excl. Admin)]],Nurse[[#This Row],[LPN Admin Hours]])</f>
        <v>48.355978260869563</v>
      </c>
      <c r="Q91" s="4">
        <v>48.355978260869563</v>
      </c>
      <c r="R91" s="4">
        <v>0</v>
      </c>
      <c r="S91" s="4">
        <f>SUM(Nurse[[#This Row],[CNA Hours]],Nurse[[#This Row],[NA TR Hours]],Nurse[[#This Row],[Med Aide/Tech Hours]])</f>
        <v>74.106521739130429</v>
      </c>
      <c r="T91" s="4">
        <v>62.701630434782608</v>
      </c>
      <c r="U91" s="4">
        <v>11.404891304347826</v>
      </c>
      <c r="V91" s="4">
        <v>0</v>
      </c>
      <c r="W9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1" s="4">
        <v>0</v>
      </c>
      <c r="Y91" s="4">
        <v>0</v>
      </c>
      <c r="Z91" s="4">
        <v>0</v>
      </c>
      <c r="AA91" s="4">
        <v>0</v>
      </c>
      <c r="AB91" s="4">
        <v>0</v>
      </c>
      <c r="AC91" s="4">
        <v>0</v>
      </c>
      <c r="AD91" s="4">
        <v>0</v>
      </c>
      <c r="AE91" s="4">
        <v>0</v>
      </c>
      <c r="AF91" s="1">
        <v>396071</v>
      </c>
      <c r="AG91" s="1">
        <v>3</v>
      </c>
      <c r="AH91"/>
    </row>
    <row r="92" spans="1:34" x14ac:dyDescent="0.25">
      <c r="A92" t="s">
        <v>721</v>
      </c>
      <c r="B92" t="s">
        <v>527</v>
      </c>
      <c r="C92" t="s">
        <v>881</v>
      </c>
      <c r="D92" t="s">
        <v>774</v>
      </c>
      <c r="E92" s="4">
        <v>161.13043478260869</v>
      </c>
      <c r="F92" s="4">
        <f>Nurse[[#This Row],[Total Nurse Staff Hours]]/Nurse[[#This Row],[MDS Census]]</f>
        <v>2.6766284403669727</v>
      </c>
      <c r="G92" s="4">
        <f>Nurse[[#This Row],[Total Direct Care Staff Hours]]/Nurse[[#This Row],[MDS Census]]</f>
        <v>2.5202772531030759</v>
      </c>
      <c r="H92" s="4">
        <f>Nurse[[#This Row],[Total RN Hours (w/ Admin, DON)]]/Nurse[[#This Row],[MDS Census]]</f>
        <v>0.34637007555315708</v>
      </c>
      <c r="I92" s="4">
        <f>Nurse[[#This Row],[RN Hours (excl. Admin, DON)]]/Nurse[[#This Row],[MDS Census]]</f>
        <v>0.1905585536967081</v>
      </c>
      <c r="J92" s="4">
        <f>SUM(Nurse[[#This Row],[RN Hours (excl. Admin, DON)]],Nurse[[#This Row],[RN Admin Hours]],Nurse[[#This Row],[RN DON Hours]],Nurse[[#This Row],[LPN Hours (excl. Admin)]],Nurse[[#This Row],[LPN Admin Hours]],Nurse[[#This Row],[CNA Hours]],Nurse[[#This Row],[NA TR Hours]],Nurse[[#This Row],[Med Aide/Tech Hours]])</f>
        <v>431.2863043478261</v>
      </c>
      <c r="K92" s="4">
        <f>SUM(Nurse[[#This Row],[RN Hours (excl. Admin, DON)]],Nurse[[#This Row],[LPN Hours (excl. Admin)]],Nurse[[#This Row],[CNA Hours]],Nurse[[#This Row],[NA TR Hours]],Nurse[[#This Row],[Med Aide/Tech Hours]])</f>
        <v>406.09336956521736</v>
      </c>
      <c r="L92" s="4">
        <f>SUM(Nurse[[#This Row],[RN Hours (excl. Admin, DON)]],Nurse[[#This Row],[RN Admin Hours]],Nurse[[#This Row],[RN DON Hours]])</f>
        <v>55.810760869565222</v>
      </c>
      <c r="M92" s="4">
        <v>30.704782608695659</v>
      </c>
      <c r="N92" s="4">
        <v>18.663043478260871</v>
      </c>
      <c r="O92" s="4">
        <v>6.4429347826086953</v>
      </c>
      <c r="P92" s="4">
        <f>SUM(Nurse[[#This Row],[LPN Hours (excl. Admin)]],Nurse[[#This Row],[LPN Admin Hours]])</f>
        <v>99.676195652173902</v>
      </c>
      <c r="Q92" s="4">
        <v>99.589239130434777</v>
      </c>
      <c r="R92" s="4">
        <v>8.6956521739130432E-2</v>
      </c>
      <c r="S92" s="4">
        <f>SUM(Nurse[[#This Row],[CNA Hours]],Nurse[[#This Row],[NA TR Hours]],Nurse[[#This Row],[Med Aide/Tech Hours]])</f>
        <v>275.79934782608694</v>
      </c>
      <c r="T92" s="4">
        <v>275.79934782608694</v>
      </c>
      <c r="U92" s="4">
        <v>0</v>
      </c>
      <c r="V92" s="4">
        <v>0</v>
      </c>
      <c r="W9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103.95847826086954</v>
      </c>
      <c r="X92" s="4">
        <v>15.489565217391304</v>
      </c>
      <c r="Y92" s="4">
        <v>2.0434782608695654</v>
      </c>
      <c r="Z92" s="4">
        <v>3.5543478260869565</v>
      </c>
      <c r="AA92" s="4">
        <v>16.007173913043481</v>
      </c>
      <c r="AB92" s="4">
        <v>0</v>
      </c>
      <c r="AC92" s="4">
        <v>66.863913043478234</v>
      </c>
      <c r="AD92" s="4">
        <v>0</v>
      </c>
      <c r="AE92" s="4">
        <v>0</v>
      </c>
      <c r="AF92" s="1">
        <v>395852</v>
      </c>
      <c r="AG92" s="1">
        <v>3</v>
      </c>
      <c r="AH92"/>
    </row>
    <row r="93" spans="1:34" x14ac:dyDescent="0.25">
      <c r="A93" t="s">
        <v>721</v>
      </c>
      <c r="B93" t="s">
        <v>105</v>
      </c>
      <c r="C93" t="s">
        <v>943</v>
      </c>
      <c r="D93" t="s">
        <v>783</v>
      </c>
      <c r="E93" s="4">
        <v>25.478260869565219</v>
      </c>
      <c r="F93" s="4">
        <f>Nurse[[#This Row],[Total Nurse Staff Hours]]/Nurse[[#This Row],[MDS Census]]</f>
        <v>4.6739590443685985</v>
      </c>
      <c r="G93" s="4">
        <f>Nurse[[#This Row],[Total Direct Care Staff Hours]]/Nurse[[#This Row],[MDS Census]]</f>
        <v>4.3309556313993163</v>
      </c>
      <c r="H93" s="4">
        <f>Nurse[[#This Row],[Total RN Hours (w/ Admin, DON)]]/Nurse[[#This Row],[MDS Census]]</f>
        <v>1.474628839590443</v>
      </c>
      <c r="I93" s="4">
        <f>Nurse[[#This Row],[RN Hours (excl. Admin, DON)]]/Nurse[[#This Row],[MDS Census]]</f>
        <v>1.1316254266211601</v>
      </c>
      <c r="J93" s="4">
        <f>SUM(Nurse[[#This Row],[RN Hours (excl. Admin, DON)]],Nurse[[#This Row],[RN Admin Hours]],Nurse[[#This Row],[RN DON Hours]],Nurse[[#This Row],[LPN Hours (excl. Admin)]],Nurse[[#This Row],[LPN Admin Hours]],Nurse[[#This Row],[CNA Hours]],Nurse[[#This Row],[NA TR Hours]],Nurse[[#This Row],[Med Aide/Tech Hours]])</f>
        <v>119.08434782608691</v>
      </c>
      <c r="K93" s="4">
        <f>SUM(Nurse[[#This Row],[RN Hours (excl. Admin, DON)]],Nurse[[#This Row],[LPN Hours (excl. Admin)]],Nurse[[#This Row],[CNA Hours]],Nurse[[#This Row],[NA TR Hours]],Nurse[[#This Row],[Med Aide/Tech Hours]])</f>
        <v>110.34521739130432</v>
      </c>
      <c r="L93" s="4">
        <f>SUM(Nurse[[#This Row],[RN Hours (excl. Admin, DON)]],Nurse[[#This Row],[RN Admin Hours]],Nurse[[#This Row],[RN DON Hours]])</f>
        <v>37.570978260869552</v>
      </c>
      <c r="M93" s="4">
        <v>28.83184782608695</v>
      </c>
      <c r="N93" s="4">
        <v>6.1793478260869561</v>
      </c>
      <c r="O93" s="4">
        <v>2.5597826086956523</v>
      </c>
      <c r="P93" s="4">
        <f>SUM(Nurse[[#This Row],[LPN Hours (excl. Admin)]],Nurse[[#This Row],[LPN Admin Hours]])</f>
        <v>35.132065217391293</v>
      </c>
      <c r="Q93" s="4">
        <v>35.132065217391293</v>
      </c>
      <c r="R93" s="4">
        <v>0</v>
      </c>
      <c r="S93" s="4">
        <f>SUM(Nurse[[#This Row],[CNA Hours]],Nurse[[#This Row],[NA TR Hours]],Nurse[[#This Row],[Med Aide/Tech Hours]])</f>
        <v>46.381304347826074</v>
      </c>
      <c r="T93" s="4">
        <v>46.381304347826074</v>
      </c>
      <c r="U93" s="4">
        <v>0</v>
      </c>
      <c r="V93" s="4">
        <v>0</v>
      </c>
      <c r="W9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0.78260869565217395</v>
      </c>
      <c r="X93" s="4">
        <v>0.78260869565217395</v>
      </c>
      <c r="Y93" s="4">
        <v>0</v>
      </c>
      <c r="Z93" s="4">
        <v>0</v>
      </c>
      <c r="AA93" s="4">
        <v>0</v>
      </c>
      <c r="AB93" s="4">
        <v>0</v>
      </c>
      <c r="AC93" s="4">
        <v>0</v>
      </c>
      <c r="AD93" s="4">
        <v>0</v>
      </c>
      <c r="AE93" s="4">
        <v>0</v>
      </c>
      <c r="AF93" s="1">
        <v>395228</v>
      </c>
      <c r="AG93" s="1">
        <v>3</v>
      </c>
      <c r="AH93"/>
    </row>
    <row r="94" spans="1:34" x14ac:dyDescent="0.25">
      <c r="A94" t="s">
        <v>721</v>
      </c>
      <c r="B94" t="s">
        <v>207</v>
      </c>
      <c r="C94" t="s">
        <v>814</v>
      </c>
      <c r="D94" t="s">
        <v>773</v>
      </c>
      <c r="E94" s="4">
        <v>137.88043478260869</v>
      </c>
      <c r="F94" s="4">
        <f>Nurse[[#This Row],[Total Nurse Staff Hours]]/Nurse[[#This Row],[MDS Census]]</f>
        <v>3.3545573512022075</v>
      </c>
      <c r="G94" s="4">
        <f>Nurse[[#This Row],[Total Direct Care Staff Hours]]/Nurse[[#This Row],[MDS Census]]</f>
        <v>3.2233787938510052</v>
      </c>
      <c r="H94" s="4">
        <f>Nurse[[#This Row],[Total RN Hours (w/ Admin, DON)]]/Nurse[[#This Row],[MDS Census]]</f>
        <v>0.36691052424122983</v>
      </c>
      <c r="I94" s="4">
        <f>Nurse[[#This Row],[RN Hours (excl. Admin, DON)]]/Nurse[[#This Row],[MDS Census]]</f>
        <v>0.23573196689002768</v>
      </c>
      <c r="J94" s="4">
        <f>SUM(Nurse[[#This Row],[RN Hours (excl. Admin, DON)]],Nurse[[#This Row],[RN Admin Hours]],Nurse[[#This Row],[RN DON Hours]],Nurse[[#This Row],[LPN Hours (excl. Admin)]],Nurse[[#This Row],[LPN Admin Hours]],Nurse[[#This Row],[CNA Hours]],Nurse[[#This Row],[NA TR Hours]],Nurse[[#This Row],[Med Aide/Tech Hours]])</f>
        <v>462.52782608695651</v>
      </c>
      <c r="K94" s="4">
        <f>SUM(Nurse[[#This Row],[RN Hours (excl. Admin, DON)]],Nurse[[#This Row],[LPN Hours (excl. Admin)]],Nurse[[#This Row],[CNA Hours]],Nurse[[#This Row],[NA TR Hours]],Nurse[[#This Row],[Med Aide/Tech Hours]])</f>
        <v>444.44086956521738</v>
      </c>
      <c r="L94" s="4">
        <f>SUM(Nurse[[#This Row],[RN Hours (excl. Admin, DON)]],Nurse[[#This Row],[RN Admin Hours]],Nurse[[#This Row],[RN DON Hours]])</f>
        <v>50.589782608695657</v>
      </c>
      <c r="M94" s="4">
        <v>32.502826086956532</v>
      </c>
      <c r="N94" s="4">
        <v>13.304347826086957</v>
      </c>
      <c r="O94" s="4">
        <v>4.7826086956521738</v>
      </c>
      <c r="P94" s="4">
        <f>SUM(Nurse[[#This Row],[LPN Hours (excl. Admin)]],Nurse[[#This Row],[LPN Admin Hours]])</f>
        <v>159.12228260869566</v>
      </c>
      <c r="Q94" s="4">
        <v>159.12228260869566</v>
      </c>
      <c r="R94" s="4">
        <v>0</v>
      </c>
      <c r="S94" s="4">
        <f>SUM(Nurse[[#This Row],[CNA Hours]],Nurse[[#This Row],[NA TR Hours]],Nurse[[#This Row],[Med Aide/Tech Hours]])</f>
        <v>252.8157608695652</v>
      </c>
      <c r="T94" s="4">
        <v>252.8157608695652</v>
      </c>
      <c r="U94" s="4">
        <v>0</v>
      </c>
      <c r="V94" s="4">
        <v>0</v>
      </c>
      <c r="W9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30.014239130434774</v>
      </c>
      <c r="X94" s="4">
        <v>14.285434782608691</v>
      </c>
      <c r="Y94" s="4">
        <v>0</v>
      </c>
      <c r="Z94" s="4">
        <v>0</v>
      </c>
      <c r="AA94" s="4">
        <v>0.17391304347826086</v>
      </c>
      <c r="AB94" s="4">
        <v>0</v>
      </c>
      <c r="AC94" s="4">
        <v>15.554891304347823</v>
      </c>
      <c r="AD94" s="4">
        <v>0</v>
      </c>
      <c r="AE94" s="4">
        <v>0</v>
      </c>
      <c r="AF94" s="1">
        <v>395395</v>
      </c>
      <c r="AG94" s="1">
        <v>3</v>
      </c>
      <c r="AH94"/>
    </row>
    <row r="95" spans="1:34" x14ac:dyDescent="0.25">
      <c r="A95" t="s">
        <v>721</v>
      </c>
      <c r="B95" t="s">
        <v>475</v>
      </c>
      <c r="C95" t="s">
        <v>967</v>
      </c>
      <c r="D95" t="s">
        <v>786</v>
      </c>
      <c r="E95" s="4">
        <v>64.076086956521735</v>
      </c>
      <c r="F95" s="4">
        <f>Nurse[[#This Row],[Total Nurse Staff Hours]]/Nurse[[#This Row],[MDS Census]]</f>
        <v>3.4045139949109418</v>
      </c>
      <c r="G95" s="4">
        <f>Nurse[[#This Row],[Total Direct Care Staff Hours]]/Nurse[[#This Row],[MDS Census]]</f>
        <v>3.1814554707379137</v>
      </c>
      <c r="H95" s="4">
        <f>Nurse[[#This Row],[Total RN Hours (w/ Admin, DON)]]/Nurse[[#This Row],[MDS Census]]</f>
        <v>0.74155046649703149</v>
      </c>
      <c r="I95" s="4">
        <f>Nurse[[#This Row],[RN Hours (excl. Admin, DON)]]/Nurse[[#This Row],[MDS Census]]</f>
        <v>0.51849194232400342</v>
      </c>
      <c r="J95" s="4">
        <f>SUM(Nurse[[#This Row],[RN Hours (excl. Admin, DON)]],Nurse[[#This Row],[RN Admin Hours]],Nurse[[#This Row],[RN DON Hours]],Nurse[[#This Row],[LPN Hours (excl. Admin)]],Nurse[[#This Row],[LPN Admin Hours]],Nurse[[#This Row],[CNA Hours]],Nurse[[#This Row],[NA TR Hours]],Nurse[[#This Row],[Med Aide/Tech Hours]])</f>
        <v>218.1479347826087</v>
      </c>
      <c r="K95" s="4">
        <f>SUM(Nurse[[#This Row],[RN Hours (excl. Admin, DON)]],Nurse[[#This Row],[LPN Hours (excl. Admin)]],Nurse[[#This Row],[CNA Hours]],Nurse[[#This Row],[NA TR Hours]],Nurse[[#This Row],[Med Aide/Tech Hours]])</f>
        <v>203.85521739130434</v>
      </c>
      <c r="L95" s="4">
        <f>SUM(Nurse[[#This Row],[RN Hours (excl. Admin, DON)]],Nurse[[#This Row],[RN Admin Hours]],Nurse[[#This Row],[RN DON Hours]])</f>
        <v>47.515652173913047</v>
      </c>
      <c r="M95" s="4">
        <v>33.222934782608696</v>
      </c>
      <c r="N95" s="4">
        <v>9.0535869565217393</v>
      </c>
      <c r="O95" s="4">
        <v>5.2391304347826084</v>
      </c>
      <c r="P95" s="4">
        <f>SUM(Nurse[[#This Row],[LPN Hours (excl. Admin)]],Nurse[[#This Row],[LPN Admin Hours]])</f>
        <v>49.451086956521742</v>
      </c>
      <c r="Q95" s="4">
        <v>49.451086956521742</v>
      </c>
      <c r="R95" s="4">
        <v>0</v>
      </c>
      <c r="S95" s="4">
        <f>SUM(Nurse[[#This Row],[CNA Hours]],Nurse[[#This Row],[NA TR Hours]],Nurse[[#This Row],[Med Aide/Tech Hours]])</f>
        <v>121.18119565217391</v>
      </c>
      <c r="T95" s="4">
        <v>121.18119565217391</v>
      </c>
      <c r="U95" s="4">
        <v>0</v>
      </c>
      <c r="V95" s="4">
        <v>0</v>
      </c>
      <c r="W9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0.33967391304347827</v>
      </c>
      <c r="X95" s="4">
        <v>0</v>
      </c>
      <c r="Y95" s="4">
        <v>0</v>
      </c>
      <c r="Z95" s="4">
        <v>0</v>
      </c>
      <c r="AA95" s="4">
        <v>0</v>
      </c>
      <c r="AB95" s="4">
        <v>0</v>
      </c>
      <c r="AC95" s="4">
        <v>0.33967391304347827</v>
      </c>
      <c r="AD95" s="4">
        <v>0</v>
      </c>
      <c r="AE95" s="4">
        <v>0</v>
      </c>
      <c r="AF95" s="1">
        <v>395778</v>
      </c>
      <c r="AG95" s="1">
        <v>3</v>
      </c>
      <c r="AH95"/>
    </row>
    <row r="96" spans="1:34" x14ac:dyDescent="0.25">
      <c r="A96" t="s">
        <v>721</v>
      </c>
      <c r="B96" t="s">
        <v>285</v>
      </c>
      <c r="C96" t="s">
        <v>1025</v>
      </c>
      <c r="D96" t="s">
        <v>767</v>
      </c>
      <c r="E96" s="4">
        <v>49.619565217391305</v>
      </c>
      <c r="F96" s="4">
        <f>Nurse[[#This Row],[Total Nurse Staff Hours]]/Nurse[[#This Row],[MDS Census]]</f>
        <v>3.9486746987951813</v>
      </c>
      <c r="G96" s="4">
        <f>Nurse[[#This Row],[Total Direct Care Staff Hours]]/Nurse[[#This Row],[MDS Census]]</f>
        <v>3.755191675794086</v>
      </c>
      <c r="H96" s="4">
        <f>Nurse[[#This Row],[Total RN Hours (w/ Admin, DON)]]/Nurse[[#This Row],[MDS Census]]</f>
        <v>1.2345016429353779</v>
      </c>
      <c r="I96" s="4">
        <f>Nurse[[#This Row],[RN Hours (excl. Admin, DON)]]/Nurse[[#This Row],[MDS Census]]</f>
        <v>1.0410186199342826</v>
      </c>
      <c r="J96" s="4">
        <f>SUM(Nurse[[#This Row],[RN Hours (excl. Admin, DON)]],Nurse[[#This Row],[RN Admin Hours]],Nurse[[#This Row],[RN DON Hours]],Nurse[[#This Row],[LPN Hours (excl. Admin)]],Nurse[[#This Row],[LPN Admin Hours]],Nurse[[#This Row],[CNA Hours]],Nurse[[#This Row],[NA TR Hours]],Nurse[[#This Row],[Med Aide/Tech Hours]])</f>
        <v>195.93152173913046</v>
      </c>
      <c r="K96" s="4">
        <f>SUM(Nurse[[#This Row],[RN Hours (excl. Admin, DON)]],Nurse[[#This Row],[LPN Hours (excl. Admin)]],Nurse[[#This Row],[CNA Hours]],Nurse[[#This Row],[NA TR Hours]],Nurse[[#This Row],[Med Aide/Tech Hours]])</f>
        <v>186.33097826086959</v>
      </c>
      <c r="L96" s="4">
        <f>SUM(Nurse[[#This Row],[RN Hours (excl. Admin, DON)]],Nurse[[#This Row],[RN Admin Hours]],Nurse[[#This Row],[RN DON Hours]])</f>
        <v>61.255434782608702</v>
      </c>
      <c r="M96" s="4">
        <v>51.654891304347828</v>
      </c>
      <c r="N96" s="4">
        <v>4.4619565217391308</v>
      </c>
      <c r="O96" s="4">
        <v>5.1385869565217392</v>
      </c>
      <c r="P96" s="4">
        <f>SUM(Nurse[[#This Row],[LPN Hours (excl. Admin)]],Nurse[[#This Row],[LPN Admin Hours]])</f>
        <v>35.051086956521736</v>
      </c>
      <c r="Q96" s="4">
        <v>35.051086956521736</v>
      </c>
      <c r="R96" s="4">
        <v>0</v>
      </c>
      <c r="S96" s="4">
        <f>SUM(Nurse[[#This Row],[CNA Hours]],Nurse[[#This Row],[NA TR Hours]],Nurse[[#This Row],[Med Aide/Tech Hours]])</f>
        <v>99.625</v>
      </c>
      <c r="T96" s="4">
        <v>92.092391304347828</v>
      </c>
      <c r="U96" s="4">
        <v>7.5326086956521738</v>
      </c>
      <c r="V96" s="4">
        <v>0</v>
      </c>
      <c r="W9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6.9668478260869566</v>
      </c>
      <c r="X96" s="4">
        <v>0</v>
      </c>
      <c r="Y96" s="4">
        <v>0</v>
      </c>
      <c r="Z96" s="4">
        <v>0</v>
      </c>
      <c r="AA96" s="4">
        <v>4.5076086956521735</v>
      </c>
      <c r="AB96" s="4">
        <v>0</v>
      </c>
      <c r="AC96" s="4">
        <v>2.4592391304347827</v>
      </c>
      <c r="AD96" s="4">
        <v>0</v>
      </c>
      <c r="AE96" s="4">
        <v>0</v>
      </c>
      <c r="AF96" s="1">
        <v>395497</v>
      </c>
      <c r="AG96" s="1">
        <v>3</v>
      </c>
      <c r="AH96"/>
    </row>
    <row r="97" spans="1:34" x14ac:dyDescent="0.25">
      <c r="A97" t="s">
        <v>721</v>
      </c>
      <c r="B97" t="s">
        <v>577</v>
      </c>
      <c r="C97" t="s">
        <v>861</v>
      </c>
      <c r="D97" t="s">
        <v>776</v>
      </c>
      <c r="E97" s="4">
        <v>110.79347826086956</v>
      </c>
      <c r="F97" s="4">
        <f>Nurse[[#This Row],[Total Nurse Staff Hours]]/Nurse[[#This Row],[MDS Census]]</f>
        <v>3.3343127636613357</v>
      </c>
      <c r="G97" s="4">
        <f>Nurse[[#This Row],[Total Direct Care Staff Hours]]/Nurse[[#This Row],[MDS Census]]</f>
        <v>2.7754046894927886</v>
      </c>
      <c r="H97" s="4">
        <f>Nurse[[#This Row],[Total RN Hours (w/ Admin, DON)]]/Nurse[[#This Row],[MDS Census]]</f>
        <v>0.55817227509074852</v>
      </c>
      <c r="I97" s="4">
        <f>Nurse[[#This Row],[RN Hours (excl. Admin, DON)]]/Nurse[[#This Row],[MDS Census]]</f>
        <v>0.15336505444913176</v>
      </c>
      <c r="J97" s="4">
        <f>SUM(Nurse[[#This Row],[RN Hours (excl. Admin, DON)]],Nurse[[#This Row],[RN Admin Hours]],Nurse[[#This Row],[RN DON Hours]],Nurse[[#This Row],[LPN Hours (excl. Admin)]],Nurse[[#This Row],[LPN Admin Hours]],Nurse[[#This Row],[CNA Hours]],Nurse[[#This Row],[NA TR Hours]],Nurse[[#This Row],[Med Aide/Tech Hours]])</f>
        <v>369.42010869565212</v>
      </c>
      <c r="K97" s="4">
        <f>SUM(Nurse[[#This Row],[RN Hours (excl. Admin, DON)]],Nurse[[#This Row],[LPN Hours (excl. Admin)]],Nurse[[#This Row],[CNA Hours]],Nurse[[#This Row],[NA TR Hours]],Nurse[[#This Row],[Med Aide/Tech Hours]])</f>
        <v>307.49673913043472</v>
      </c>
      <c r="L97" s="4">
        <f>SUM(Nurse[[#This Row],[RN Hours (excl. Admin, DON)]],Nurse[[#This Row],[RN Admin Hours]],Nurse[[#This Row],[RN DON Hours]])</f>
        <v>61.841847826086948</v>
      </c>
      <c r="M97" s="4">
        <v>16.991847826086957</v>
      </c>
      <c r="N97" s="4">
        <v>39.28478260869565</v>
      </c>
      <c r="O97" s="4">
        <v>5.5652173913043477</v>
      </c>
      <c r="P97" s="4">
        <f>SUM(Nurse[[#This Row],[LPN Hours (excl. Admin)]],Nurse[[#This Row],[LPN Admin Hours]])</f>
        <v>94.630434782608688</v>
      </c>
      <c r="Q97" s="4">
        <v>77.557065217391298</v>
      </c>
      <c r="R97" s="4">
        <v>17.073369565217391</v>
      </c>
      <c r="S97" s="4">
        <f>SUM(Nurse[[#This Row],[CNA Hours]],Nurse[[#This Row],[NA TR Hours]],Nurse[[#This Row],[Med Aide/Tech Hours]])</f>
        <v>212.9478260869565</v>
      </c>
      <c r="T97" s="4">
        <v>200.47499999999997</v>
      </c>
      <c r="U97" s="4">
        <v>12.472826086956522</v>
      </c>
      <c r="V97" s="4">
        <v>0</v>
      </c>
      <c r="W9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20.907065217391303</v>
      </c>
      <c r="X97" s="4">
        <v>0</v>
      </c>
      <c r="Y97" s="4">
        <v>0</v>
      </c>
      <c r="Z97" s="4">
        <v>0</v>
      </c>
      <c r="AA97" s="4">
        <v>5.5679347826086953</v>
      </c>
      <c r="AB97" s="4">
        <v>0</v>
      </c>
      <c r="AC97" s="4">
        <v>15.339130434782607</v>
      </c>
      <c r="AD97" s="4">
        <v>0</v>
      </c>
      <c r="AE97" s="4">
        <v>0</v>
      </c>
      <c r="AF97" s="1">
        <v>395938</v>
      </c>
      <c r="AG97" s="1">
        <v>3</v>
      </c>
      <c r="AH97"/>
    </row>
    <row r="98" spans="1:34" x14ac:dyDescent="0.25">
      <c r="A98" t="s">
        <v>721</v>
      </c>
      <c r="B98" t="s">
        <v>485</v>
      </c>
      <c r="C98" t="s">
        <v>954</v>
      </c>
      <c r="D98" t="s">
        <v>736</v>
      </c>
      <c r="E98" s="4">
        <v>83.184782608695656</v>
      </c>
      <c r="F98" s="4">
        <f>Nurse[[#This Row],[Total Nurse Staff Hours]]/Nurse[[#This Row],[MDS Census]]</f>
        <v>3.8525153534561616</v>
      </c>
      <c r="G98" s="4">
        <f>Nurse[[#This Row],[Total Direct Care Staff Hours]]/Nurse[[#This Row],[MDS Census]]</f>
        <v>3.3311603292826346</v>
      </c>
      <c r="H98" s="4">
        <f>Nurse[[#This Row],[Total RN Hours (w/ Admin, DON)]]/Nurse[[#This Row],[MDS Census]]</f>
        <v>0.73539396315170513</v>
      </c>
      <c r="I98" s="4">
        <f>Nurse[[#This Row],[RN Hours (excl. Admin, DON)]]/Nurse[[#This Row],[MDS Census]]</f>
        <v>0.27110806219783085</v>
      </c>
      <c r="J98" s="4">
        <f>SUM(Nurse[[#This Row],[RN Hours (excl. Admin, DON)]],Nurse[[#This Row],[RN Admin Hours]],Nurse[[#This Row],[RN DON Hours]],Nurse[[#This Row],[LPN Hours (excl. Admin)]],Nurse[[#This Row],[LPN Admin Hours]],Nurse[[#This Row],[CNA Hours]],Nurse[[#This Row],[NA TR Hours]],Nurse[[#This Row],[Med Aide/Tech Hours]])</f>
        <v>320.47065217391309</v>
      </c>
      <c r="K98" s="4">
        <f>SUM(Nurse[[#This Row],[RN Hours (excl. Admin, DON)]],Nurse[[#This Row],[LPN Hours (excl. Admin)]],Nurse[[#This Row],[CNA Hours]],Nurse[[#This Row],[NA TR Hours]],Nurse[[#This Row],[Med Aide/Tech Hours]])</f>
        <v>277.10184782608701</v>
      </c>
      <c r="L98" s="4">
        <f>SUM(Nurse[[#This Row],[RN Hours (excl. Admin, DON)]],Nurse[[#This Row],[RN Admin Hours]],Nurse[[#This Row],[RN DON Hours]])</f>
        <v>61.173586956521731</v>
      </c>
      <c r="M98" s="4">
        <v>22.552065217391299</v>
      </c>
      <c r="N98" s="4">
        <v>33.317173913043476</v>
      </c>
      <c r="O98" s="4">
        <v>5.3043478260869561</v>
      </c>
      <c r="P98" s="4">
        <f>SUM(Nurse[[#This Row],[LPN Hours (excl. Admin)]],Nurse[[#This Row],[LPN Admin Hours]])</f>
        <v>96.304130434782607</v>
      </c>
      <c r="Q98" s="4">
        <v>91.556847826086951</v>
      </c>
      <c r="R98" s="4">
        <v>4.7472826086956523</v>
      </c>
      <c r="S98" s="4">
        <f>SUM(Nurse[[#This Row],[CNA Hours]],Nurse[[#This Row],[NA TR Hours]],Nurse[[#This Row],[Med Aide/Tech Hours]])</f>
        <v>162.99293478260876</v>
      </c>
      <c r="T98" s="4">
        <v>161.70489130434788</v>
      </c>
      <c r="U98" s="4">
        <v>1.2880434782608696</v>
      </c>
      <c r="V98" s="4">
        <v>0</v>
      </c>
      <c r="W9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131.16358695652178</v>
      </c>
      <c r="X98" s="4">
        <v>2.5411956521739132</v>
      </c>
      <c r="Y98" s="4">
        <v>0.58076086956521744</v>
      </c>
      <c r="Z98" s="4">
        <v>0</v>
      </c>
      <c r="AA98" s="4">
        <v>17.249782608695654</v>
      </c>
      <c r="AB98" s="4">
        <v>0</v>
      </c>
      <c r="AC98" s="4">
        <v>110.79184782608699</v>
      </c>
      <c r="AD98" s="4">
        <v>0</v>
      </c>
      <c r="AE98" s="4">
        <v>0</v>
      </c>
      <c r="AF98" s="1">
        <v>395791</v>
      </c>
      <c r="AG98" s="1">
        <v>3</v>
      </c>
      <c r="AH98"/>
    </row>
    <row r="99" spans="1:34" x14ac:dyDescent="0.25">
      <c r="A99" t="s">
        <v>721</v>
      </c>
      <c r="B99" t="s">
        <v>578</v>
      </c>
      <c r="C99" t="s">
        <v>1108</v>
      </c>
      <c r="D99" t="s">
        <v>769</v>
      </c>
      <c r="E99" s="4">
        <v>114.48913043478261</v>
      </c>
      <c r="F99" s="4">
        <f>Nurse[[#This Row],[Total Nurse Staff Hours]]/Nurse[[#This Row],[MDS Census]]</f>
        <v>3.2687657837273334</v>
      </c>
      <c r="G99" s="4">
        <f>Nurse[[#This Row],[Total Direct Care Staff Hours]]/Nurse[[#This Row],[MDS Census]]</f>
        <v>2.8521807652140896</v>
      </c>
      <c r="H99" s="4">
        <f>Nurse[[#This Row],[Total RN Hours (w/ Admin, DON)]]/Nurse[[#This Row],[MDS Census]]</f>
        <v>0.55728377480300006</v>
      </c>
      <c r="I99" s="4">
        <f>Nurse[[#This Row],[RN Hours (excl. Admin, DON)]]/Nurse[[#This Row],[MDS Census]]</f>
        <v>0.21629450299060096</v>
      </c>
      <c r="J99" s="4">
        <f>SUM(Nurse[[#This Row],[RN Hours (excl. Admin, DON)]],Nurse[[#This Row],[RN Admin Hours]],Nurse[[#This Row],[RN DON Hours]],Nurse[[#This Row],[LPN Hours (excl. Admin)]],Nurse[[#This Row],[LPN Admin Hours]],Nurse[[#This Row],[CNA Hours]],Nurse[[#This Row],[NA TR Hours]],Nurse[[#This Row],[Med Aide/Tech Hours]])</f>
        <v>374.23815217391308</v>
      </c>
      <c r="K99" s="4">
        <f>SUM(Nurse[[#This Row],[RN Hours (excl. Admin, DON)]],Nurse[[#This Row],[LPN Hours (excl. Admin)]],Nurse[[#This Row],[CNA Hours]],Nurse[[#This Row],[NA TR Hours]],Nurse[[#This Row],[Med Aide/Tech Hours]])</f>
        <v>326.54369565217399</v>
      </c>
      <c r="L99" s="4">
        <f>SUM(Nurse[[#This Row],[RN Hours (excl. Admin, DON)]],Nurse[[#This Row],[RN Admin Hours]],Nurse[[#This Row],[RN DON Hours]])</f>
        <v>63.802934782608695</v>
      </c>
      <c r="M99" s="4">
        <v>24.763369565217392</v>
      </c>
      <c r="N99" s="4">
        <v>33.909130434782604</v>
      </c>
      <c r="O99" s="4">
        <v>5.1304347826086953</v>
      </c>
      <c r="P99" s="4">
        <f>SUM(Nurse[[#This Row],[LPN Hours (excl. Admin)]],Nurse[[#This Row],[LPN Admin Hours]])</f>
        <v>96.643913043478292</v>
      </c>
      <c r="Q99" s="4">
        <v>87.989021739130465</v>
      </c>
      <c r="R99" s="4">
        <v>8.6548913043478262</v>
      </c>
      <c r="S99" s="4">
        <f>SUM(Nurse[[#This Row],[CNA Hours]],Nurse[[#This Row],[NA TR Hours]],Nurse[[#This Row],[Med Aide/Tech Hours]])</f>
        <v>213.7913043478261</v>
      </c>
      <c r="T99" s="4">
        <v>200.49510869565219</v>
      </c>
      <c r="U99" s="4">
        <v>13.296195652173912</v>
      </c>
      <c r="V99" s="4">
        <v>0</v>
      </c>
      <c r="W9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117.37380434782609</v>
      </c>
      <c r="X99" s="4">
        <v>6.4298913043478256</v>
      </c>
      <c r="Y99" s="4">
        <v>0</v>
      </c>
      <c r="Z99" s="4">
        <v>0</v>
      </c>
      <c r="AA99" s="4">
        <v>34.813152173913046</v>
      </c>
      <c r="AB99" s="4">
        <v>0</v>
      </c>
      <c r="AC99" s="4">
        <v>76.130760869565222</v>
      </c>
      <c r="AD99" s="4">
        <v>0</v>
      </c>
      <c r="AE99" s="4">
        <v>0</v>
      </c>
      <c r="AF99" s="1">
        <v>395939</v>
      </c>
      <c r="AG99" s="1">
        <v>3</v>
      </c>
      <c r="AH99"/>
    </row>
    <row r="100" spans="1:34" x14ac:dyDescent="0.25">
      <c r="A100" t="s">
        <v>721</v>
      </c>
      <c r="B100" t="s">
        <v>620</v>
      </c>
      <c r="C100" t="s">
        <v>1117</v>
      </c>
      <c r="D100" t="s">
        <v>768</v>
      </c>
      <c r="E100" s="4">
        <v>51.260869565217391</v>
      </c>
      <c r="F100" s="4">
        <f>Nurse[[#This Row],[Total Nurse Staff Hours]]/Nurse[[#This Row],[MDS Census]]</f>
        <v>3.7978647158608987</v>
      </c>
      <c r="G100" s="4">
        <f>Nurse[[#This Row],[Total Direct Care Staff Hours]]/Nurse[[#This Row],[MDS Census]]</f>
        <v>3.3451505513146729</v>
      </c>
      <c r="H100" s="4">
        <f>Nurse[[#This Row],[Total RN Hours (w/ Admin, DON)]]/Nurse[[#This Row],[MDS Census]]</f>
        <v>1.0853477523324853</v>
      </c>
      <c r="I100" s="4">
        <f>Nurse[[#This Row],[RN Hours (excl. Admin, DON)]]/Nurse[[#This Row],[MDS Census]]</f>
        <v>0.84213316369804914</v>
      </c>
      <c r="J100" s="4">
        <f>SUM(Nurse[[#This Row],[RN Hours (excl. Admin, DON)]],Nurse[[#This Row],[RN Admin Hours]],Nurse[[#This Row],[RN DON Hours]],Nurse[[#This Row],[LPN Hours (excl. Admin)]],Nurse[[#This Row],[LPN Admin Hours]],Nurse[[#This Row],[CNA Hours]],Nurse[[#This Row],[NA TR Hours]],Nurse[[#This Row],[Med Aide/Tech Hours]])</f>
        <v>194.68184782608694</v>
      </c>
      <c r="K100" s="4">
        <f>SUM(Nurse[[#This Row],[RN Hours (excl. Admin, DON)]],Nurse[[#This Row],[LPN Hours (excl. Admin)]],Nurse[[#This Row],[CNA Hours]],Nurse[[#This Row],[NA TR Hours]],Nurse[[#This Row],[Med Aide/Tech Hours]])</f>
        <v>171.4753260869565</v>
      </c>
      <c r="L100" s="4">
        <f>SUM(Nurse[[#This Row],[RN Hours (excl. Admin, DON)]],Nurse[[#This Row],[RN Admin Hours]],Nurse[[#This Row],[RN DON Hours]])</f>
        <v>55.635869565217391</v>
      </c>
      <c r="M100" s="4">
        <v>43.168478260869563</v>
      </c>
      <c r="N100" s="4">
        <v>8.1086956521739122</v>
      </c>
      <c r="O100" s="4">
        <v>4.3586956521739131</v>
      </c>
      <c r="P100" s="4">
        <f>SUM(Nurse[[#This Row],[LPN Hours (excl. Admin)]],Nurse[[#This Row],[LPN Admin Hours]])</f>
        <v>43.067934782608695</v>
      </c>
      <c r="Q100" s="4">
        <v>32.328804347826086</v>
      </c>
      <c r="R100" s="4">
        <v>10.739130434782609</v>
      </c>
      <c r="S100" s="4">
        <f>SUM(Nurse[[#This Row],[CNA Hours]],Nurse[[#This Row],[NA TR Hours]],Nurse[[#This Row],[Med Aide/Tech Hours]])</f>
        <v>95.978043478260858</v>
      </c>
      <c r="T100" s="4">
        <v>95.978043478260858</v>
      </c>
      <c r="U100" s="4">
        <v>0</v>
      </c>
      <c r="V100" s="4">
        <v>0</v>
      </c>
      <c r="W10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0" s="4">
        <v>0</v>
      </c>
      <c r="Y100" s="4">
        <v>0</v>
      </c>
      <c r="Z100" s="4">
        <v>0</v>
      </c>
      <c r="AA100" s="4">
        <v>0</v>
      </c>
      <c r="AB100" s="4">
        <v>0</v>
      </c>
      <c r="AC100" s="4">
        <v>0</v>
      </c>
      <c r="AD100" s="4">
        <v>0</v>
      </c>
      <c r="AE100" s="4">
        <v>0</v>
      </c>
      <c r="AF100" s="1">
        <v>396067</v>
      </c>
      <c r="AG100" s="1">
        <v>3</v>
      </c>
      <c r="AH100"/>
    </row>
    <row r="101" spans="1:34" x14ac:dyDescent="0.25">
      <c r="A101" t="s">
        <v>721</v>
      </c>
      <c r="B101" t="s">
        <v>614</v>
      </c>
      <c r="C101" t="s">
        <v>808</v>
      </c>
      <c r="D101" t="s">
        <v>768</v>
      </c>
      <c r="E101" s="4">
        <v>54.173913043478258</v>
      </c>
      <c r="F101" s="4">
        <f>Nurse[[#This Row],[Total Nurse Staff Hours]]/Nurse[[#This Row],[MDS Census]]</f>
        <v>3.7438222311396472</v>
      </c>
      <c r="G101" s="4">
        <f>Nurse[[#This Row],[Total Direct Care Staff Hours]]/Nurse[[#This Row],[MDS Census]]</f>
        <v>3.4539947833065812</v>
      </c>
      <c r="H101" s="4">
        <f>Nurse[[#This Row],[Total RN Hours (w/ Admin, DON)]]/Nurse[[#This Row],[MDS Census]]</f>
        <v>0.99173354735152497</v>
      </c>
      <c r="I101" s="4">
        <f>Nurse[[#This Row],[RN Hours (excl. Admin, DON)]]/Nurse[[#This Row],[MDS Census]]</f>
        <v>0.72202046548956678</v>
      </c>
      <c r="J101" s="4">
        <f>SUM(Nurse[[#This Row],[RN Hours (excl. Admin, DON)]],Nurse[[#This Row],[RN Admin Hours]],Nurse[[#This Row],[RN DON Hours]],Nurse[[#This Row],[LPN Hours (excl. Admin)]],Nurse[[#This Row],[LPN Admin Hours]],Nurse[[#This Row],[CNA Hours]],Nurse[[#This Row],[NA TR Hours]],Nurse[[#This Row],[Med Aide/Tech Hours]])</f>
        <v>202.8175</v>
      </c>
      <c r="K101" s="4">
        <f>SUM(Nurse[[#This Row],[RN Hours (excl. Admin, DON)]],Nurse[[#This Row],[LPN Hours (excl. Admin)]],Nurse[[#This Row],[CNA Hours]],Nurse[[#This Row],[NA TR Hours]],Nurse[[#This Row],[Med Aide/Tech Hours]])</f>
        <v>187.11641304347825</v>
      </c>
      <c r="L101" s="4">
        <f>SUM(Nurse[[#This Row],[RN Hours (excl. Admin, DON)]],Nurse[[#This Row],[RN Admin Hours]],Nurse[[#This Row],[RN DON Hours]])</f>
        <v>53.72608695652174</v>
      </c>
      <c r="M101" s="4">
        <v>39.114673913043482</v>
      </c>
      <c r="N101" s="4">
        <v>8.8396739130434785</v>
      </c>
      <c r="O101" s="4">
        <v>5.7717391304347823</v>
      </c>
      <c r="P101" s="4">
        <f>SUM(Nurse[[#This Row],[LPN Hours (excl. Admin)]],Nurse[[#This Row],[LPN Admin Hours]])</f>
        <v>48.548913043478258</v>
      </c>
      <c r="Q101" s="4">
        <v>47.459239130434781</v>
      </c>
      <c r="R101" s="4">
        <v>1.0896739130434783</v>
      </c>
      <c r="S101" s="4">
        <f>SUM(Nurse[[#This Row],[CNA Hours]],Nurse[[#This Row],[NA TR Hours]],Nurse[[#This Row],[Med Aide/Tech Hours]])</f>
        <v>100.5425</v>
      </c>
      <c r="T101" s="4">
        <v>100.5425</v>
      </c>
      <c r="U101" s="4">
        <v>0</v>
      </c>
      <c r="V101" s="4">
        <v>0</v>
      </c>
      <c r="W10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1" s="4">
        <v>0</v>
      </c>
      <c r="Y101" s="4">
        <v>0</v>
      </c>
      <c r="Z101" s="4">
        <v>0</v>
      </c>
      <c r="AA101" s="4">
        <v>0</v>
      </c>
      <c r="AB101" s="4">
        <v>0</v>
      </c>
      <c r="AC101" s="4">
        <v>0</v>
      </c>
      <c r="AD101" s="4">
        <v>0</v>
      </c>
      <c r="AE101" s="4">
        <v>0</v>
      </c>
      <c r="AF101" s="1">
        <v>396059</v>
      </c>
      <c r="AG101" s="1">
        <v>3</v>
      </c>
      <c r="AH101"/>
    </row>
    <row r="102" spans="1:34" x14ac:dyDescent="0.25">
      <c r="A102" t="s">
        <v>721</v>
      </c>
      <c r="B102" t="s">
        <v>606</v>
      </c>
      <c r="C102" t="s">
        <v>1113</v>
      </c>
      <c r="D102" t="s">
        <v>766</v>
      </c>
      <c r="E102" s="4">
        <v>112.68478260869566</v>
      </c>
      <c r="F102" s="4">
        <f>Nurse[[#This Row],[Total Nurse Staff Hours]]/Nurse[[#This Row],[MDS Census]]</f>
        <v>3.8396884344554834</v>
      </c>
      <c r="G102" s="4">
        <f>Nurse[[#This Row],[Total Direct Care Staff Hours]]/Nurse[[#This Row],[MDS Census]]</f>
        <v>3.5634272209896789</v>
      </c>
      <c r="H102" s="4">
        <f>Nurse[[#This Row],[Total RN Hours (w/ Admin, DON)]]/Nurse[[#This Row],[MDS Census]]</f>
        <v>0.94827336741583867</v>
      </c>
      <c r="I102" s="4">
        <f>Nurse[[#This Row],[RN Hours (excl. Admin, DON)]]/Nurse[[#This Row],[MDS Census]]</f>
        <v>0.71139191665862833</v>
      </c>
      <c r="J102" s="4">
        <f>SUM(Nurse[[#This Row],[RN Hours (excl. Admin, DON)]],Nurse[[#This Row],[RN Admin Hours]],Nurse[[#This Row],[RN DON Hours]],Nurse[[#This Row],[LPN Hours (excl. Admin)]],Nurse[[#This Row],[LPN Admin Hours]],Nurse[[#This Row],[CNA Hours]],Nurse[[#This Row],[NA TR Hours]],Nurse[[#This Row],[Med Aide/Tech Hours]])</f>
        <v>432.6744565217391</v>
      </c>
      <c r="K102" s="4">
        <f>SUM(Nurse[[#This Row],[RN Hours (excl. Admin, DON)]],Nurse[[#This Row],[LPN Hours (excl. Admin)]],Nurse[[#This Row],[CNA Hours]],Nurse[[#This Row],[NA TR Hours]],Nurse[[#This Row],[Med Aide/Tech Hours]])</f>
        <v>401.54402173913047</v>
      </c>
      <c r="L102" s="4">
        <f>SUM(Nurse[[#This Row],[RN Hours (excl. Admin, DON)]],Nurse[[#This Row],[RN Admin Hours]],Nurse[[#This Row],[RN DON Hours]])</f>
        <v>106.85597826086956</v>
      </c>
      <c r="M102" s="4">
        <v>80.163043478260875</v>
      </c>
      <c r="N102" s="4">
        <v>20.377717391304348</v>
      </c>
      <c r="O102" s="4">
        <v>6.3152173913043477</v>
      </c>
      <c r="P102" s="4">
        <f>SUM(Nurse[[#This Row],[LPN Hours (excl. Admin)]],Nurse[[#This Row],[LPN Admin Hours]])</f>
        <v>74.667934782608697</v>
      </c>
      <c r="Q102" s="4">
        <v>70.230434782608697</v>
      </c>
      <c r="R102" s="4">
        <v>4.4375</v>
      </c>
      <c r="S102" s="4">
        <f>SUM(Nurse[[#This Row],[CNA Hours]],Nurse[[#This Row],[NA TR Hours]],Nurse[[#This Row],[Med Aide/Tech Hours]])</f>
        <v>251.15054347826086</v>
      </c>
      <c r="T102" s="4">
        <v>251.15054347826086</v>
      </c>
      <c r="U102" s="4">
        <v>0</v>
      </c>
      <c r="V102" s="4">
        <v>0</v>
      </c>
      <c r="W10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3.4021739130434785</v>
      </c>
      <c r="X102" s="4">
        <v>0.47826086956521741</v>
      </c>
      <c r="Y102" s="4">
        <v>2.4891304347826089</v>
      </c>
      <c r="Z102" s="4">
        <v>0.43478260869565216</v>
      </c>
      <c r="AA102" s="4">
        <v>0</v>
      </c>
      <c r="AB102" s="4">
        <v>0</v>
      </c>
      <c r="AC102" s="4">
        <v>0</v>
      </c>
      <c r="AD102" s="4">
        <v>0</v>
      </c>
      <c r="AE102" s="4">
        <v>0</v>
      </c>
      <c r="AF102" s="1">
        <v>396026</v>
      </c>
      <c r="AG102" s="1">
        <v>3</v>
      </c>
      <c r="AH102"/>
    </row>
    <row r="103" spans="1:34" x14ac:dyDescent="0.25">
      <c r="A103" t="s">
        <v>721</v>
      </c>
      <c r="B103" t="s">
        <v>409</v>
      </c>
      <c r="C103" t="s">
        <v>811</v>
      </c>
      <c r="D103" t="s">
        <v>741</v>
      </c>
      <c r="E103" s="4">
        <v>136.79347826086956</v>
      </c>
      <c r="F103" s="4">
        <f>Nurse[[#This Row],[Total Nurse Staff Hours]]/Nurse[[#This Row],[MDS Census]]</f>
        <v>3.7791179976162099</v>
      </c>
      <c r="G103" s="4">
        <f>Nurse[[#This Row],[Total Direct Care Staff Hours]]/Nurse[[#This Row],[MDS Census]]</f>
        <v>3.3405387365911801</v>
      </c>
      <c r="H103" s="4">
        <f>Nurse[[#This Row],[Total RN Hours (w/ Admin, DON)]]/Nurse[[#This Row],[MDS Census]]</f>
        <v>0.5246523639253079</v>
      </c>
      <c r="I103" s="4">
        <f>Nurse[[#This Row],[RN Hours (excl. Admin, DON)]]/Nurse[[#This Row],[MDS Census]]</f>
        <v>0.32119586809694078</v>
      </c>
      <c r="J103" s="4">
        <f>SUM(Nurse[[#This Row],[RN Hours (excl. Admin, DON)]],Nurse[[#This Row],[RN Admin Hours]],Nurse[[#This Row],[RN DON Hours]],Nurse[[#This Row],[LPN Hours (excl. Admin)]],Nurse[[#This Row],[LPN Admin Hours]],Nurse[[#This Row],[CNA Hours]],Nurse[[#This Row],[NA TR Hours]],Nurse[[#This Row],[Med Aide/Tech Hours]])</f>
        <v>516.9586956521739</v>
      </c>
      <c r="K103" s="4">
        <f>SUM(Nurse[[#This Row],[RN Hours (excl. Admin, DON)]],Nurse[[#This Row],[LPN Hours (excl. Admin)]],Nurse[[#This Row],[CNA Hours]],Nurse[[#This Row],[NA TR Hours]],Nurse[[#This Row],[Med Aide/Tech Hours]])</f>
        <v>456.96391304347827</v>
      </c>
      <c r="L103" s="4">
        <f>SUM(Nurse[[#This Row],[RN Hours (excl. Admin, DON)]],Nurse[[#This Row],[RN Admin Hours]],Nurse[[#This Row],[RN DON Hours]])</f>
        <v>71.769021739130437</v>
      </c>
      <c r="M103" s="4">
        <v>43.9375</v>
      </c>
      <c r="N103" s="4">
        <v>22.891304347826086</v>
      </c>
      <c r="O103" s="4">
        <v>4.9402173913043477</v>
      </c>
      <c r="P103" s="4">
        <f>SUM(Nurse[[#This Row],[LPN Hours (excl. Admin)]],Nurse[[#This Row],[LPN Admin Hours]])</f>
        <v>146.72576086956522</v>
      </c>
      <c r="Q103" s="4">
        <v>114.5625</v>
      </c>
      <c r="R103" s="4">
        <v>32.163260869565214</v>
      </c>
      <c r="S103" s="4">
        <f>SUM(Nurse[[#This Row],[CNA Hours]],Nurse[[#This Row],[NA TR Hours]],Nurse[[#This Row],[Med Aide/Tech Hours]])</f>
        <v>298.46391304347827</v>
      </c>
      <c r="T103" s="4">
        <v>298.46391304347827</v>
      </c>
      <c r="U103" s="4">
        <v>0</v>
      </c>
      <c r="V103" s="4">
        <v>0</v>
      </c>
      <c r="W10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3" s="4">
        <v>0</v>
      </c>
      <c r="Y103" s="4">
        <v>0</v>
      </c>
      <c r="Z103" s="4">
        <v>0</v>
      </c>
      <c r="AA103" s="4">
        <v>0</v>
      </c>
      <c r="AB103" s="4">
        <v>0</v>
      </c>
      <c r="AC103" s="4">
        <v>0</v>
      </c>
      <c r="AD103" s="4">
        <v>0</v>
      </c>
      <c r="AE103" s="4">
        <v>0</v>
      </c>
      <c r="AF103" s="1">
        <v>395684</v>
      </c>
      <c r="AG103" s="1">
        <v>3</v>
      </c>
      <c r="AH103"/>
    </row>
    <row r="104" spans="1:34" x14ac:dyDescent="0.25">
      <c r="A104" t="s">
        <v>721</v>
      </c>
      <c r="B104" t="s">
        <v>636</v>
      </c>
      <c r="C104" t="s">
        <v>905</v>
      </c>
      <c r="D104" t="s">
        <v>768</v>
      </c>
      <c r="E104" s="4">
        <v>40.054347826086953</v>
      </c>
      <c r="F104" s="4">
        <f>Nurse[[#This Row],[Total Nurse Staff Hours]]/Nurse[[#This Row],[MDS Census]]</f>
        <v>5.2602008141112622</v>
      </c>
      <c r="G104" s="4">
        <f>Nurse[[#This Row],[Total Direct Care Staff Hours]]/Nurse[[#This Row],[MDS Census]]</f>
        <v>4.8289932157394846</v>
      </c>
      <c r="H104" s="4">
        <f>Nurse[[#This Row],[Total RN Hours (w/ Admin, DON)]]/Nurse[[#This Row],[MDS Census]]</f>
        <v>1.0152645861601086</v>
      </c>
      <c r="I104" s="4">
        <f>Nurse[[#This Row],[RN Hours (excl. Admin, DON)]]/Nurse[[#This Row],[MDS Census]]</f>
        <v>0.79579375848032574</v>
      </c>
      <c r="J104" s="4">
        <f>SUM(Nurse[[#This Row],[RN Hours (excl. Admin, DON)]],Nurse[[#This Row],[RN Admin Hours]],Nurse[[#This Row],[RN DON Hours]],Nurse[[#This Row],[LPN Hours (excl. Admin)]],Nurse[[#This Row],[LPN Admin Hours]],Nurse[[#This Row],[CNA Hours]],Nurse[[#This Row],[NA TR Hours]],Nurse[[#This Row],[Med Aide/Tech Hours]])</f>
        <v>210.69391304347826</v>
      </c>
      <c r="K104" s="4">
        <f>SUM(Nurse[[#This Row],[RN Hours (excl. Admin, DON)]],Nurse[[#This Row],[LPN Hours (excl. Admin)]],Nurse[[#This Row],[CNA Hours]],Nurse[[#This Row],[NA TR Hours]],Nurse[[#This Row],[Med Aide/Tech Hours]])</f>
        <v>193.42217391304348</v>
      </c>
      <c r="L104" s="4">
        <f>SUM(Nurse[[#This Row],[RN Hours (excl. Admin, DON)]],Nurse[[#This Row],[RN Admin Hours]],Nurse[[#This Row],[RN DON Hours]])</f>
        <v>40.665760869565219</v>
      </c>
      <c r="M104" s="4">
        <v>31.875</v>
      </c>
      <c r="N104" s="4">
        <v>3.0516304347826089</v>
      </c>
      <c r="O104" s="4">
        <v>5.7391304347826084</v>
      </c>
      <c r="P104" s="4">
        <f>SUM(Nurse[[#This Row],[LPN Hours (excl. Admin)]],Nurse[[#This Row],[LPN Admin Hours]])</f>
        <v>42.489130434782609</v>
      </c>
      <c r="Q104" s="4">
        <v>34.008152173913047</v>
      </c>
      <c r="R104" s="4">
        <v>8.4809782608695645</v>
      </c>
      <c r="S104" s="4">
        <f>SUM(Nurse[[#This Row],[CNA Hours]],Nurse[[#This Row],[NA TR Hours]],Nurse[[#This Row],[Med Aide/Tech Hours]])</f>
        <v>127.53902173913043</v>
      </c>
      <c r="T104" s="4">
        <v>127.53902173913043</v>
      </c>
      <c r="U104" s="4">
        <v>0</v>
      </c>
      <c r="V104" s="4">
        <v>0</v>
      </c>
      <c r="W10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1.4945652173913044</v>
      </c>
      <c r="X104" s="4">
        <v>1.4945652173913044</v>
      </c>
      <c r="Y104" s="4">
        <v>0</v>
      </c>
      <c r="Z104" s="4">
        <v>0</v>
      </c>
      <c r="AA104" s="4">
        <v>0</v>
      </c>
      <c r="AB104" s="4">
        <v>0</v>
      </c>
      <c r="AC104" s="4">
        <v>0</v>
      </c>
      <c r="AD104" s="4">
        <v>0</v>
      </c>
      <c r="AE104" s="4">
        <v>0</v>
      </c>
      <c r="AF104" s="1">
        <v>396089</v>
      </c>
      <c r="AG104" s="1">
        <v>3</v>
      </c>
      <c r="AH104"/>
    </row>
    <row r="105" spans="1:34" x14ac:dyDescent="0.25">
      <c r="A105" t="s">
        <v>721</v>
      </c>
      <c r="B105" t="s">
        <v>644</v>
      </c>
      <c r="C105" t="s">
        <v>885</v>
      </c>
      <c r="D105" t="s">
        <v>795</v>
      </c>
      <c r="E105" s="4">
        <v>17.12676056338028</v>
      </c>
      <c r="F105" s="4">
        <f>Nurse[[#This Row],[Total Nurse Staff Hours]]/Nurse[[#This Row],[MDS Census]]</f>
        <v>5.1975740131578956</v>
      </c>
      <c r="G105" s="4">
        <f>Nurse[[#This Row],[Total Direct Care Staff Hours]]/Nurse[[#This Row],[MDS Census]]</f>
        <v>4.6992187500000009</v>
      </c>
      <c r="H105" s="4">
        <f>Nurse[[#This Row],[Total RN Hours (w/ Admin, DON)]]/Nurse[[#This Row],[MDS Census]]</f>
        <v>2.5281661184210531</v>
      </c>
      <c r="I105" s="4">
        <f>Nurse[[#This Row],[RN Hours (excl. Admin, DON)]]/Nurse[[#This Row],[MDS Census]]</f>
        <v>2.0298108552631584</v>
      </c>
      <c r="J105" s="4">
        <f>SUM(Nurse[[#This Row],[RN Hours (excl. Admin, DON)]],Nurse[[#This Row],[RN Admin Hours]],Nurse[[#This Row],[RN DON Hours]],Nurse[[#This Row],[LPN Hours (excl. Admin)]],Nurse[[#This Row],[LPN Admin Hours]],Nurse[[#This Row],[CNA Hours]],Nurse[[#This Row],[NA TR Hours]],Nurse[[#This Row],[Med Aide/Tech Hours]])</f>
        <v>89.017605633802816</v>
      </c>
      <c r="K105" s="4">
        <f>SUM(Nurse[[#This Row],[RN Hours (excl. Admin, DON)]],Nurse[[#This Row],[LPN Hours (excl. Admin)]],Nurse[[#This Row],[CNA Hours]],Nurse[[#This Row],[NA TR Hours]],Nurse[[#This Row],[Med Aide/Tech Hours]])</f>
        <v>80.482394366197184</v>
      </c>
      <c r="L105" s="4">
        <f>SUM(Nurse[[#This Row],[RN Hours (excl. Admin, DON)]],Nurse[[#This Row],[RN Admin Hours]],Nurse[[#This Row],[RN DON Hours]])</f>
        <v>43.299295774647888</v>
      </c>
      <c r="M105" s="4">
        <v>34.764084507042256</v>
      </c>
      <c r="N105" s="4">
        <v>4.140845070422535</v>
      </c>
      <c r="O105" s="4">
        <v>4.394366197183099</v>
      </c>
      <c r="P105" s="4">
        <f>SUM(Nurse[[#This Row],[LPN Hours (excl. Admin)]],Nurse[[#This Row],[LPN Admin Hours]])</f>
        <v>18.22887323943662</v>
      </c>
      <c r="Q105" s="4">
        <v>18.22887323943662</v>
      </c>
      <c r="R105" s="4">
        <v>0</v>
      </c>
      <c r="S105" s="4">
        <f>SUM(Nurse[[#This Row],[CNA Hours]],Nurse[[#This Row],[NA TR Hours]],Nurse[[#This Row],[Med Aide/Tech Hours]])</f>
        <v>27.489436619718308</v>
      </c>
      <c r="T105" s="4">
        <v>27.489436619718308</v>
      </c>
      <c r="U105" s="4">
        <v>0</v>
      </c>
      <c r="V105" s="4">
        <v>0</v>
      </c>
      <c r="W10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5" s="4">
        <v>0</v>
      </c>
      <c r="Y105" s="4">
        <v>0</v>
      </c>
      <c r="Z105" s="4">
        <v>0</v>
      </c>
      <c r="AA105" s="4">
        <v>0</v>
      </c>
      <c r="AB105" s="4">
        <v>0</v>
      </c>
      <c r="AC105" s="4">
        <v>0</v>
      </c>
      <c r="AD105" s="4">
        <v>0</v>
      </c>
      <c r="AE105" s="4">
        <v>0</v>
      </c>
      <c r="AF105" s="1">
        <v>396102</v>
      </c>
      <c r="AG105" s="1">
        <v>3</v>
      </c>
      <c r="AH105"/>
    </row>
    <row r="106" spans="1:34" x14ac:dyDescent="0.25">
      <c r="A106" t="s">
        <v>721</v>
      </c>
      <c r="B106" t="s">
        <v>657</v>
      </c>
      <c r="C106" t="s">
        <v>1106</v>
      </c>
      <c r="D106" t="s">
        <v>756</v>
      </c>
      <c r="E106" s="4">
        <v>50.119565217391305</v>
      </c>
      <c r="F106" s="4">
        <f>Nurse[[#This Row],[Total Nurse Staff Hours]]/Nurse[[#This Row],[MDS Census]]</f>
        <v>5.4788549121665575</v>
      </c>
      <c r="G106" s="4">
        <f>Nurse[[#This Row],[Total Direct Care Staff Hours]]/Nurse[[#This Row],[MDS Census]]</f>
        <v>4.8364237692474514</v>
      </c>
      <c r="H106" s="4">
        <f>Nurse[[#This Row],[Total RN Hours (w/ Admin, DON)]]/Nurse[[#This Row],[MDS Census]]</f>
        <v>1.5008132726089785</v>
      </c>
      <c r="I106" s="4">
        <f>Nurse[[#This Row],[RN Hours (excl. Admin, DON)]]/Nurse[[#This Row],[MDS Census]]</f>
        <v>0.85838212968987204</v>
      </c>
      <c r="J106" s="4">
        <f>SUM(Nurse[[#This Row],[RN Hours (excl. Admin, DON)]],Nurse[[#This Row],[RN Admin Hours]],Nurse[[#This Row],[RN DON Hours]],Nurse[[#This Row],[LPN Hours (excl. Admin)]],Nurse[[#This Row],[LPN Admin Hours]],Nurse[[#This Row],[CNA Hours]],Nurse[[#This Row],[NA TR Hours]],Nurse[[#This Row],[Med Aide/Tech Hours]])</f>
        <v>274.5978260869565</v>
      </c>
      <c r="K106" s="4">
        <f>SUM(Nurse[[#This Row],[RN Hours (excl. Admin, DON)]],Nurse[[#This Row],[LPN Hours (excl. Admin)]],Nurse[[#This Row],[CNA Hours]],Nurse[[#This Row],[NA TR Hours]],Nurse[[#This Row],[Med Aide/Tech Hours]])</f>
        <v>242.39945652173913</v>
      </c>
      <c r="L106" s="4">
        <f>SUM(Nurse[[#This Row],[RN Hours (excl. Admin, DON)]],Nurse[[#This Row],[RN Admin Hours]],Nurse[[#This Row],[RN DON Hours]])</f>
        <v>75.220108695652172</v>
      </c>
      <c r="M106" s="4">
        <v>43.021739130434781</v>
      </c>
      <c r="N106" s="4">
        <v>26.111413043478262</v>
      </c>
      <c r="O106" s="4">
        <v>6.0869565217391308</v>
      </c>
      <c r="P106" s="4">
        <f>SUM(Nurse[[#This Row],[LPN Hours (excl. Admin)]],Nurse[[#This Row],[LPN Admin Hours]])</f>
        <v>48.5625</v>
      </c>
      <c r="Q106" s="4">
        <v>48.5625</v>
      </c>
      <c r="R106" s="4">
        <v>0</v>
      </c>
      <c r="S106" s="4">
        <f>SUM(Nurse[[#This Row],[CNA Hours]],Nurse[[#This Row],[NA TR Hours]],Nurse[[#This Row],[Med Aide/Tech Hours]])</f>
        <v>150.81521739130434</v>
      </c>
      <c r="T106" s="4">
        <v>136.04619565217391</v>
      </c>
      <c r="U106" s="4">
        <v>0</v>
      </c>
      <c r="V106" s="4">
        <v>14.769021739130435</v>
      </c>
      <c r="W10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6" s="4">
        <v>0</v>
      </c>
      <c r="Y106" s="4">
        <v>0</v>
      </c>
      <c r="Z106" s="4">
        <v>0</v>
      </c>
      <c r="AA106" s="4">
        <v>0</v>
      </c>
      <c r="AB106" s="4">
        <v>0</v>
      </c>
      <c r="AC106" s="4">
        <v>0</v>
      </c>
      <c r="AD106" s="4">
        <v>0</v>
      </c>
      <c r="AE106" s="4">
        <v>0</v>
      </c>
      <c r="AF106" s="1">
        <v>396123</v>
      </c>
      <c r="AG106" s="1">
        <v>3</v>
      </c>
      <c r="AH106"/>
    </row>
    <row r="107" spans="1:34" x14ac:dyDescent="0.25">
      <c r="A107" t="s">
        <v>721</v>
      </c>
      <c r="B107" t="s">
        <v>227</v>
      </c>
      <c r="C107" t="s">
        <v>905</v>
      </c>
      <c r="D107" t="s">
        <v>768</v>
      </c>
      <c r="E107" s="4">
        <v>159.29347826086956</v>
      </c>
      <c r="F107" s="4">
        <f>Nurse[[#This Row],[Total Nurse Staff Hours]]/Nurse[[#This Row],[MDS Census]]</f>
        <v>3.6097188672807916</v>
      </c>
      <c r="G107" s="4">
        <f>Nurse[[#This Row],[Total Direct Care Staff Hours]]/Nurse[[#This Row],[MDS Census]]</f>
        <v>3.4327198908222449</v>
      </c>
      <c r="H107" s="4">
        <f>Nurse[[#This Row],[Total RN Hours (w/ Admin, DON)]]/Nurse[[#This Row],[MDS Census]]</f>
        <v>0.54217059024223813</v>
      </c>
      <c r="I107" s="4">
        <f>Nurse[[#This Row],[RN Hours (excl. Admin, DON)]]/Nurse[[#This Row],[MDS Census]]</f>
        <v>0.36517161378369156</v>
      </c>
      <c r="J107" s="4">
        <f>SUM(Nurse[[#This Row],[RN Hours (excl. Admin, DON)]],Nurse[[#This Row],[RN Admin Hours]],Nurse[[#This Row],[RN DON Hours]],Nurse[[#This Row],[LPN Hours (excl. Admin)]],Nurse[[#This Row],[LPN Admin Hours]],Nurse[[#This Row],[CNA Hours]],Nurse[[#This Row],[NA TR Hours]],Nurse[[#This Row],[Med Aide/Tech Hours]])</f>
        <v>575.00467391304346</v>
      </c>
      <c r="K107" s="4">
        <f>SUM(Nurse[[#This Row],[RN Hours (excl. Admin, DON)]],Nurse[[#This Row],[LPN Hours (excl. Admin)]],Nurse[[#This Row],[CNA Hours]],Nurse[[#This Row],[NA TR Hours]],Nurse[[#This Row],[Med Aide/Tech Hours]])</f>
        <v>546.80989130434784</v>
      </c>
      <c r="L107" s="4">
        <f>SUM(Nurse[[#This Row],[RN Hours (excl. Admin, DON)]],Nurse[[#This Row],[RN Admin Hours]],Nurse[[#This Row],[RN DON Hours]])</f>
        <v>86.364239130434783</v>
      </c>
      <c r="M107" s="4">
        <v>58.169456521739129</v>
      </c>
      <c r="N107" s="4">
        <v>18.993695652173916</v>
      </c>
      <c r="O107" s="4">
        <v>9.2010869565217384</v>
      </c>
      <c r="P107" s="4">
        <f>SUM(Nurse[[#This Row],[LPN Hours (excl. Admin)]],Nurse[[#This Row],[LPN Admin Hours]])</f>
        <v>95.935543478260911</v>
      </c>
      <c r="Q107" s="4">
        <v>95.935543478260911</v>
      </c>
      <c r="R107" s="4">
        <v>0</v>
      </c>
      <c r="S107" s="4">
        <f>SUM(Nurse[[#This Row],[CNA Hours]],Nurse[[#This Row],[NA TR Hours]],Nurse[[#This Row],[Med Aide/Tech Hours]])</f>
        <v>392.70489130434783</v>
      </c>
      <c r="T107" s="4">
        <v>392.70489130434783</v>
      </c>
      <c r="U107" s="4">
        <v>0</v>
      </c>
      <c r="V107" s="4">
        <v>0</v>
      </c>
      <c r="W10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7" s="4">
        <v>0</v>
      </c>
      <c r="Y107" s="4">
        <v>0</v>
      </c>
      <c r="Z107" s="4">
        <v>0</v>
      </c>
      <c r="AA107" s="4">
        <v>0</v>
      </c>
      <c r="AB107" s="4">
        <v>0</v>
      </c>
      <c r="AC107" s="4">
        <v>0</v>
      </c>
      <c r="AD107" s="4">
        <v>0</v>
      </c>
      <c r="AE107" s="4">
        <v>0</v>
      </c>
      <c r="AF107" s="1">
        <v>395423</v>
      </c>
      <c r="AG107" s="1">
        <v>3</v>
      </c>
      <c r="AH107"/>
    </row>
    <row r="108" spans="1:34" x14ac:dyDescent="0.25">
      <c r="A108" t="s">
        <v>721</v>
      </c>
      <c r="B108" t="s">
        <v>86</v>
      </c>
      <c r="C108" t="s">
        <v>934</v>
      </c>
      <c r="D108" t="s">
        <v>780</v>
      </c>
      <c r="E108" s="4">
        <v>87.282608695652172</v>
      </c>
      <c r="F108" s="4">
        <f>Nurse[[#This Row],[Total Nurse Staff Hours]]/Nurse[[#This Row],[MDS Census]]</f>
        <v>5.0485990037359896</v>
      </c>
      <c r="G108" s="4">
        <f>Nurse[[#This Row],[Total Direct Care Staff Hours]]/Nurse[[#This Row],[MDS Census]]</f>
        <v>4.6834682440846827</v>
      </c>
      <c r="H108" s="4">
        <f>Nurse[[#This Row],[Total RN Hours (w/ Admin, DON)]]/Nurse[[#This Row],[MDS Census]]</f>
        <v>0.90809464508094651</v>
      </c>
      <c r="I108" s="4">
        <f>Nurse[[#This Row],[RN Hours (excl. Admin, DON)]]/Nurse[[#This Row],[MDS Census]]</f>
        <v>0.65504358655043582</v>
      </c>
      <c r="J108" s="4">
        <f>SUM(Nurse[[#This Row],[RN Hours (excl. Admin, DON)]],Nurse[[#This Row],[RN Admin Hours]],Nurse[[#This Row],[RN DON Hours]],Nurse[[#This Row],[LPN Hours (excl. Admin)]],Nurse[[#This Row],[LPN Admin Hours]],Nurse[[#This Row],[CNA Hours]],Nurse[[#This Row],[NA TR Hours]],Nurse[[#This Row],[Med Aide/Tech Hours]])</f>
        <v>440.65489130434781</v>
      </c>
      <c r="K108" s="4">
        <f>SUM(Nurse[[#This Row],[RN Hours (excl. Admin, DON)]],Nurse[[#This Row],[LPN Hours (excl. Admin)]],Nurse[[#This Row],[CNA Hours]],Nurse[[#This Row],[NA TR Hours]],Nurse[[#This Row],[Med Aide/Tech Hours]])</f>
        <v>408.7853260869565</v>
      </c>
      <c r="L108" s="4">
        <f>SUM(Nurse[[#This Row],[RN Hours (excl. Admin, DON)]],Nurse[[#This Row],[RN Admin Hours]],Nurse[[#This Row],[RN DON Hours]])</f>
        <v>79.260869565217391</v>
      </c>
      <c r="M108" s="4">
        <v>57.173913043478258</v>
      </c>
      <c r="N108" s="4">
        <v>16.608695652173914</v>
      </c>
      <c r="O108" s="4">
        <v>5.4782608695652177</v>
      </c>
      <c r="P108" s="4">
        <f>SUM(Nurse[[#This Row],[LPN Hours (excl. Admin)]],Nurse[[#This Row],[LPN Admin Hours]])</f>
        <v>99.891304347826079</v>
      </c>
      <c r="Q108" s="4">
        <v>90.108695652173907</v>
      </c>
      <c r="R108" s="4">
        <v>9.7826086956521738</v>
      </c>
      <c r="S108" s="4">
        <f>SUM(Nurse[[#This Row],[CNA Hours]],Nurse[[#This Row],[NA TR Hours]],Nurse[[#This Row],[Med Aide/Tech Hours]])</f>
        <v>261.50271739130437</v>
      </c>
      <c r="T108" s="4">
        <v>250.8233695652174</v>
      </c>
      <c r="U108" s="4">
        <v>10.679347826086957</v>
      </c>
      <c r="V108" s="4">
        <v>0</v>
      </c>
      <c r="W10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7.8940217391304346</v>
      </c>
      <c r="X108" s="4">
        <v>2.9184782608695654</v>
      </c>
      <c r="Y108" s="4">
        <v>0</v>
      </c>
      <c r="Z108" s="4">
        <v>0</v>
      </c>
      <c r="AA108" s="4">
        <v>4.7038043478260869</v>
      </c>
      <c r="AB108" s="4">
        <v>0</v>
      </c>
      <c r="AC108" s="4">
        <v>0.27173913043478259</v>
      </c>
      <c r="AD108" s="4">
        <v>0</v>
      </c>
      <c r="AE108" s="4">
        <v>0</v>
      </c>
      <c r="AF108" s="1">
        <v>395180</v>
      </c>
      <c r="AG108" s="1">
        <v>3</v>
      </c>
      <c r="AH108"/>
    </row>
    <row r="109" spans="1:34" x14ac:dyDescent="0.25">
      <c r="A109" t="s">
        <v>721</v>
      </c>
      <c r="B109" t="s">
        <v>277</v>
      </c>
      <c r="C109" t="s">
        <v>1020</v>
      </c>
      <c r="D109" t="s">
        <v>763</v>
      </c>
      <c r="E109" s="4">
        <v>95.323943661971825</v>
      </c>
      <c r="F109" s="4">
        <f>Nurse[[#This Row],[Total Nurse Staff Hours]]/Nurse[[#This Row],[MDS Census]]</f>
        <v>2.8044178486997628</v>
      </c>
      <c r="G109" s="4">
        <f>Nurse[[#This Row],[Total Direct Care Staff Hours]]/Nurse[[#This Row],[MDS Census]]</f>
        <v>2.3084367612293137</v>
      </c>
      <c r="H109" s="4">
        <f>Nurse[[#This Row],[Total RN Hours (w/ Admin, DON)]]/Nurse[[#This Row],[MDS Census]]</f>
        <v>0.55619828605200961</v>
      </c>
      <c r="I109" s="4">
        <f>Nurse[[#This Row],[RN Hours (excl. Admin, DON)]]/Nurse[[#This Row],[MDS Census]]</f>
        <v>0.11736849881796695</v>
      </c>
      <c r="J109" s="4">
        <f>SUM(Nurse[[#This Row],[RN Hours (excl. Admin, DON)]],Nurse[[#This Row],[RN Admin Hours]],Nurse[[#This Row],[RN DON Hours]],Nurse[[#This Row],[LPN Hours (excl. Admin)]],Nurse[[#This Row],[LPN Admin Hours]],Nurse[[#This Row],[CNA Hours]],Nurse[[#This Row],[NA TR Hours]],Nurse[[#This Row],[Med Aide/Tech Hours]])</f>
        <v>267.32816901408444</v>
      </c>
      <c r="K109" s="4">
        <f>SUM(Nurse[[#This Row],[RN Hours (excl. Admin, DON)]],Nurse[[#This Row],[LPN Hours (excl. Admin)]],Nurse[[#This Row],[CNA Hours]],Nurse[[#This Row],[NA TR Hours]],Nurse[[#This Row],[Med Aide/Tech Hours]])</f>
        <v>220.04929577464782</v>
      </c>
      <c r="L109" s="4">
        <f>SUM(Nurse[[#This Row],[RN Hours (excl. Admin, DON)]],Nurse[[#This Row],[RN Admin Hours]],Nurse[[#This Row],[RN DON Hours]])</f>
        <v>53.019014084507049</v>
      </c>
      <c r="M109" s="4">
        <v>11.188028169014087</v>
      </c>
      <c r="N109" s="4">
        <v>35.971830985915496</v>
      </c>
      <c r="O109" s="4">
        <v>5.859154929577465</v>
      </c>
      <c r="P109" s="4">
        <f>SUM(Nurse[[#This Row],[LPN Hours (excl. Admin)]],Nurse[[#This Row],[LPN Admin Hours]])</f>
        <v>84.101408450704213</v>
      </c>
      <c r="Q109" s="4">
        <v>78.653521126760552</v>
      </c>
      <c r="R109" s="4">
        <v>5.4478873239436618</v>
      </c>
      <c r="S109" s="4">
        <f>SUM(Nurse[[#This Row],[CNA Hours]],Nurse[[#This Row],[NA TR Hours]],Nurse[[#This Row],[Med Aide/Tech Hours]])</f>
        <v>130.20774647887319</v>
      </c>
      <c r="T109" s="4">
        <v>130.20774647887319</v>
      </c>
      <c r="U109" s="4">
        <v>0</v>
      </c>
      <c r="V109" s="4">
        <v>0</v>
      </c>
      <c r="W10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32.897887323943664</v>
      </c>
      <c r="X109" s="4">
        <v>0</v>
      </c>
      <c r="Y109" s="4">
        <v>0.31690140845070425</v>
      </c>
      <c r="Z109" s="4">
        <v>0</v>
      </c>
      <c r="AA109" s="4">
        <v>0</v>
      </c>
      <c r="AB109" s="4">
        <v>0</v>
      </c>
      <c r="AC109" s="4">
        <v>32.58098591549296</v>
      </c>
      <c r="AD109" s="4">
        <v>0</v>
      </c>
      <c r="AE109" s="4">
        <v>0</v>
      </c>
      <c r="AF109" s="1">
        <v>395489</v>
      </c>
      <c r="AG109" s="1">
        <v>3</v>
      </c>
      <c r="AH109"/>
    </row>
    <row r="110" spans="1:34" x14ac:dyDescent="0.25">
      <c r="A110" t="s">
        <v>721</v>
      </c>
      <c r="B110" t="s">
        <v>610</v>
      </c>
      <c r="C110" t="s">
        <v>946</v>
      </c>
      <c r="D110" t="s">
        <v>765</v>
      </c>
      <c r="E110" s="4">
        <v>51.423913043478258</v>
      </c>
      <c r="F110" s="4">
        <f>Nurse[[#This Row],[Total Nurse Staff Hours]]/Nurse[[#This Row],[MDS Census]]</f>
        <v>4.4470259987317693</v>
      </c>
      <c r="G110" s="4">
        <f>Nurse[[#This Row],[Total Direct Care Staff Hours]]/Nurse[[#This Row],[MDS Census]]</f>
        <v>3.8463073346015633</v>
      </c>
      <c r="H110" s="4">
        <f>Nurse[[#This Row],[Total RN Hours (w/ Admin, DON)]]/Nurse[[#This Row],[MDS Census]]</f>
        <v>1.2137751004016066</v>
      </c>
      <c r="I110" s="4">
        <f>Nurse[[#This Row],[RN Hours (excl. Admin, DON)]]/Nurse[[#This Row],[MDS Census]]</f>
        <v>0.82168040583386182</v>
      </c>
      <c r="J110" s="4">
        <f>SUM(Nurse[[#This Row],[RN Hours (excl. Admin, DON)]],Nurse[[#This Row],[RN Admin Hours]],Nurse[[#This Row],[RN DON Hours]],Nurse[[#This Row],[LPN Hours (excl. Admin)]],Nurse[[#This Row],[LPN Admin Hours]],Nurse[[#This Row],[CNA Hours]],Nurse[[#This Row],[NA TR Hours]],Nurse[[#This Row],[Med Aide/Tech Hours]])</f>
        <v>228.68347826086955</v>
      </c>
      <c r="K110" s="4">
        <f>SUM(Nurse[[#This Row],[RN Hours (excl. Admin, DON)]],Nurse[[#This Row],[LPN Hours (excl. Admin)]],Nurse[[#This Row],[CNA Hours]],Nurse[[#This Row],[NA TR Hours]],Nurse[[#This Row],[Med Aide/Tech Hours]])</f>
        <v>197.79217391304343</v>
      </c>
      <c r="L110" s="4">
        <f>SUM(Nurse[[#This Row],[RN Hours (excl. Admin, DON)]],Nurse[[#This Row],[RN Admin Hours]],Nurse[[#This Row],[RN DON Hours]])</f>
        <v>62.417065217391311</v>
      </c>
      <c r="M110" s="4">
        <v>42.254021739130437</v>
      </c>
      <c r="N110" s="4">
        <v>14.945652173913043</v>
      </c>
      <c r="O110" s="4">
        <v>5.2173913043478262</v>
      </c>
      <c r="P110" s="4">
        <f>SUM(Nurse[[#This Row],[LPN Hours (excl. Admin)]],Nurse[[#This Row],[LPN Admin Hours]])</f>
        <v>61.511630434782596</v>
      </c>
      <c r="Q110" s="4">
        <v>50.783369565217377</v>
      </c>
      <c r="R110" s="4">
        <v>10.728260869565217</v>
      </c>
      <c r="S110" s="4">
        <f>SUM(Nurse[[#This Row],[CNA Hours]],Nurse[[#This Row],[NA TR Hours]],Nurse[[#This Row],[Med Aide/Tech Hours]])</f>
        <v>104.75478260869563</v>
      </c>
      <c r="T110" s="4">
        <v>104.75478260869563</v>
      </c>
      <c r="U110" s="4">
        <v>0</v>
      </c>
      <c r="V110" s="4">
        <v>0</v>
      </c>
      <c r="W1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31.034130434782604</v>
      </c>
      <c r="X110" s="4">
        <v>8.010869565217392E-2</v>
      </c>
      <c r="Y110" s="4">
        <v>0</v>
      </c>
      <c r="Z110" s="4">
        <v>5.2173913043478262</v>
      </c>
      <c r="AA110" s="4">
        <v>9.5469565217391299</v>
      </c>
      <c r="AB110" s="4">
        <v>0</v>
      </c>
      <c r="AC110" s="4">
        <v>16.189673913043475</v>
      </c>
      <c r="AD110" s="4">
        <v>0</v>
      </c>
      <c r="AE110" s="4">
        <v>0</v>
      </c>
      <c r="AF110" s="1">
        <v>396053</v>
      </c>
      <c r="AG110" s="1">
        <v>3</v>
      </c>
      <c r="AH110"/>
    </row>
    <row r="111" spans="1:34" x14ac:dyDescent="0.25">
      <c r="A111" t="s">
        <v>721</v>
      </c>
      <c r="B111" t="s">
        <v>297</v>
      </c>
      <c r="C111" t="s">
        <v>825</v>
      </c>
      <c r="D111" t="s">
        <v>773</v>
      </c>
      <c r="E111" s="4">
        <v>94.728260869565219</v>
      </c>
      <c r="F111" s="4">
        <f>Nurse[[#This Row],[Total Nurse Staff Hours]]/Nurse[[#This Row],[MDS Census]]</f>
        <v>3.3746678141135966</v>
      </c>
      <c r="G111" s="4">
        <f>Nurse[[#This Row],[Total Direct Care Staff Hours]]/Nurse[[#This Row],[MDS Census]]</f>
        <v>3.2271635111876069</v>
      </c>
      <c r="H111" s="4">
        <f>Nurse[[#This Row],[Total RN Hours (w/ Admin, DON)]]/Nurse[[#This Row],[MDS Census]]</f>
        <v>0.63952954675846241</v>
      </c>
      <c r="I111" s="4">
        <f>Nurse[[#This Row],[RN Hours (excl. Admin, DON)]]/Nurse[[#This Row],[MDS Census]]</f>
        <v>0.49202524383247276</v>
      </c>
      <c r="J111" s="4">
        <f>SUM(Nurse[[#This Row],[RN Hours (excl. Admin, DON)]],Nurse[[#This Row],[RN Admin Hours]],Nurse[[#This Row],[RN DON Hours]],Nurse[[#This Row],[LPN Hours (excl. Admin)]],Nurse[[#This Row],[LPN Admin Hours]],Nurse[[#This Row],[CNA Hours]],Nurse[[#This Row],[NA TR Hours]],Nurse[[#This Row],[Med Aide/Tech Hours]])</f>
        <v>319.67641304347819</v>
      </c>
      <c r="K111" s="4">
        <f>SUM(Nurse[[#This Row],[RN Hours (excl. Admin, DON)]],Nurse[[#This Row],[LPN Hours (excl. Admin)]],Nurse[[#This Row],[CNA Hours]],Nurse[[#This Row],[NA TR Hours]],Nurse[[#This Row],[Med Aide/Tech Hours]])</f>
        <v>305.70358695652169</v>
      </c>
      <c r="L111" s="4">
        <f>SUM(Nurse[[#This Row],[RN Hours (excl. Admin, DON)]],Nurse[[#This Row],[RN Admin Hours]],Nurse[[#This Row],[RN DON Hours]])</f>
        <v>60.581521739130437</v>
      </c>
      <c r="M111" s="4">
        <v>46.608695652173914</v>
      </c>
      <c r="N111" s="4">
        <v>9.0380434782608692</v>
      </c>
      <c r="O111" s="4">
        <v>4.9347826086956523</v>
      </c>
      <c r="P111" s="4">
        <f>SUM(Nurse[[#This Row],[LPN Hours (excl. Admin)]],Nurse[[#This Row],[LPN Admin Hours]])</f>
        <v>67.040760869565219</v>
      </c>
      <c r="Q111" s="4">
        <v>67.040760869565219</v>
      </c>
      <c r="R111" s="4">
        <v>0</v>
      </c>
      <c r="S111" s="4">
        <f>SUM(Nurse[[#This Row],[CNA Hours]],Nurse[[#This Row],[NA TR Hours]],Nurse[[#This Row],[Med Aide/Tech Hours]])</f>
        <v>192.05413043478256</v>
      </c>
      <c r="T111" s="4">
        <v>192.05413043478256</v>
      </c>
      <c r="U111" s="4">
        <v>0</v>
      </c>
      <c r="V111" s="4">
        <v>0</v>
      </c>
      <c r="W1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30.603260869565219</v>
      </c>
      <c r="X111" s="4">
        <v>9.2391304347826081E-2</v>
      </c>
      <c r="Y111" s="4">
        <v>0</v>
      </c>
      <c r="Z111" s="4">
        <v>0</v>
      </c>
      <c r="AA111" s="4">
        <v>7.7201086956521738</v>
      </c>
      <c r="AB111" s="4">
        <v>0</v>
      </c>
      <c r="AC111" s="4">
        <v>22.790760869565219</v>
      </c>
      <c r="AD111" s="4">
        <v>0</v>
      </c>
      <c r="AE111" s="4">
        <v>0</v>
      </c>
      <c r="AF111" s="1">
        <v>395518</v>
      </c>
      <c r="AG111" s="1">
        <v>3</v>
      </c>
      <c r="AH111"/>
    </row>
    <row r="112" spans="1:34" x14ac:dyDescent="0.25">
      <c r="A112" t="s">
        <v>721</v>
      </c>
      <c r="B112" t="s">
        <v>521</v>
      </c>
      <c r="C112" t="s">
        <v>1035</v>
      </c>
      <c r="D112" t="s">
        <v>741</v>
      </c>
      <c r="E112" s="4">
        <v>77.358695652173907</v>
      </c>
      <c r="F112" s="4">
        <f>Nurse[[#This Row],[Total Nurse Staff Hours]]/Nurse[[#This Row],[MDS Census]]</f>
        <v>4.1218167767317695</v>
      </c>
      <c r="G112" s="4">
        <f>Nurse[[#This Row],[Total Direct Care Staff Hours]]/Nurse[[#This Row],[MDS Census]]</f>
        <v>3.518655332302937</v>
      </c>
      <c r="H112" s="4">
        <f>Nurse[[#This Row],[Total RN Hours (w/ Admin, DON)]]/Nurse[[#This Row],[MDS Census]]</f>
        <v>0.94258114374033963</v>
      </c>
      <c r="I112" s="4">
        <f>Nurse[[#This Row],[RN Hours (excl. Admin, DON)]]/Nurse[[#This Row],[MDS Census]]</f>
        <v>0.33941969931150778</v>
      </c>
      <c r="J112" s="4">
        <f>SUM(Nurse[[#This Row],[RN Hours (excl. Admin, DON)]],Nurse[[#This Row],[RN Admin Hours]],Nurse[[#This Row],[RN DON Hours]],Nurse[[#This Row],[LPN Hours (excl. Admin)]],Nurse[[#This Row],[LPN Admin Hours]],Nurse[[#This Row],[CNA Hours]],Nurse[[#This Row],[NA TR Hours]],Nurse[[#This Row],[Med Aide/Tech Hours]])</f>
        <v>318.8583695652174</v>
      </c>
      <c r="K112" s="4">
        <f>SUM(Nurse[[#This Row],[RN Hours (excl. Admin, DON)]],Nurse[[#This Row],[LPN Hours (excl. Admin)]],Nurse[[#This Row],[CNA Hours]],Nurse[[#This Row],[NA TR Hours]],Nurse[[#This Row],[Med Aide/Tech Hours]])</f>
        <v>272.19858695652175</v>
      </c>
      <c r="L112" s="4">
        <f>SUM(Nurse[[#This Row],[RN Hours (excl. Admin, DON)]],Nurse[[#This Row],[RN Admin Hours]],Nurse[[#This Row],[RN DON Hours]])</f>
        <v>72.916847826086922</v>
      </c>
      <c r="M112" s="4">
        <v>26.257065217391311</v>
      </c>
      <c r="N112" s="4">
        <v>41.021739130434746</v>
      </c>
      <c r="O112" s="4">
        <v>5.6380434782608697</v>
      </c>
      <c r="P112" s="4">
        <f>SUM(Nurse[[#This Row],[LPN Hours (excl. Admin)]],Nurse[[#This Row],[LPN Admin Hours]])</f>
        <v>59.401847826086957</v>
      </c>
      <c r="Q112" s="4">
        <v>59.401847826086957</v>
      </c>
      <c r="R112" s="4">
        <v>0</v>
      </c>
      <c r="S112" s="4">
        <f>SUM(Nurse[[#This Row],[CNA Hours]],Nurse[[#This Row],[NA TR Hours]],Nurse[[#This Row],[Med Aide/Tech Hours]])</f>
        <v>186.53967391304354</v>
      </c>
      <c r="T112" s="4">
        <v>171.09293478260875</v>
      </c>
      <c r="U112" s="4">
        <v>15.446739130434787</v>
      </c>
      <c r="V112" s="4">
        <v>0</v>
      </c>
      <c r="W1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103.40619565217392</v>
      </c>
      <c r="X112" s="4">
        <v>10.759239130434782</v>
      </c>
      <c r="Y112" s="4">
        <v>0</v>
      </c>
      <c r="Z112" s="4">
        <v>0</v>
      </c>
      <c r="AA112" s="4">
        <v>19.985543478260869</v>
      </c>
      <c r="AB112" s="4">
        <v>0</v>
      </c>
      <c r="AC112" s="4">
        <v>72.661413043478262</v>
      </c>
      <c r="AD112" s="4">
        <v>0</v>
      </c>
      <c r="AE112" s="4">
        <v>0</v>
      </c>
      <c r="AF112" s="1">
        <v>395845</v>
      </c>
      <c r="AG112" s="1">
        <v>3</v>
      </c>
      <c r="AH112"/>
    </row>
    <row r="113" spans="1:34" x14ac:dyDescent="0.25">
      <c r="A113" t="s">
        <v>721</v>
      </c>
      <c r="B113" t="s">
        <v>528</v>
      </c>
      <c r="C113" t="s">
        <v>1092</v>
      </c>
      <c r="D113" t="s">
        <v>745</v>
      </c>
      <c r="E113" s="4">
        <v>110.17391304347827</v>
      </c>
      <c r="F113" s="4">
        <f>Nurse[[#This Row],[Total Nurse Staff Hours]]/Nurse[[#This Row],[MDS Census]]</f>
        <v>3.3671497632202052</v>
      </c>
      <c r="G113" s="4">
        <f>Nurse[[#This Row],[Total Direct Care Staff Hours]]/Nurse[[#This Row],[MDS Census]]</f>
        <v>3.1008464877663773</v>
      </c>
      <c r="H113" s="4">
        <f>Nurse[[#This Row],[Total RN Hours (w/ Admin, DON)]]/Nurse[[#This Row],[MDS Census]]</f>
        <v>0.57438831886345698</v>
      </c>
      <c r="I113" s="4">
        <f>Nurse[[#This Row],[RN Hours (excl. Admin, DON)]]/Nurse[[#This Row],[MDS Census]]</f>
        <v>0.40077446724546173</v>
      </c>
      <c r="J113" s="4">
        <f>SUM(Nurse[[#This Row],[RN Hours (excl. Admin, DON)]],Nurse[[#This Row],[RN Admin Hours]],Nurse[[#This Row],[RN DON Hours]],Nurse[[#This Row],[LPN Hours (excl. Admin)]],Nurse[[#This Row],[LPN Admin Hours]],Nurse[[#This Row],[CNA Hours]],Nurse[[#This Row],[NA TR Hours]],Nurse[[#This Row],[Med Aide/Tech Hours]])</f>
        <v>370.97206521739133</v>
      </c>
      <c r="K113" s="4">
        <f>SUM(Nurse[[#This Row],[RN Hours (excl. Admin, DON)]],Nurse[[#This Row],[LPN Hours (excl. Admin)]],Nurse[[#This Row],[CNA Hours]],Nurse[[#This Row],[NA TR Hours]],Nurse[[#This Row],[Med Aide/Tech Hours]])</f>
        <v>341.63239130434783</v>
      </c>
      <c r="L113" s="4">
        <f>SUM(Nurse[[#This Row],[RN Hours (excl. Admin, DON)]],Nurse[[#This Row],[RN Admin Hours]],Nurse[[#This Row],[RN DON Hours]])</f>
        <v>63.282608695652172</v>
      </c>
      <c r="M113" s="4">
        <v>44.154891304347828</v>
      </c>
      <c r="N113" s="4">
        <v>14.089673913043478</v>
      </c>
      <c r="O113" s="4">
        <v>5.0380434782608692</v>
      </c>
      <c r="P113" s="4">
        <f>SUM(Nurse[[#This Row],[LPN Hours (excl. Admin)]],Nurse[[#This Row],[LPN Admin Hours]])</f>
        <v>103.16576086956522</v>
      </c>
      <c r="Q113" s="4">
        <v>92.953804347826093</v>
      </c>
      <c r="R113" s="4">
        <v>10.211956521739131</v>
      </c>
      <c r="S113" s="4">
        <f>SUM(Nurse[[#This Row],[CNA Hours]],Nurse[[#This Row],[NA TR Hours]],Nurse[[#This Row],[Med Aide/Tech Hours]])</f>
        <v>204.52369565217393</v>
      </c>
      <c r="T113" s="4">
        <v>204.52369565217393</v>
      </c>
      <c r="U113" s="4">
        <v>0</v>
      </c>
      <c r="V113" s="4">
        <v>0</v>
      </c>
      <c r="W1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0.25543478260869568</v>
      </c>
      <c r="X113" s="4">
        <v>0</v>
      </c>
      <c r="Y113" s="4">
        <v>0</v>
      </c>
      <c r="Z113" s="4">
        <v>0</v>
      </c>
      <c r="AA113" s="4">
        <v>0</v>
      </c>
      <c r="AB113" s="4">
        <v>0</v>
      </c>
      <c r="AC113" s="4">
        <v>0.25543478260869568</v>
      </c>
      <c r="AD113" s="4">
        <v>0</v>
      </c>
      <c r="AE113" s="4">
        <v>0</v>
      </c>
      <c r="AF113" s="1">
        <v>395853</v>
      </c>
      <c r="AG113" s="1">
        <v>3</v>
      </c>
      <c r="AH113"/>
    </row>
    <row r="114" spans="1:34" x14ac:dyDescent="0.25">
      <c r="A114" t="s">
        <v>721</v>
      </c>
      <c r="B114" t="s">
        <v>253</v>
      </c>
      <c r="C114" t="s">
        <v>1013</v>
      </c>
      <c r="D114" t="s">
        <v>767</v>
      </c>
      <c r="E114" s="4">
        <v>155.65217391304347</v>
      </c>
      <c r="F114" s="4">
        <f>Nurse[[#This Row],[Total Nurse Staff Hours]]/Nurse[[#This Row],[MDS Census]]</f>
        <v>3.0879567039106144</v>
      </c>
      <c r="G114" s="4">
        <f>Nurse[[#This Row],[Total Direct Care Staff Hours]]/Nurse[[#This Row],[MDS Census]]</f>
        <v>2.9335886871508379</v>
      </c>
      <c r="H114" s="4">
        <f>Nurse[[#This Row],[Total RN Hours (w/ Admin, DON)]]/Nurse[[#This Row],[MDS Census]]</f>
        <v>0.59476117318435751</v>
      </c>
      <c r="I114" s="4">
        <f>Nurse[[#This Row],[RN Hours (excl. Admin, DON)]]/Nurse[[#This Row],[MDS Census]]</f>
        <v>0.47416061452513952</v>
      </c>
      <c r="J114" s="4">
        <f>SUM(Nurse[[#This Row],[RN Hours (excl. Admin, DON)]],Nurse[[#This Row],[RN Admin Hours]],Nurse[[#This Row],[RN DON Hours]],Nurse[[#This Row],[LPN Hours (excl. Admin)]],Nurse[[#This Row],[LPN Admin Hours]],Nurse[[#This Row],[CNA Hours]],Nurse[[#This Row],[NA TR Hours]],Nurse[[#This Row],[Med Aide/Tech Hours]])</f>
        <v>480.64717391304345</v>
      </c>
      <c r="K114" s="4">
        <f>SUM(Nurse[[#This Row],[RN Hours (excl. Admin, DON)]],Nurse[[#This Row],[LPN Hours (excl. Admin)]],Nurse[[#This Row],[CNA Hours]],Nurse[[#This Row],[NA TR Hours]],Nurse[[#This Row],[Med Aide/Tech Hours]])</f>
        <v>456.6194565217391</v>
      </c>
      <c r="L114" s="4">
        <f>SUM(Nurse[[#This Row],[RN Hours (excl. Admin, DON)]],Nurse[[#This Row],[RN Admin Hours]],Nurse[[#This Row],[RN DON Hours]])</f>
        <v>92.575869565217374</v>
      </c>
      <c r="M114" s="4">
        <v>73.804130434782579</v>
      </c>
      <c r="N114" s="4">
        <v>13.380434782608695</v>
      </c>
      <c r="O114" s="4">
        <v>5.3913043478260869</v>
      </c>
      <c r="P114" s="4">
        <f>SUM(Nurse[[#This Row],[LPN Hours (excl. Admin)]],Nurse[[#This Row],[LPN Admin Hours]])</f>
        <v>112.43641304347827</v>
      </c>
      <c r="Q114" s="4">
        <v>107.1804347826087</v>
      </c>
      <c r="R114" s="4">
        <v>5.2559782608695658</v>
      </c>
      <c r="S114" s="4">
        <f>SUM(Nurse[[#This Row],[CNA Hours]],Nurse[[#This Row],[NA TR Hours]],Nurse[[#This Row],[Med Aide/Tech Hours]])</f>
        <v>275.63489130434783</v>
      </c>
      <c r="T114" s="4">
        <v>273.43108695652177</v>
      </c>
      <c r="U114" s="4">
        <v>2.2038043478260869</v>
      </c>
      <c r="V114" s="4">
        <v>0</v>
      </c>
      <c r="W1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85.337173913043472</v>
      </c>
      <c r="X114" s="4">
        <v>16.199456521739126</v>
      </c>
      <c r="Y114" s="4">
        <v>0</v>
      </c>
      <c r="Z114" s="4">
        <v>0</v>
      </c>
      <c r="AA114" s="4">
        <v>16.981086956521736</v>
      </c>
      <c r="AB114" s="4">
        <v>0</v>
      </c>
      <c r="AC114" s="4">
        <v>52.156630434782606</v>
      </c>
      <c r="AD114" s="4">
        <v>0</v>
      </c>
      <c r="AE114" s="4">
        <v>0</v>
      </c>
      <c r="AF114" s="1">
        <v>395459</v>
      </c>
      <c r="AG114" s="1">
        <v>3</v>
      </c>
      <c r="AH114"/>
    </row>
    <row r="115" spans="1:34" x14ac:dyDescent="0.25">
      <c r="A115" t="s">
        <v>721</v>
      </c>
      <c r="B115" t="s">
        <v>62</v>
      </c>
      <c r="C115" t="s">
        <v>921</v>
      </c>
      <c r="D115" t="s">
        <v>749</v>
      </c>
      <c r="E115" s="4">
        <v>107.97826086956522</v>
      </c>
      <c r="F115" s="4">
        <f>Nurse[[#This Row],[Total Nurse Staff Hours]]/Nurse[[#This Row],[MDS Census]]</f>
        <v>4.4758798067243806</v>
      </c>
      <c r="G115" s="4">
        <f>Nurse[[#This Row],[Total Direct Care Staff Hours]]/Nurse[[#This Row],[MDS Census]]</f>
        <v>3.9083923897724979</v>
      </c>
      <c r="H115" s="4">
        <f>Nurse[[#This Row],[Total RN Hours (w/ Admin, DON)]]/Nurse[[#This Row],[MDS Census]]</f>
        <v>0.67852828669216836</v>
      </c>
      <c r="I115" s="4">
        <f>Nurse[[#This Row],[RN Hours (excl. Admin, DON)]]/Nurse[[#This Row],[MDS Census]]</f>
        <v>0.19586772699818802</v>
      </c>
      <c r="J115" s="4">
        <f>SUM(Nurse[[#This Row],[RN Hours (excl. Admin, DON)]],Nurse[[#This Row],[RN Admin Hours]],Nurse[[#This Row],[RN DON Hours]],Nurse[[#This Row],[LPN Hours (excl. Admin)]],Nurse[[#This Row],[LPN Admin Hours]],Nurse[[#This Row],[CNA Hours]],Nurse[[#This Row],[NA TR Hours]],Nurse[[#This Row],[Med Aide/Tech Hours]])</f>
        <v>483.29771739130433</v>
      </c>
      <c r="K115" s="4">
        <f>SUM(Nurse[[#This Row],[RN Hours (excl. Admin, DON)]],Nurse[[#This Row],[LPN Hours (excl. Admin)]],Nurse[[#This Row],[CNA Hours]],Nurse[[#This Row],[NA TR Hours]],Nurse[[#This Row],[Med Aide/Tech Hours]])</f>
        <v>422.02141304347822</v>
      </c>
      <c r="L115" s="4">
        <f>SUM(Nurse[[#This Row],[RN Hours (excl. Admin, DON)]],Nurse[[#This Row],[RN Admin Hours]],Nurse[[#This Row],[RN DON Hours]])</f>
        <v>73.266304347826093</v>
      </c>
      <c r="M115" s="4">
        <v>21.149456521739129</v>
      </c>
      <c r="N115" s="4">
        <v>47.421195652173914</v>
      </c>
      <c r="O115" s="4">
        <v>4.6956521739130439</v>
      </c>
      <c r="P115" s="4">
        <f>SUM(Nurse[[#This Row],[LPN Hours (excl. Admin)]],Nurse[[#This Row],[LPN Admin Hours]])</f>
        <v>150.32749999999999</v>
      </c>
      <c r="Q115" s="4">
        <v>141.16804347826087</v>
      </c>
      <c r="R115" s="4">
        <v>9.1594565217391306</v>
      </c>
      <c r="S115" s="4">
        <f>SUM(Nurse[[#This Row],[CNA Hours]],Nurse[[#This Row],[NA TR Hours]],Nurse[[#This Row],[Med Aide/Tech Hours]])</f>
        <v>259.70391304347822</v>
      </c>
      <c r="T115" s="4">
        <v>259.70391304347822</v>
      </c>
      <c r="U115" s="4">
        <v>0</v>
      </c>
      <c r="V115" s="4">
        <v>0</v>
      </c>
      <c r="W1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22.82032608695652</v>
      </c>
      <c r="X115" s="4">
        <v>0</v>
      </c>
      <c r="Y115" s="4">
        <v>0</v>
      </c>
      <c r="Z115" s="4">
        <v>0</v>
      </c>
      <c r="AA115" s="4">
        <v>9.6789130434782642</v>
      </c>
      <c r="AB115" s="4">
        <v>0</v>
      </c>
      <c r="AC115" s="4">
        <v>13.141413043478257</v>
      </c>
      <c r="AD115" s="4">
        <v>0</v>
      </c>
      <c r="AE115" s="4">
        <v>0</v>
      </c>
      <c r="AF115" s="1">
        <v>395108</v>
      </c>
      <c r="AG115" s="1">
        <v>3</v>
      </c>
      <c r="AH115"/>
    </row>
    <row r="116" spans="1:34" x14ac:dyDescent="0.25">
      <c r="A116" t="s">
        <v>721</v>
      </c>
      <c r="B116" t="s">
        <v>203</v>
      </c>
      <c r="C116" t="s">
        <v>966</v>
      </c>
      <c r="D116" t="s">
        <v>778</v>
      </c>
      <c r="E116" s="4">
        <v>52.141304347826086</v>
      </c>
      <c r="F116" s="4">
        <f>Nurse[[#This Row],[Total Nurse Staff Hours]]/Nurse[[#This Row],[MDS Census]]</f>
        <v>4.6309631019387121</v>
      </c>
      <c r="G116" s="4">
        <f>Nurse[[#This Row],[Total Direct Care Staff Hours]]/Nurse[[#This Row],[MDS Census]]</f>
        <v>4.2563060245987074</v>
      </c>
      <c r="H116" s="4">
        <f>Nurse[[#This Row],[Total RN Hours (w/ Admin, DON)]]/Nurse[[#This Row],[MDS Census]]</f>
        <v>1.167289972899729</v>
      </c>
      <c r="I116" s="4">
        <f>Nurse[[#This Row],[RN Hours (excl. Admin, DON)]]/Nurse[[#This Row],[MDS Census]]</f>
        <v>0.81324369397540119</v>
      </c>
      <c r="J116" s="4">
        <f>SUM(Nurse[[#This Row],[RN Hours (excl. Admin, DON)]],Nurse[[#This Row],[RN Admin Hours]],Nurse[[#This Row],[RN DON Hours]],Nurse[[#This Row],[LPN Hours (excl. Admin)]],Nurse[[#This Row],[LPN Admin Hours]],Nurse[[#This Row],[CNA Hours]],Nurse[[#This Row],[NA TR Hours]],Nurse[[#This Row],[Med Aide/Tech Hours]])</f>
        <v>241.46445652173912</v>
      </c>
      <c r="K116" s="4">
        <f>SUM(Nurse[[#This Row],[RN Hours (excl. Admin, DON)]],Nurse[[#This Row],[LPN Hours (excl. Admin)]],Nurse[[#This Row],[CNA Hours]],Nurse[[#This Row],[NA TR Hours]],Nurse[[#This Row],[Med Aide/Tech Hours]])</f>
        <v>221.92934782608694</v>
      </c>
      <c r="L116" s="4">
        <f>SUM(Nurse[[#This Row],[RN Hours (excl. Admin, DON)]],Nurse[[#This Row],[RN Admin Hours]],Nurse[[#This Row],[RN DON Hours]])</f>
        <v>60.864021739130436</v>
      </c>
      <c r="M116" s="4">
        <v>42.403586956521735</v>
      </c>
      <c r="N116" s="4">
        <v>14.112608695652176</v>
      </c>
      <c r="O116" s="4">
        <v>4.3478260869565215</v>
      </c>
      <c r="P116" s="4">
        <f>SUM(Nurse[[#This Row],[LPN Hours (excl. Admin)]],Nurse[[#This Row],[LPN Admin Hours]])</f>
        <v>55.41336956521738</v>
      </c>
      <c r="Q116" s="4">
        <v>54.338695652173904</v>
      </c>
      <c r="R116" s="4">
        <v>1.0746739130434784</v>
      </c>
      <c r="S116" s="4">
        <f>SUM(Nurse[[#This Row],[CNA Hours]],Nurse[[#This Row],[NA TR Hours]],Nurse[[#This Row],[Med Aide/Tech Hours]])</f>
        <v>125.18706521739129</v>
      </c>
      <c r="T116" s="4">
        <v>125.18706521739129</v>
      </c>
      <c r="U116" s="4">
        <v>0</v>
      </c>
      <c r="V116" s="4">
        <v>0</v>
      </c>
      <c r="W1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6" s="4">
        <v>0</v>
      </c>
      <c r="Y116" s="4">
        <v>0</v>
      </c>
      <c r="Z116" s="4">
        <v>0</v>
      </c>
      <c r="AA116" s="4">
        <v>0</v>
      </c>
      <c r="AB116" s="4">
        <v>0</v>
      </c>
      <c r="AC116" s="4">
        <v>0</v>
      </c>
      <c r="AD116" s="4">
        <v>0</v>
      </c>
      <c r="AE116" s="4">
        <v>0</v>
      </c>
      <c r="AF116" s="1">
        <v>395388</v>
      </c>
      <c r="AG116" s="1">
        <v>3</v>
      </c>
      <c r="AH116"/>
    </row>
    <row r="117" spans="1:34" x14ac:dyDescent="0.25">
      <c r="A117" t="s">
        <v>721</v>
      </c>
      <c r="B117" t="s">
        <v>540</v>
      </c>
      <c r="C117" t="s">
        <v>813</v>
      </c>
      <c r="D117" t="s">
        <v>755</v>
      </c>
      <c r="E117" s="4">
        <v>53.774647887323944</v>
      </c>
      <c r="F117" s="4">
        <f>Nurse[[#This Row],[Total Nurse Staff Hours]]/Nurse[[#This Row],[MDS Census]]</f>
        <v>3.4713960188580395</v>
      </c>
      <c r="G117" s="4">
        <f>Nurse[[#This Row],[Total Direct Care Staff Hours]]/Nurse[[#This Row],[MDS Census]]</f>
        <v>3.1857097957045557</v>
      </c>
      <c r="H117" s="4">
        <f>Nurse[[#This Row],[Total RN Hours (w/ Admin, DON)]]/Nurse[[#This Row],[MDS Census]]</f>
        <v>0.84328706128863284</v>
      </c>
      <c r="I117" s="4">
        <f>Nurse[[#This Row],[RN Hours (excl. Admin, DON)]]/Nurse[[#This Row],[MDS Census]]</f>
        <v>0.55760083813514927</v>
      </c>
      <c r="J117" s="4">
        <f>SUM(Nurse[[#This Row],[RN Hours (excl. Admin, DON)]],Nurse[[#This Row],[RN Admin Hours]],Nurse[[#This Row],[RN DON Hours]],Nurse[[#This Row],[LPN Hours (excl. Admin)]],Nurse[[#This Row],[LPN Admin Hours]],Nurse[[#This Row],[CNA Hours]],Nurse[[#This Row],[NA TR Hours]],Nurse[[#This Row],[Med Aide/Tech Hours]])</f>
        <v>186.67309859154923</v>
      </c>
      <c r="K117" s="4">
        <f>SUM(Nurse[[#This Row],[RN Hours (excl. Admin, DON)]],Nurse[[#This Row],[LPN Hours (excl. Admin)]],Nurse[[#This Row],[CNA Hours]],Nurse[[#This Row],[NA TR Hours]],Nurse[[#This Row],[Med Aide/Tech Hours]])</f>
        <v>171.31042253521119</v>
      </c>
      <c r="L117" s="4">
        <f>SUM(Nurse[[#This Row],[RN Hours (excl. Admin, DON)]],Nurse[[#This Row],[RN Admin Hours]],Nurse[[#This Row],[RN DON Hours]])</f>
        <v>45.347464788732395</v>
      </c>
      <c r="M117" s="4">
        <v>29.984788732394367</v>
      </c>
      <c r="N117" s="4">
        <v>10.630281690140846</v>
      </c>
      <c r="O117" s="4">
        <v>4.732394366197183</v>
      </c>
      <c r="P117" s="4">
        <f>SUM(Nurse[[#This Row],[LPN Hours (excl. Admin)]],Nurse[[#This Row],[LPN Admin Hours]])</f>
        <v>41.585070422535217</v>
      </c>
      <c r="Q117" s="4">
        <v>41.585070422535217</v>
      </c>
      <c r="R117" s="4">
        <v>0</v>
      </c>
      <c r="S117" s="4">
        <f>SUM(Nurse[[#This Row],[CNA Hours]],Nurse[[#This Row],[NA TR Hours]],Nurse[[#This Row],[Med Aide/Tech Hours]])</f>
        <v>99.740563380281628</v>
      </c>
      <c r="T117" s="4">
        <v>99.180704225352045</v>
      </c>
      <c r="U117" s="4">
        <v>0.5598591549295775</v>
      </c>
      <c r="V117" s="4">
        <v>0</v>
      </c>
      <c r="W1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2.007042253521127</v>
      </c>
      <c r="X117" s="4">
        <v>0.38028169014084506</v>
      </c>
      <c r="Y117" s="4">
        <v>0</v>
      </c>
      <c r="Z117" s="4">
        <v>0</v>
      </c>
      <c r="AA117" s="4">
        <v>0.42253521126760563</v>
      </c>
      <c r="AB117" s="4">
        <v>0</v>
      </c>
      <c r="AC117" s="4">
        <v>1.204225352112676</v>
      </c>
      <c r="AD117" s="4">
        <v>0</v>
      </c>
      <c r="AE117" s="4">
        <v>0</v>
      </c>
      <c r="AF117" s="1">
        <v>395876</v>
      </c>
      <c r="AG117" s="1">
        <v>3</v>
      </c>
      <c r="AH117"/>
    </row>
    <row r="118" spans="1:34" x14ac:dyDescent="0.25">
      <c r="A118" t="s">
        <v>721</v>
      </c>
      <c r="B118" t="s">
        <v>564</v>
      </c>
      <c r="C118" t="s">
        <v>1104</v>
      </c>
      <c r="D118" t="s">
        <v>757</v>
      </c>
      <c r="E118" s="4">
        <v>37.445652173913047</v>
      </c>
      <c r="F118" s="4">
        <f>Nurse[[#This Row],[Total Nurse Staff Hours]]/Nurse[[#This Row],[MDS Census]]</f>
        <v>3.2436139332365745</v>
      </c>
      <c r="G118" s="4">
        <f>Nurse[[#This Row],[Total Direct Care Staff Hours]]/Nurse[[#This Row],[MDS Census]]</f>
        <v>3.0705370101596516</v>
      </c>
      <c r="H118" s="4">
        <f>Nurse[[#This Row],[Total RN Hours (w/ Admin, DON)]]/Nurse[[#This Row],[MDS Census]]</f>
        <v>0.91386066763425244</v>
      </c>
      <c r="I118" s="4">
        <f>Nurse[[#This Row],[RN Hours (excl. Admin, DON)]]/Nurse[[#This Row],[MDS Census]]</f>
        <v>0.74078374455732943</v>
      </c>
      <c r="J118" s="4">
        <f>SUM(Nurse[[#This Row],[RN Hours (excl. Admin, DON)]],Nurse[[#This Row],[RN Admin Hours]],Nurse[[#This Row],[RN DON Hours]],Nurse[[#This Row],[LPN Hours (excl. Admin)]],Nurse[[#This Row],[LPN Admin Hours]],Nurse[[#This Row],[CNA Hours]],Nurse[[#This Row],[NA TR Hours]],Nurse[[#This Row],[Med Aide/Tech Hours]])</f>
        <v>121.45923913043478</v>
      </c>
      <c r="K118" s="4">
        <f>SUM(Nurse[[#This Row],[RN Hours (excl. Admin, DON)]],Nurse[[#This Row],[LPN Hours (excl. Admin)]],Nurse[[#This Row],[CNA Hours]],Nurse[[#This Row],[NA TR Hours]],Nurse[[#This Row],[Med Aide/Tech Hours]])</f>
        <v>114.97826086956522</v>
      </c>
      <c r="L118" s="4">
        <f>SUM(Nurse[[#This Row],[RN Hours (excl. Admin, DON)]],Nurse[[#This Row],[RN Admin Hours]],Nurse[[#This Row],[RN DON Hours]])</f>
        <v>34.220108695652172</v>
      </c>
      <c r="M118" s="4">
        <v>27.739130434782609</v>
      </c>
      <c r="N118" s="4">
        <v>2.2907608695652173</v>
      </c>
      <c r="O118" s="4">
        <v>4.1902173913043477</v>
      </c>
      <c r="P118" s="4">
        <f>SUM(Nurse[[#This Row],[LPN Hours (excl. Admin)]],Nurse[[#This Row],[LPN Admin Hours]])</f>
        <v>35.157608695652172</v>
      </c>
      <c r="Q118" s="4">
        <v>35.157608695652172</v>
      </c>
      <c r="R118" s="4">
        <v>0</v>
      </c>
      <c r="S118" s="4">
        <f>SUM(Nurse[[#This Row],[CNA Hours]],Nurse[[#This Row],[NA TR Hours]],Nurse[[#This Row],[Med Aide/Tech Hours]])</f>
        <v>52.081521739130437</v>
      </c>
      <c r="T118" s="4">
        <v>52.081521739130437</v>
      </c>
      <c r="U118" s="4">
        <v>0</v>
      </c>
      <c r="V118" s="4">
        <v>0</v>
      </c>
      <c r="W1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8.7309782608695645</v>
      </c>
      <c r="X118" s="4">
        <v>0</v>
      </c>
      <c r="Y118" s="4">
        <v>0</v>
      </c>
      <c r="Z118" s="4">
        <v>0</v>
      </c>
      <c r="AA118" s="4">
        <v>7.3614130434782608</v>
      </c>
      <c r="AB118" s="4">
        <v>0</v>
      </c>
      <c r="AC118" s="4">
        <v>1.3695652173913044</v>
      </c>
      <c r="AD118" s="4">
        <v>0</v>
      </c>
      <c r="AE118" s="4">
        <v>0</v>
      </c>
      <c r="AF118" s="1">
        <v>395909</v>
      </c>
      <c r="AG118" s="1">
        <v>3</v>
      </c>
      <c r="AH118"/>
    </row>
    <row r="119" spans="1:34" x14ac:dyDescent="0.25">
      <c r="A119" t="s">
        <v>721</v>
      </c>
      <c r="B119" t="s">
        <v>228</v>
      </c>
      <c r="C119" t="s">
        <v>881</v>
      </c>
      <c r="D119" t="s">
        <v>774</v>
      </c>
      <c r="E119" s="4">
        <v>195.18478260869566</v>
      </c>
      <c r="F119" s="4">
        <f>Nurse[[#This Row],[Total Nurse Staff Hours]]/Nurse[[#This Row],[MDS Census]]</f>
        <v>3.2047702845686916</v>
      </c>
      <c r="G119" s="4">
        <f>Nurse[[#This Row],[Total Direct Care Staff Hours]]/Nurse[[#This Row],[MDS Census]]</f>
        <v>3.0107094726290589</v>
      </c>
      <c r="H119" s="4">
        <f>Nurse[[#This Row],[Total RN Hours (w/ Admin, DON)]]/Nurse[[#This Row],[MDS Census]]</f>
        <v>0.47301887843180929</v>
      </c>
      <c r="I119" s="4">
        <f>Nurse[[#This Row],[RN Hours (excl. Admin, DON)]]/Nurse[[#This Row],[MDS Census]]</f>
        <v>0.35569694269644148</v>
      </c>
      <c r="J119" s="4">
        <f>SUM(Nurse[[#This Row],[RN Hours (excl. Admin, DON)]],Nurse[[#This Row],[RN Admin Hours]],Nurse[[#This Row],[RN DON Hours]],Nurse[[#This Row],[LPN Hours (excl. Admin)]],Nurse[[#This Row],[LPN Admin Hours]],Nurse[[#This Row],[CNA Hours]],Nurse[[#This Row],[NA TR Hours]],Nurse[[#This Row],[Med Aide/Tech Hours]])</f>
        <v>625.52239130434782</v>
      </c>
      <c r="K119" s="4">
        <f>SUM(Nurse[[#This Row],[RN Hours (excl. Admin, DON)]],Nurse[[#This Row],[LPN Hours (excl. Admin)]],Nurse[[#This Row],[CNA Hours]],Nurse[[#This Row],[NA TR Hours]],Nurse[[#This Row],[Med Aide/Tech Hours]])</f>
        <v>587.64467391304356</v>
      </c>
      <c r="L119" s="4">
        <f>SUM(Nurse[[#This Row],[RN Hours (excl. Admin, DON)]],Nurse[[#This Row],[RN Admin Hours]],Nurse[[#This Row],[RN DON Hours]])</f>
        <v>92.326086956521735</v>
      </c>
      <c r="M119" s="4">
        <v>69.426630434782609</v>
      </c>
      <c r="N119" s="4">
        <v>17.790760869565219</v>
      </c>
      <c r="O119" s="4">
        <v>5.1086956521739131</v>
      </c>
      <c r="P119" s="4">
        <f>SUM(Nurse[[#This Row],[LPN Hours (excl. Admin)]],Nurse[[#This Row],[LPN Admin Hours]])</f>
        <v>182.5325</v>
      </c>
      <c r="Q119" s="4">
        <v>167.55423913043478</v>
      </c>
      <c r="R119" s="4">
        <v>14.978260869565217</v>
      </c>
      <c r="S119" s="4">
        <f>SUM(Nurse[[#This Row],[CNA Hours]],Nurse[[#This Row],[NA TR Hours]],Nurse[[#This Row],[Med Aide/Tech Hours]])</f>
        <v>350.6638043478261</v>
      </c>
      <c r="T119" s="4">
        <v>350.6638043478261</v>
      </c>
      <c r="U119" s="4">
        <v>0</v>
      </c>
      <c r="V119" s="4">
        <v>0</v>
      </c>
      <c r="W1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176.96076086956523</v>
      </c>
      <c r="X119" s="4">
        <v>1.1222826086956521</v>
      </c>
      <c r="Y119" s="4">
        <v>0</v>
      </c>
      <c r="Z119" s="4">
        <v>0</v>
      </c>
      <c r="AA119" s="4">
        <v>32.854999999999997</v>
      </c>
      <c r="AB119" s="4">
        <v>0</v>
      </c>
      <c r="AC119" s="4">
        <v>142.98347826086959</v>
      </c>
      <c r="AD119" s="4">
        <v>0</v>
      </c>
      <c r="AE119" s="4">
        <v>0</v>
      </c>
      <c r="AF119" s="1">
        <v>395425</v>
      </c>
      <c r="AG119" s="1">
        <v>3</v>
      </c>
      <c r="AH119"/>
    </row>
    <row r="120" spans="1:34" x14ac:dyDescent="0.25">
      <c r="A120" t="s">
        <v>721</v>
      </c>
      <c r="B120" t="s">
        <v>680</v>
      </c>
      <c r="C120" t="s">
        <v>881</v>
      </c>
      <c r="D120" t="s">
        <v>774</v>
      </c>
      <c r="E120" s="4">
        <v>109.31521739130434</v>
      </c>
      <c r="F120" s="4">
        <f>Nurse[[#This Row],[Total Nurse Staff Hours]]/Nurse[[#This Row],[MDS Census]]</f>
        <v>4.8259898578104803</v>
      </c>
      <c r="G120" s="4">
        <f>Nurse[[#This Row],[Total Direct Care Staff Hours]]/Nurse[[#This Row],[MDS Census]]</f>
        <v>4.6290613503032709</v>
      </c>
      <c r="H120" s="4">
        <f>Nurse[[#This Row],[Total RN Hours (w/ Admin, DON)]]/Nurse[[#This Row],[MDS Census]]</f>
        <v>0.86104206025653751</v>
      </c>
      <c r="I120" s="4">
        <f>Nurse[[#This Row],[RN Hours (excl. Admin, DON)]]/Nurse[[#This Row],[MDS Census]]</f>
        <v>0.66411355274932871</v>
      </c>
      <c r="J120" s="4">
        <f>SUM(Nurse[[#This Row],[RN Hours (excl. Admin, DON)]],Nurse[[#This Row],[RN Admin Hours]],Nurse[[#This Row],[RN DON Hours]],Nurse[[#This Row],[LPN Hours (excl. Admin)]],Nurse[[#This Row],[LPN Admin Hours]],Nurse[[#This Row],[CNA Hours]],Nurse[[#This Row],[NA TR Hours]],Nurse[[#This Row],[Med Aide/Tech Hours]])</f>
        <v>527.55413043478256</v>
      </c>
      <c r="K120" s="4">
        <f>SUM(Nurse[[#This Row],[RN Hours (excl. Admin, DON)]],Nurse[[#This Row],[LPN Hours (excl. Admin)]],Nurse[[#This Row],[CNA Hours]],Nurse[[#This Row],[NA TR Hours]],Nurse[[#This Row],[Med Aide/Tech Hours]])</f>
        <v>506.02684782608691</v>
      </c>
      <c r="L120" s="4">
        <f>SUM(Nurse[[#This Row],[RN Hours (excl. Admin, DON)]],Nurse[[#This Row],[RN Admin Hours]],Nurse[[#This Row],[RN DON Hours]])</f>
        <v>94.124999999999972</v>
      </c>
      <c r="M120" s="4">
        <v>72.597717391304329</v>
      </c>
      <c r="N120" s="4">
        <v>16.146847826086955</v>
      </c>
      <c r="O120" s="4">
        <v>5.3804347826086953</v>
      </c>
      <c r="P120" s="4">
        <f>SUM(Nurse[[#This Row],[LPN Hours (excl. Admin)]],Nurse[[#This Row],[LPN Admin Hours]])</f>
        <v>137.95891304347822</v>
      </c>
      <c r="Q120" s="4">
        <v>137.95891304347822</v>
      </c>
      <c r="R120" s="4">
        <v>0</v>
      </c>
      <c r="S120" s="4">
        <f>SUM(Nurse[[#This Row],[CNA Hours]],Nurse[[#This Row],[NA TR Hours]],Nurse[[#This Row],[Med Aide/Tech Hours]])</f>
        <v>295.47021739130435</v>
      </c>
      <c r="T120" s="4">
        <v>295.47021739130435</v>
      </c>
      <c r="U120" s="4">
        <v>0</v>
      </c>
      <c r="V120" s="4">
        <v>0</v>
      </c>
      <c r="W1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0" s="4">
        <v>0</v>
      </c>
      <c r="Y120" s="4">
        <v>0</v>
      </c>
      <c r="Z120" s="4">
        <v>0</v>
      </c>
      <c r="AA120" s="4">
        <v>0</v>
      </c>
      <c r="AB120" s="4">
        <v>0</v>
      </c>
      <c r="AC120" s="4">
        <v>0</v>
      </c>
      <c r="AD120" s="4">
        <v>0</v>
      </c>
      <c r="AE120" s="4">
        <v>0</v>
      </c>
      <c r="AF120" t="s">
        <v>3</v>
      </c>
      <c r="AG120" s="1">
        <v>3</v>
      </c>
      <c r="AH120"/>
    </row>
    <row r="121" spans="1:34" x14ac:dyDescent="0.25">
      <c r="A121" t="s">
        <v>721</v>
      </c>
      <c r="B121" t="s">
        <v>321</v>
      </c>
      <c r="C121" t="s">
        <v>948</v>
      </c>
      <c r="D121" t="s">
        <v>736</v>
      </c>
      <c r="E121" s="4">
        <v>66.010869565217391</v>
      </c>
      <c r="F121" s="4">
        <f>Nurse[[#This Row],[Total Nurse Staff Hours]]/Nurse[[#This Row],[MDS Census]]</f>
        <v>4.287334101761898</v>
      </c>
      <c r="G121" s="4">
        <f>Nurse[[#This Row],[Total Direct Care Staff Hours]]/Nurse[[#This Row],[MDS Census]]</f>
        <v>3.749524123168122</v>
      </c>
      <c r="H121" s="4">
        <f>Nurse[[#This Row],[Total RN Hours (w/ Admin, DON)]]/Nurse[[#This Row],[MDS Census]]</f>
        <v>1.2040918821011035</v>
      </c>
      <c r="I121" s="4">
        <f>Nurse[[#This Row],[RN Hours (excl. Admin, DON)]]/Nurse[[#This Row],[MDS Census]]</f>
        <v>0.74178000987979598</v>
      </c>
      <c r="J121" s="4">
        <f>SUM(Nurse[[#This Row],[RN Hours (excl. Admin, DON)]],Nurse[[#This Row],[RN Admin Hours]],Nurse[[#This Row],[RN DON Hours]],Nurse[[#This Row],[LPN Hours (excl. Admin)]],Nurse[[#This Row],[LPN Admin Hours]],Nurse[[#This Row],[CNA Hours]],Nurse[[#This Row],[NA TR Hours]],Nurse[[#This Row],[Med Aide/Tech Hours]])</f>
        <v>283.01065217391312</v>
      </c>
      <c r="K121" s="4">
        <f>SUM(Nurse[[#This Row],[RN Hours (excl. Admin, DON)]],Nurse[[#This Row],[LPN Hours (excl. Admin)]],Nurse[[#This Row],[CNA Hours]],Nurse[[#This Row],[NA TR Hours]],Nurse[[#This Row],[Med Aide/Tech Hours]])</f>
        <v>247.50934782608701</v>
      </c>
      <c r="L121" s="4">
        <f>SUM(Nurse[[#This Row],[RN Hours (excl. Admin, DON)]],Nurse[[#This Row],[RN Admin Hours]],Nurse[[#This Row],[RN DON Hours]])</f>
        <v>79.483152173913055</v>
      </c>
      <c r="M121" s="4">
        <v>48.965543478260876</v>
      </c>
      <c r="N121" s="4">
        <v>25.648043478260863</v>
      </c>
      <c r="O121" s="4">
        <v>4.8695652173913047</v>
      </c>
      <c r="P121" s="4">
        <f>SUM(Nurse[[#This Row],[LPN Hours (excl. Admin)]],Nurse[[#This Row],[LPN Admin Hours]])</f>
        <v>20.147065217391308</v>
      </c>
      <c r="Q121" s="4">
        <v>15.163369565217394</v>
      </c>
      <c r="R121" s="4">
        <v>4.9836956521739131</v>
      </c>
      <c r="S121" s="4">
        <f>SUM(Nurse[[#This Row],[CNA Hours]],Nurse[[#This Row],[NA TR Hours]],Nurse[[#This Row],[Med Aide/Tech Hours]])</f>
        <v>183.38043478260875</v>
      </c>
      <c r="T121" s="4">
        <v>183.38043478260875</v>
      </c>
      <c r="U121" s="4">
        <v>0</v>
      </c>
      <c r="V121" s="4">
        <v>0</v>
      </c>
      <c r="W1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33.875</v>
      </c>
      <c r="X121" s="4">
        <v>0</v>
      </c>
      <c r="Y121" s="4">
        <v>0</v>
      </c>
      <c r="Z121" s="4">
        <v>0</v>
      </c>
      <c r="AA121" s="4">
        <v>0</v>
      </c>
      <c r="AB121" s="4">
        <v>0</v>
      </c>
      <c r="AC121" s="4">
        <v>33.875</v>
      </c>
      <c r="AD121" s="4">
        <v>0</v>
      </c>
      <c r="AE121" s="4">
        <v>0</v>
      </c>
      <c r="AF121" s="1">
        <v>395557</v>
      </c>
      <c r="AG121" s="1">
        <v>3</v>
      </c>
      <c r="AH121"/>
    </row>
    <row r="122" spans="1:34" x14ac:dyDescent="0.25">
      <c r="A122" t="s">
        <v>721</v>
      </c>
      <c r="B122" t="s">
        <v>316</v>
      </c>
      <c r="C122" t="s">
        <v>852</v>
      </c>
      <c r="D122" t="s">
        <v>735</v>
      </c>
      <c r="E122" s="4">
        <v>61.478260869565219</v>
      </c>
      <c r="F122" s="4">
        <f>Nurse[[#This Row],[Total Nurse Staff Hours]]/Nurse[[#This Row],[MDS Census]]</f>
        <v>3.9688118811881181</v>
      </c>
      <c r="G122" s="4">
        <f>Nurse[[#This Row],[Total Direct Care Staff Hours]]/Nurse[[#This Row],[MDS Census]]</f>
        <v>3.8728412305516255</v>
      </c>
      <c r="H122" s="4">
        <f>Nurse[[#This Row],[Total RN Hours (w/ Admin, DON)]]/Nurse[[#This Row],[MDS Census]]</f>
        <v>0.64978429985855723</v>
      </c>
      <c r="I122" s="4">
        <f>Nurse[[#This Row],[RN Hours (excl. Admin, DON)]]/Nurse[[#This Row],[MDS Census]]</f>
        <v>0.553813649222065</v>
      </c>
      <c r="J122" s="4">
        <f>SUM(Nurse[[#This Row],[RN Hours (excl. Admin, DON)]],Nurse[[#This Row],[RN Admin Hours]],Nurse[[#This Row],[RN DON Hours]],Nurse[[#This Row],[LPN Hours (excl. Admin)]],Nurse[[#This Row],[LPN Admin Hours]],Nurse[[#This Row],[CNA Hours]],Nurse[[#This Row],[NA TR Hours]],Nurse[[#This Row],[Med Aide/Tech Hours]])</f>
        <v>243.99565217391302</v>
      </c>
      <c r="K122" s="4">
        <f>SUM(Nurse[[#This Row],[RN Hours (excl. Admin, DON)]],Nurse[[#This Row],[LPN Hours (excl. Admin)]],Nurse[[#This Row],[CNA Hours]],Nurse[[#This Row],[NA TR Hours]],Nurse[[#This Row],[Med Aide/Tech Hours]])</f>
        <v>238.09554347826082</v>
      </c>
      <c r="L122" s="4">
        <f>SUM(Nurse[[#This Row],[RN Hours (excl. Admin, DON)]],Nurse[[#This Row],[RN Admin Hours]],Nurse[[#This Row],[RN DON Hours]])</f>
        <v>39.947608695652171</v>
      </c>
      <c r="M122" s="4">
        <v>34.047499999999999</v>
      </c>
      <c r="N122" s="4">
        <v>5.9001086956521736</v>
      </c>
      <c r="O122" s="4">
        <v>0</v>
      </c>
      <c r="P122" s="4">
        <f>SUM(Nurse[[#This Row],[LPN Hours (excl. Admin)]],Nurse[[#This Row],[LPN Admin Hours]])</f>
        <v>71.114239130434783</v>
      </c>
      <c r="Q122" s="4">
        <v>71.114239130434783</v>
      </c>
      <c r="R122" s="4">
        <v>0</v>
      </c>
      <c r="S122" s="4">
        <f>SUM(Nurse[[#This Row],[CNA Hours]],Nurse[[#This Row],[NA TR Hours]],Nurse[[#This Row],[Med Aide/Tech Hours]])</f>
        <v>132.93380434782605</v>
      </c>
      <c r="T122" s="4">
        <v>132.93380434782605</v>
      </c>
      <c r="U122" s="4">
        <v>0</v>
      </c>
      <c r="V122" s="4">
        <v>0</v>
      </c>
      <c r="W1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86.489891304347822</v>
      </c>
      <c r="X122" s="4">
        <v>10.856847826086955</v>
      </c>
      <c r="Y122" s="4">
        <v>0</v>
      </c>
      <c r="Z122" s="4">
        <v>0</v>
      </c>
      <c r="AA122" s="4">
        <v>36.243804347826085</v>
      </c>
      <c r="AB122" s="4">
        <v>0</v>
      </c>
      <c r="AC122" s="4">
        <v>39.389239130434788</v>
      </c>
      <c r="AD122" s="4">
        <v>0</v>
      </c>
      <c r="AE122" s="4">
        <v>0</v>
      </c>
      <c r="AF122" s="1">
        <v>395550</v>
      </c>
      <c r="AG122" s="1">
        <v>3</v>
      </c>
      <c r="AH122"/>
    </row>
    <row r="123" spans="1:34" x14ac:dyDescent="0.25">
      <c r="A123" t="s">
        <v>721</v>
      </c>
      <c r="B123" t="s">
        <v>292</v>
      </c>
      <c r="C123" t="s">
        <v>867</v>
      </c>
      <c r="D123" t="s">
        <v>736</v>
      </c>
      <c r="E123" s="4">
        <v>102.25</v>
      </c>
      <c r="F123" s="4">
        <f>Nurse[[#This Row],[Total Nurse Staff Hours]]/Nurse[[#This Row],[MDS Census]]</f>
        <v>2.809976613160412</v>
      </c>
      <c r="G123" s="4">
        <f>Nurse[[#This Row],[Total Direct Care Staff Hours]]/Nurse[[#This Row],[MDS Census]]</f>
        <v>2.7092005953013714</v>
      </c>
      <c r="H123" s="4">
        <f>Nurse[[#This Row],[Total RN Hours (w/ Admin, DON)]]/Nurse[[#This Row],[MDS Census]]</f>
        <v>0.3470819602423727</v>
      </c>
      <c r="I123" s="4">
        <f>Nurse[[#This Row],[RN Hours (excl. Admin, DON)]]/Nurse[[#This Row],[MDS Census]]</f>
        <v>0.24630594238333156</v>
      </c>
      <c r="J123" s="4">
        <f>SUM(Nurse[[#This Row],[RN Hours (excl. Admin, DON)]],Nurse[[#This Row],[RN Admin Hours]],Nurse[[#This Row],[RN DON Hours]],Nurse[[#This Row],[LPN Hours (excl. Admin)]],Nurse[[#This Row],[LPN Admin Hours]],Nurse[[#This Row],[CNA Hours]],Nurse[[#This Row],[NA TR Hours]],Nurse[[#This Row],[Med Aide/Tech Hours]])</f>
        <v>287.32010869565215</v>
      </c>
      <c r="K123" s="4">
        <f>SUM(Nurse[[#This Row],[RN Hours (excl. Admin, DON)]],Nurse[[#This Row],[LPN Hours (excl. Admin)]],Nurse[[#This Row],[CNA Hours]],Nurse[[#This Row],[NA TR Hours]],Nurse[[#This Row],[Med Aide/Tech Hours]])</f>
        <v>277.01576086956521</v>
      </c>
      <c r="L123" s="4">
        <f>SUM(Nurse[[#This Row],[RN Hours (excl. Admin, DON)]],Nurse[[#This Row],[RN Admin Hours]],Nurse[[#This Row],[RN DON Hours]])</f>
        <v>35.489130434782609</v>
      </c>
      <c r="M123" s="4">
        <v>25.184782608695652</v>
      </c>
      <c r="N123" s="4">
        <v>4.9130434782608692</v>
      </c>
      <c r="O123" s="4">
        <v>5.3913043478260869</v>
      </c>
      <c r="P123" s="4">
        <f>SUM(Nurse[[#This Row],[LPN Hours (excl. Admin)]],Nurse[[#This Row],[LPN Admin Hours]])</f>
        <v>86.234456521739133</v>
      </c>
      <c r="Q123" s="4">
        <v>86.234456521739133</v>
      </c>
      <c r="R123" s="4">
        <v>0</v>
      </c>
      <c r="S123" s="4">
        <f>SUM(Nurse[[#This Row],[CNA Hours]],Nurse[[#This Row],[NA TR Hours]],Nurse[[#This Row],[Med Aide/Tech Hours]])</f>
        <v>165.59652173913042</v>
      </c>
      <c r="T123" s="4">
        <v>112.2595652173913</v>
      </c>
      <c r="U123" s="4">
        <v>53.336956521739133</v>
      </c>
      <c r="V123" s="4">
        <v>0</v>
      </c>
      <c r="W1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48.662499999999994</v>
      </c>
      <c r="X123" s="4">
        <v>11.171195652173912</v>
      </c>
      <c r="Y123" s="4">
        <v>0</v>
      </c>
      <c r="Z123" s="4">
        <v>0</v>
      </c>
      <c r="AA123" s="4">
        <v>28.699130434782607</v>
      </c>
      <c r="AB123" s="4">
        <v>0</v>
      </c>
      <c r="AC123" s="4">
        <v>8.7921739130434791</v>
      </c>
      <c r="AD123" s="4">
        <v>0</v>
      </c>
      <c r="AE123" s="4">
        <v>0</v>
      </c>
      <c r="AF123" s="1">
        <v>395509</v>
      </c>
      <c r="AG123" s="1">
        <v>3</v>
      </c>
      <c r="AH123"/>
    </row>
    <row r="124" spans="1:34" x14ac:dyDescent="0.25">
      <c r="A124" t="s">
        <v>721</v>
      </c>
      <c r="B124" t="s">
        <v>233</v>
      </c>
      <c r="C124" t="s">
        <v>1005</v>
      </c>
      <c r="D124" t="s">
        <v>787</v>
      </c>
      <c r="E124" s="4">
        <v>96.858695652173907</v>
      </c>
      <c r="F124" s="4">
        <f>Nurse[[#This Row],[Total Nurse Staff Hours]]/Nurse[[#This Row],[MDS Census]]</f>
        <v>4.282619234653799</v>
      </c>
      <c r="G124" s="4">
        <f>Nurse[[#This Row],[Total Direct Care Staff Hours]]/Nurse[[#This Row],[MDS Census]]</f>
        <v>3.9547379643137694</v>
      </c>
      <c r="H124" s="4">
        <f>Nurse[[#This Row],[Total RN Hours (w/ Admin, DON)]]/Nurse[[#This Row],[MDS Census]]</f>
        <v>0.91985299068566928</v>
      </c>
      <c r="I124" s="4">
        <f>Nurse[[#This Row],[RN Hours (excl. Admin, DON)]]/Nurse[[#This Row],[MDS Census]]</f>
        <v>0.59197172034564027</v>
      </c>
      <c r="J124" s="4">
        <f>SUM(Nurse[[#This Row],[RN Hours (excl. Admin, DON)]],Nurse[[#This Row],[RN Admin Hours]],Nurse[[#This Row],[RN DON Hours]],Nurse[[#This Row],[LPN Hours (excl. Admin)]],Nurse[[#This Row],[LPN Admin Hours]],Nurse[[#This Row],[CNA Hours]],Nurse[[#This Row],[NA TR Hours]],Nurse[[#This Row],[Med Aide/Tech Hours]])</f>
        <v>414.80891304347824</v>
      </c>
      <c r="K124" s="4">
        <f>SUM(Nurse[[#This Row],[RN Hours (excl. Admin, DON)]],Nurse[[#This Row],[LPN Hours (excl. Admin)]],Nurse[[#This Row],[CNA Hours]],Nurse[[#This Row],[NA TR Hours]],Nurse[[#This Row],[Med Aide/Tech Hours]])</f>
        <v>383.05076086956518</v>
      </c>
      <c r="L124" s="4">
        <f>SUM(Nurse[[#This Row],[RN Hours (excl. Admin, DON)]],Nurse[[#This Row],[RN Admin Hours]],Nurse[[#This Row],[RN DON Hours]])</f>
        <v>89.095760869565197</v>
      </c>
      <c r="M124" s="4">
        <v>57.337608695652172</v>
      </c>
      <c r="N124" s="4">
        <v>26.627717391304344</v>
      </c>
      <c r="O124" s="4">
        <v>5.1304347826086953</v>
      </c>
      <c r="P124" s="4">
        <f>SUM(Nurse[[#This Row],[LPN Hours (excl. Admin)]],Nurse[[#This Row],[LPN Admin Hours]])</f>
        <v>123.95369565217391</v>
      </c>
      <c r="Q124" s="4">
        <v>123.95369565217391</v>
      </c>
      <c r="R124" s="4">
        <v>0</v>
      </c>
      <c r="S124" s="4">
        <f>SUM(Nurse[[#This Row],[CNA Hours]],Nurse[[#This Row],[NA TR Hours]],Nurse[[#This Row],[Med Aide/Tech Hours]])</f>
        <v>201.75945652173914</v>
      </c>
      <c r="T124" s="4">
        <v>188.89010869565217</v>
      </c>
      <c r="U124" s="4">
        <v>12.869347826086951</v>
      </c>
      <c r="V124" s="4">
        <v>0</v>
      </c>
      <c r="W1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138.54608695652172</v>
      </c>
      <c r="X124" s="4">
        <v>4.0126086956521743</v>
      </c>
      <c r="Y124" s="4">
        <v>0</v>
      </c>
      <c r="Z124" s="4">
        <v>0</v>
      </c>
      <c r="AA124" s="4">
        <v>61.684673913043476</v>
      </c>
      <c r="AB124" s="4">
        <v>0</v>
      </c>
      <c r="AC124" s="4">
        <v>72.848804347826089</v>
      </c>
      <c r="AD124" s="4">
        <v>0</v>
      </c>
      <c r="AE124" s="4">
        <v>0</v>
      </c>
      <c r="AF124" s="1">
        <v>395430</v>
      </c>
      <c r="AG124" s="1">
        <v>3</v>
      </c>
      <c r="AH124"/>
    </row>
    <row r="125" spans="1:34" x14ac:dyDescent="0.25">
      <c r="A125" t="s">
        <v>721</v>
      </c>
      <c r="B125" t="s">
        <v>330</v>
      </c>
      <c r="C125" t="s">
        <v>1038</v>
      </c>
      <c r="D125" t="s">
        <v>772</v>
      </c>
      <c r="E125" s="4">
        <v>68.347826086956516</v>
      </c>
      <c r="F125" s="4">
        <f>Nurse[[#This Row],[Total Nurse Staff Hours]]/Nurse[[#This Row],[MDS Census]]</f>
        <v>2.7482204198473288</v>
      </c>
      <c r="G125" s="4">
        <f>Nurse[[#This Row],[Total Direct Care Staff Hours]]/Nurse[[#This Row],[MDS Census]]</f>
        <v>2.6209144402035629</v>
      </c>
      <c r="H125" s="4">
        <f>Nurse[[#This Row],[Total RN Hours (w/ Admin, DON)]]/Nurse[[#This Row],[MDS Census]]</f>
        <v>0.43708969465648861</v>
      </c>
      <c r="I125" s="4">
        <f>Nurse[[#This Row],[RN Hours (excl. Admin, DON)]]/Nurse[[#This Row],[MDS Census]]</f>
        <v>0.30978371501272273</v>
      </c>
      <c r="J125" s="4">
        <f>SUM(Nurse[[#This Row],[RN Hours (excl. Admin, DON)]],Nurse[[#This Row],[RN Admin Hours]],Nurse[[#This Row],[RN DON Hours]],Nurse[[#This Row],[LPN Hours (excl. Admin)]],Nurse[[#This Row],[LPN Admin Hours]],Nurse[[#This Row],[CNA Hours]],Nurse[[#This Row],[NA TR Hours]],Nurse[[#This Row],[Med Aide/Tech Hours]])</f>
        <v>187.83489130434785</v>
      </c>
      <c r="K125" s="4">
        <f>SUM(Nurse[[#This Row],[RN Hours (excl. Admin, DON)]],Nurse[[#This Row],[LPN Hours (excl. Admin)]],Nurse[[#This Row],[CNA Hours]],Nurse[[#This Row],[NA TR Hours]],Nurse[[#This Row],[Med Aide/Tech Hours]])</f>
        <v>179.1338043478261</v>
      </c>
      <c r="L125" s="4">
        <f>SUM(Nurse[[#This Row],[RN Hours (excl. Admin, DON)]],Nurse[[#This Row],[RN Admin Hours]],Nurse[[#This Row],[RN DON Hours]])</f>
        <v>29.874130434782611</v>
      </c>
      <c r="M125" s="4">
        <v>21.173043478260873</v>
      </c>
      <c r="N125" s="4">
        <v>5.8315217391304346</v>
      </c>
      <c r="O125" s="4">
        <v>2.8695652173913042</v>
      </c>
      <c r="P125" s="4">
        <f>SUM(Nurse[[#This Row],[LPN Hours (excl. Admin)]],Nurse[[#This Row],[LPN Admin Hours]])</f>
        <v>48.8679347826087</v>
      </c>
      <c r="Q125" s="4">
        <v>48.8679347826087</v>
      </c>
      <c r="R125" s="4">
        <v>0</v>
      </c>
      <c r="S125" s="4">
        <f>SUM(Nurse[[#This Row],[CNA Hours]],Nurse[[#This Row],[NA TR Hours]],Nurse[[#This Row],[Med Aide/Tech Hours]])</f>
        <v>109.09282608695655</v>
      </c>
      <c r="T125" s="4">
        <v>105.44608695652177</v>
      </c>
      <c r="U125" s="4">
        <v>3.6467391304347827</v>
      </c>
      <c r="V125" s="4">
        <v>0</v>
      </c>
      <c r="W1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71.112065217391304</v>
      </c>
      <c r="X125" s="4">
        <v>8.1023913043478277</v>
      </c>
      <c r="Y125" s="4">
        <v>0</v>
      </c>
      <c r="Z125" s="4">
        <v>0</v>
      </c>
      <c r="AA125" s="4">
        <v>7.5364130434782615</v>
      </c>
      <c r="AB125" s="4">
        <v>0</v>
      </c>
      <c r="AC125" s="4">
        <v>54.4216304347826</v>
      </c>
      <c r="AD125" s="4">
        <v>1.0516304347826086</v>
      </c>
      <c r="AE125" s="4">
        <v>0</v>
      </c>
      <c r="AF125" s="1">
        <v>395567</v>
      </c>
      <c r="AG125" s="1">
        <v>3</v>
      </c>
      <c r="AH125"/>
    </row>
    <row r="126" spans="1:34" x14ac:dyDescent="0.25">
      <c r="A126" t="s">
        <v>721</v>
      </c>
      <c r="B126" t="s">
        <v>461</v>
      </c>
      <c r="C126" t="s">
        <v>1034</v>
      </c>
      <c r="D126" t="s">
        <v>736</v>
      </c>
      <c r="E126" s="4">
        <v>55.728260869565219</v>
      </c>
      <c r="F126" s="4">
        <f>Nurse[[#This Row],[Total Nurse Staff Hours]]/Nurse[[#This Row],[MDS Census]]</f>
        <v>3.7112307392237178</v>
      </c>
      <c r="G126" s="4">
        <f>Nurse[[#This Row],[Total Direct Care Staff Hours]]/Nurse[[#This Row],[MDS Census]]</f>
        <v>3.5191105909888827</v>
      </c>
      <c r="H126" s="4">
        <f>Nurse[[#This Row],[Total RN Hours (w/ Admin, DON)]]/Nurse[[#This Row],[MDS Census]]</f>
        <v>0.80175151160522717</v>
      </c>
      <c r="I126" s="4">
        <f>Nurse[[#This Row],[RN Hours (excl. Admin, DON)]]/Nurse[[#This Row],[MDS Census]]</f>
        <v>0.60963136337039192</v>
      </c>
      <c r="J126" s="4">
        <f>SUM(Nurse[[#This Row],[RN Hours (excl. Admin, DON)]],Nurse[[#This Row],[RN Admin Hours]],Nurse[[#This Row],[RN DON Hours]],Nurse[[#This Row],[LPN Hours (excl. Admin)]],Nurse[[#This Row],[LPN Admin Hours]],Nurse[[#This Row],[CNA Hours]],Nurse[[#This Row],[NA TR Hours]],Nurse[[#This Row],[Med Aide/Tech Hours]])</f>
        <v>206.82043478260871</v>
      </c>
      <c r="K126" s="4">
        <f>SUM(Nurse[[#This Row],[RN Hours (excl. Admin, DON)]],Nurse[[#This Row],[LPN Hours (excl. Admin)]],Nurse[[#This Row],[CNA Hours]],Nurse[[#This Row],[NA TR Hours]],Nurse[[#This Row],[Med Aide/Tech Hours]])</f>
        <v>196.11391304347828</v>
      </c>
      <c r="L126" s="4">
        <f>SUM(Nurse[[#This Row],[RN Hours (excl. Admin, DON)]],Nurse[[#This Row],[RN Admin Hours]],Nurse[[#This Row],[RN DON Hours]])</f>
        <v>44.680217391304346</v>
      </c>
      <c r="M126" s="4">
        <v>33.973695652173909</v>
      </c>
      <c r="N126" s="4">
        <v>5.1358695652173916</v>
      </c>
      <c r="O126" s="4">
        <v>5.5706521739130439</v>
      </c>
      <c r="P126" s="4">
        <f>SUM(Nurse[[#This Row],[LPN Hours (excl. Admin)]],Nurse[[#This Row],[LPN Admin Hours]])</f>
        <v>39.295108695652168</v>
      </c>
      <c r="Q126" s="4">
        <v>39.295108695652168</v>
      </c>
      <c r="R126" s="4">
        <v>0</v>
      </c>
      <c r="S126" s="4">
        <f>SUM(Nurse[[#This Row],[CNA Hours]],Nurse[[#This Row],[NA TR Hours]],Nurse[[#This Row],[Med Aide/Tech Hours]])</f>
        <v>122.8451086956522</v>
      </c>
      <c r="T126" s="4">
        <v>120.11086956521741</v>
      </c>
      <c r="U126" s="4">
        <v>2.7342391304347826</v>
      </c>
      <c r="V126" s="4">
        <v>0</v>
      </c>
      <c r="W1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71.51771739130433</v>
      </c>
      <c r="X126" s="4">
        <v>18.124347826086954</v>
      </c>
      <c r="Y126" s="4">
        <v>0</v>
      </c>
      <c r="Z126" s="4">
        <v>0</v>
      </c>
      <c r="AA126" s="4">
        <v>4.9941304347826092</v>
      </c>
      <c r="AB126" s="4">
        <v>0</v>
      </c>
      <c r="AC126" s="4">
        <v>48.399239130434765</v>
      </c>
      <c r="AD126" s="4">
        <v>0</v>
      </c>
      <c r="AE126" s="4">
        <v>0</v>
      </c>
      <c r="AF126" s="1">
        <v>395757</v>
      </c>
      <c r="AG126" s="1">
        <v>3</v>
      </c>
      <c r="AH126"/>
    </row>
    <row r="127" spans="1:34" x14ac:dyDescent="0.25">
      <c r="A127" t="s">
        <v>721</v>
      </c>
      <c r="B127" t="s">
        <v>384</v>
      </c>
      <c r="C127" t="s">
        <v>1058</v>
      </c>
      <c r="D127" t="s">
        <v>763</v>
      </c>
      <c r="E127" s="4">
        <v>92.859154929577471</v>
      </c>
      <c r="F127" s="4">
        <f>Nurse[[#This Row],[Total Nurse Staff Hours]]/Nurse[[#This Row],[MDS Census]]</f>
        <v>3.3116229334142271</v>
      </c>
      <c r="G127" s="4">
        <f>Nurse[[#This Row],[Total Direct Care Staff Hours]]/Nurse[[#This Row],[MDS Census]]</f>
        <v>2.7781101167905353</v>
      </c>
      <c r="H127" s="4">
        <f>Nurse[[#This Row],[Total RN Hours (w/ Admin, DON)]]/Nurse[[#This Row],[MDS Census]]</f>
        <v>0.76519035340512676</v>
      </c>
      <c r="I127" s="4">
        <f>Nurse[[#This Row],[RN Hours (excl. Admin, DON)]]/Nurse[[#This Row],[MDS Census]]</f>
        <v>0.23167753678143482</v>
      </c>
      <c r="J127" s="4">
        <f>SUM(Nurse[[#This Row],[RN Hours (excl. Admin, DON)]],Nurse[[#This Row],[RN Admin Hours]],Nurse[[#This Row],[RN DON Hours]],Nurse[[#This Row],[LPN Hours (excl. Admin)]],Nurse[[#This Row],[LPN Admin Hours]],Nurse[[#This Row],[CNA Hours]],Nurse[[#This Row],[NA TR Hours]],Nurse[[#This Row],[Med Aide/Tech Hours]])</f>
        <v>307.51450704225351</v>
      </c>
      <c r="K127" s="4">
        <f>SUM(Nurse[[#This Row],[RN Hours (excl. Admin, DON)]],Nurse[[#This Row],[LPN Hours (excl. Admin)]],Nurse[[#This Row],[CNA Hours]],Nurse[[#This Row],[NA TR Hours]],Nurse[[#This Row],[Med Aide/Tech Hours]])</f>
        <v>257.97295774647887</v>
      </c>
      <c r="L127" s="4">
        <f>SUM(Nurse[[#This Row],[RN Hours (excl. Admin, DON)]],Nurse[[#This Row],[RN Admin Hours]],Nurse[[#This Row],[RN DON Hours]])</f>
        <v>71.054929577464804</v>
      </c>
      <c r="M127" s="4">
        <v>21.513380281690139</v>
      </c>
      <c r="N127" s="4">
        <v>45.147183098591555</v>
      </c>
      <c r="O127" s="4">
        <v>4.394366197183099</v>
      </c>
      <c r="P127" s="4">
        <f>SUM(Nurse[[#This Row],[LPN Hours (excl. Admin)]],Nurse[[#This Row],[LPN Admin Hours]])</f>
        <v>67.29859154929575</v>
      </c>
      <c r="Q127" s="4">
        <v>67.29859154929575</v>
      </c>
      <c r="R127" s="4">
        <v>0</v>
      </c>
      <c r="S127" s="4">
        <f>SUM(Nurse[[#This Row],[CNA Hours]],Nurse[[#This Row],[NA TR Hours]],Nurse[[#This Row],[Med Aide/Tech Hours]])</f>
        <v>169.160985915493</v>
      </c>
      <c r="T127" s="4">
        <v>169.160985915493</v>
      </c>
      <c r="U127" s="4">
        <v>0</v>
      </c>
      <c r="V127" s="4">
        <v>0</v>
      </c>
      <c r="W1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26.244788732394369</v>
      </c>
      <c r="X127" s="4">
        <v>0</v>
      </c>
      <c r="Y127" s="4">
        <v>3.387323943661972</v>
      </c>
      <c r="Z127" s="4">
        <v>0</v>
      </c>
      <c r="AA127" s="4">
        <v>14.961267605633802</v>
      </c>
      <c r="AB127" s="4">
        <v>0</v>
      </c>
      <c r="AC127" s="4">
        <v>7.8961971830985931</v>
      </c>
      <c r="AD127" s="4">
        <v>0</v>
      </c>
      <c r="AE127" s="4">
        <v>0</v>
      </c>
      <c r="AF127" s="1">
        <v>395645</v>
      </c>
      <c r="AG127" s="1">
        <v>3</v>
      </c>
      <c r="AH127"/>
    </row>
    <row r="128" spans="1:34" x14ac:dyDescent="0.25">
      <c r="A128" t="s">
        <v>721</v>
      </c>
      <c r="B128" t="s">
        <v>308</v>
      </c>
      <c r="C128" t="s">
        <v>830</v>
      </c>
      <c r="D128" t="s">
        <v>739</v>
      </c>
      <c r="E128" s="4">
        <v>82.119565217391298</v>
      </c>
      <c r="F128" s="4">
        <f>Nurse[[#This Row],[Total Nurse Staff Hours]]/Nurse[[#This Row],[MDS Census]]</f>
        <v>3.0011528788881541</v>
      </c>
      <c r="G128" s="4">
        <f>Nurse[[#This Row],[Total Direct Care Staff Hours]]/Nurse[[#This Row],[MDS Census]]</f>
        <v>2.8179629384513571</v>
      </c>
      <c r="H128" s="4">
        <f>Nurse[[#This Row],[Total RN Hours (w/ Admin, DON)]]/Nurse[[#This Row],[MDS Census]]</f>
        <v>0.5181336863004633</v>
      </c>
      <c r="I128" s="4">
        <f>Nurse[[#This Row],[RN Hours (excl. Admin, DON)]]/Nurse[[#This Row],[MDS Census]]</f>
        <v>0.33494374586366649</v>
      </c>
      <c r="J128" s="4">
        <f>SUM(Nurse[[#This Row],[RN Hours (excl. Admin, DON)]],Nurse[[#This Row],[RN Admin Hours]],Nurse[[#This Row],[RN DON Hours]],Nurse[[#This Row],[LPN Hours (excl. Admin)]],Nurse[[#This Row],[LPN Admin Hours]],Nurse[[#This Row],[CNA Hours]],Nurse[[#This Row],[NA TR Hours]],Nurse[[#This Row],[Med Aide/Tech Hours]])</f>
        <v>246.4533695652174</v>
      </c>
      <c r="K128" s="4">
        <f>SUM(Nurse[[#This Row],[RN Hours (excl. Admin, DON)]],Nurse[[#This Row],[LPN Hours (excl. Admin)]],Nurse[[#This Row],[CNA Hours]],Nurse[[#This Row],[NA TR Hours]],Nurse[[#This Row],[Med Aide/Tech Hours]])</f>
        <v>231.40989130434784</v>
      </c>
      <c r="L128" s="4">
        <f>SUM(Nurse[[#This Row],[RN Hours (excl. Admin, DON)]],Nurse[[#This Row],[RN Admin Hours]],Nurse[[#This Row],[RN DON Hours]])</f>
        <v>42.548913043478258</v>
      </c>
      <c r="M128" s="4">
        <v>27.505434782608695</v>
      </c>
      <c r="N128" s="4">
        <v>9.7391304347826093</v>
      </c>
      <c r="O128" s="4">
        <v>5.3043478260869561</v>
      </c>
      <c r="P128" s="4">
        <f>SUM(Nurse[[#This Row],[LPN Hours (excl. Admin)]],Nurse[[#This Row],[LPN Admin Hours]])</f>
        <v>53.818043478260869</v>
      </c>
      <c r="Q128" s="4">
        <v>53.818043478260869</v>
      </c>
      <c r="R128" s="4">
        <v>0</v>
      </c>
      <c r="S128" s="4">
        <f>SUM(Nurse[[#This Row],[CNA Hours]],Nurse[[#This Row],[NA TR Hours]],Nurse[[#This Row],[Med Aide/Tech Hours]])</f>
        <v>150.08641304347827</v>
      </c>
      <c r="T128" s="4">
        <v>112.27663043478262</v>
      </c>
      <c r="U128" s="4">
        <v>37.809782608695649</v>
      </c>
      <c r="V128" s="4">
        <v>0</v>
      </c>
      <c r="W1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5.2278260869565223</v>
      </c>
      <c r="X128" s="4">
        <v>0</v>
      </c>
      <c r="Y128" s="4">
        <v>0</v>
      </c>
      <c r="Z128" s="4">
        <v>0</v>
      </c>
      <c r="AA128" s="4">
        <v>3.5435869565217395</v>
      </c>
      <c r="AB128" s="4">
        <v>0</v>
      </c>
      <c r="AC128" s="4">
        <v>1.6842391304347826</v>
      </c>
      <c r="AD128" s="4">
        <v>0</v>
      </c>
      <c r="AE128" s="4">
        <v>0</v>
      </c>
      <c r="AF128" s="1">
        <v>395536</v>
      </c>
      <c r="AG128" s="1">
        <v>3</v>
      </c>
      <c r="AH128"/>
    </row>
    <row r="129" spans="1:34" x14ac:dyDescent="0.25">
      <c r="A129" t="s">
        <v>721</v>
      </c>
      <c r="B129" t="s">
        <v>25</v>
      </c>
      <c r="C129" t="s">
        <v>902</v>
      </c>
      <c r="D129" t="s">
        <v>768</v>
      </c>
      <c r="E129" s="4">
        <v>43.554347826086953</v>
      </c>
      <c r="F129" s="4">
        <f>Nurse[[#This Row],[Total Nurse Staff Hours]]/Nurse[[#This Row],[MDS Census]]</f>
        <v>3.4995008734714252</v>
      </c>
      <c r="G129" s="4">
        <f>Nurse[[#This Row],[Total Direct Care Staff Hours]]/Nurse[[#This Row],[MDS Census]]</f>
        <v>3.1979660593960566</v>
      </c>
      <c r="H129" s="4">
        <f>Nurse[[#This Row],[Total RN Hours (w/ Admin, DON)]]/Nurse[[#This Row],[MDS Census]]</f>
        <v>1.0215872223608686</v>
      </c>
      <c r="I129" s="4">
        <f>Nurse[[#This Row],[RN Hours (excl. Admin, DON)]]/Nurse[[#This Row],[MDS Census]]</f>
        <v>0.72005240828550043</v>
      </c>
      <c r="J129" s="4">
        <f>SUM(Nurse[[#This Row],[RN Hours (excl. Admin, DON)]],Nurse[[#This Row],[RN Admin Hours]],Nurse[[#This Row],[RN DON Hours]],Nurse[[#This Row],[LPN Hours (excl. Admin)]],Nurse[[#This Row],[LPN Admin Hours]],Nurse[[#This Row],[CNA Hours]],Nurse[[#This Row],[NA TR Hours]],Nurse[[#This Row],[Med Aide/Tech Hours]])</f>
        <v>152.41847826086956</v>
      </c>
      <c r="K129" s="4">
        <f>SUM(Nurse[[#This Row],[RN Hours (excl. Admin, DON)]],Nurse[[#This Row],[LPN Hours (excl. Admin)]],Nurse[[#This Row],[CNA Hours]],Nurse[[#This Row],[NA TR Hours]],Nurse[[#This Row],[Med Aide/Tech Hours]])</f>
        <v>139.2853260869565</v>
      </c>
      <c r="L129" s="4">
        <f>SUM(Nurse[[#This Row],[RN Hours (excl. Admin, DON)]],Nurse[[#This Row],[RN Admin Hours]],Nurse[[#This Row],[RN DON Hours]])</f>
        <v>44.494565217391305</v>
      </c>
      <c r="M129" s="4">
        <v>31.361413043478262</v>
      </c>
      <c r="N129" s="4">
        <v>8.0027173913043477</v>
      </c>
      <c r="O129" s="4">
        <v>5.1304347826086953</v>
      </c>
      <c r="P129" s="4">
        <f>SUM(Nurse[[#This Row],[LPN Hours (excl. Admin)]],Nurse[[#This Row],[LPN Admin Hours]])</f>
        <v>20.923913043478262</v>
      </c>
      <c r="Q129" s="4">
        <v>20.923913043478262</v>
      </c>
      <c r="R129" s="4">
        <v>0</v>
      </c>
      <c r="S129" s="4">
        <f>SUM(Nurse[[#This Row],[CNA Hours]],Nurse[[#This Row],[NA TR Hours]],Nurse[[#This Row],[Med Aide/Tech Hours]])</f>
        <v>87</v>
      </c>
      <c r="T129" s="4">
        <v>57.073369565217391</v>
      </c>
      <c r="U129" s="4">
        <v>29.926630434782609</v>
      </c>
      <c r="V129" s="4">
        <v>0</v>
      </c>
      <c r="W1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0.18478260869565216</v>
      </c>
      <c r="X129" s="4">
        <v>0.18478260869565216</v>
      </c>
      <c r="Y129" s="4">
        <v>0</v>
      </c>
      <c r="Z129" s="4">
        <v>0</v>
      </c>
      <c r="AA129" s="4">
        <v>0</v>
      </c>
      <c r="AB129" s="4">
        <v>0</v>
      </c>
      <c r="AC129" s="4">
        <v>0</v>
      </c>
      <c r="AD129" s="4">
        <v>0</v>
      </c>
      <c r="AE129" s="4">
        <v>0</v>
      </c>
      <c r="AF129" s="1">
        <v>395013</v>
      </c>
      <c r="AG129" s="1">
        <v>3</v>
      </c>
      <c r="AH129"/>
    </row>
    <row r="130" spans="1:34" x14ac:dyDescent="0.25">
      <c r="A130" t="s">
        <v>721</v>
      </c>
      <c r="B130" t="s">
        <v>520</v>
      </c>
      <c r="C130" t="s">
        <v>856</v>
      </c>
      <c r="D130" t="s">
        <v>761</v>
      </c>
      <c r="E130" s="4">
        <v>41.880434782608695</v>
      </c>
      <c r="F130" s="4">
        <f>Nurse[[#This Row],[Total Nurse Staff Hours]]/Nurse[[#This Row],[MDS Census]]</f>
        <v>3.6722553854139641</v>
      </c>
      <c r="G130" s="4">
        <f>Nurse[[#This Row],[Total Direct Care Staff Hours]]/Nurse[[#This Row],[MDS Census]]</f>
        <v>3.4090838307812104</v>
      </c>
      <c r="H130" s="4">
        <f>Nurse[[#This Row],[Total RN Hours (w/ Admin, DON)]]/Nurse[[#This Row],[MDS Census]]</f>
        <v>0.9060472359200622</v>
      </c>
      <c r="I130" s="4">
        <f>Nurse[[#This Row],[RN Hours (excl. Admin, DON)]]/Nurse[[#This Row],[MDS Census]]</f>
        <v>0.64287568128730843</v>
      </c>
      <c r="J130" s="4">
        <f>SUM(Nurse[[#This Row],[RN Hours (excl. Admin, DON)]],Nurse[[#This Row],[RN Admin Hours]],Nurse[[#This Row],[RN DON Hours]],Nurse[[#This Row],[LPN Hours (excl. Admin)]],Nurse[[#This Row],[LPN Admin Hours]],Nurse[[#This Row],[CNA Hours]],Nurse[[#This Row],[NA TR Hours]],Nurse[[#This Row],[Med Aide/Tech Hours]])</f>
        <v>153.79565217391308</v>
      </c>
      <c r="K130" s="4">
        <f>SUM(Nurse[[#This Row],[RN Hours (excl. Admin, DON)]],Nurse[[#This Row],[LPN Hours (excl. Admin)]],Nurse[[#This Row],[CNA Hours]],Nurse[[#This Row],[NA TR Hours]],Nurse[[#This Row],[Med Aide/Tech Hours]])</f>
        <v>142.7739130434783</v>
      </c>
      <c r="L130" s="4">
        <f>SUM(Nurse[[#This Row],[RN Hours (excl. Admin, DON)]],Nurse[[#This Row],[RN Admin Hours]],Nurse[[#This Row],[RN DON Hours]])</f>
        <v>37.945652173913039</v>
      </c>
      <c r="M130" s="4">
        <v>26.923913043478255</v>
      </c>
      <c r="N130" s="4">
        <v>6.6304347826086953</v>
      </c>
      <c r="O130" s="4">
        <v>4.3913043478260869</v>
      </c>
      <c r="P130" s="4">
        <f>SUM(Nurse[[#This Row],[LPN Hours (excl. Admin)]],Nurse[[#This Row],[LPN Admin Hours]])</f>
        <v>34.125000000000007</v>
      </c>
      <c r="Q130" s="4">
        <v>34.125000000000007</v>
      </c>
      <c r="R130" s="4">
        <v>0</v>
      </c>
      <c r="S130" s="4">
        <f>SUM(Nurse[[#This Row],[CNA Hours]],Nurse[[#This Row],[NA TR Hours]],Nurse[[#This Row],[Med Aide/Tech Hours]])</f>
        <v>81.725000000000037</v>
      </c>
      <c r="T130" s="4">
        <v>81.725000000000037</v>
      </c>
      <c r="U130" s="4">
        <v>0</v>
      </c>
      <c r="V130" s="4">
        <v>0</v>
      </c>
      <c r="W1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0" s="4">
        <v>0</v>
      </c>
      <c r="Y130" s="4">
        <v>0</v>
      </c>
      <c r="Z130" s="4">
        <v>0</v>
      </c>
      <c r="AA130" s="4">
        <v>0</v>
      </c>
      <c r="AB130" s="4">
        <v>0</v>
      </c>
      <c r="AC130" s="4">
        <v>0</v>
      </c>
      <c r="AD130" s="4">
        <v>0</v>
      </c>
      <c r="AE130" s="4">
        <v>0</v>
      </c>
      <c r="AF130" s="1">
        <v>395844</v>
      </c>
      <c r="AG130" s="1">
        <v>3</v>
      </c>
      <c r="AH130"/>
    </row>
    <row r="131" spans="1:34" x14ac:dyDescent="0.25">
      <c r="A131" t="s">
        <v>721</v>
      </c>
      <c r="B131" t="s">
        <v>168</v>
      </c>
      <c r="C131" t="s">
        <v>835</v>
      </c>
      <c r="D131" t="s">
        <v>789</v>
      </c>
      <c r="E131" s="4">
        <v>94.065217391304344</v>
      </c>
      <c r="F131" s="4">
        <f>Nurse[[#This Row],[Total Nurse Staff Hours]]/Nurse[[#This Row],[MDS Census]]</f>
        <v>3.3521204067483246</v>
      </c>
      <c r="G131" s="4">
        <f>Nurse[[#This Row],[Total Direct Care Staff Hours]]/Nurse[[#This Row],[MDS Census]]</f>
        <v>3.1517217471689394</v>
      </c>
      <c r="H131" s="4">
        <f>Nurse[[#This Row],[Total RN Hours (w/ Admin, DON)]]/Nurse[[#This Row],[MDS Census]]</f>
        <v>0.79417032586087366</v>
      </c>
      <c r="I131" s="4">
        <f>Nurse[[#This Row],[RN Hours (excl. Admin, DON)]]/Nurse[[#This Row],[MDS Census]]</f>
        <v>0.59377166628148836</v>
      </c>
      <c r="J131" s="4">
        <f>SUM(Nurse[[#This Row],[RN Hours (excl. Admin, DON)]],Nurse[[#This Row],[RN Admin Hours]],Nurse[[#This Row],[RN DON Hours]],Nurse[[#This Row],[LPN Hours (excl. Admin)]],Nurse[[#This Row],[LPN Admin Hours]],Nurse[[#This Row],[CNA Hours]],Nurse[[#This Row],[NA TR Hours]],Nurse[[#This Row],[Med Aide/Tech Hours]])</f>
        <v>315.31793478260869</v>
      </c>
      <c r="K131" s="4">
        <f>SUM(Nurse[[#This Row],[RN Hours (excl. Admin, DON)]],Nurse[[#This Row],[LPN Hours (excl. Admin)]],Nurse[[#This Row],[CNA Hours]],Nurse[[#This Row],[NA TR Hours]],Nurse[[#This Row],[Med Aide/Tech Hours]])</f>
        <v>296.46739130434781</v>
      </c>
      <c r="L131" s="4">
        <f>SUM(Nurse[[#This Row],[RN Hours (excl. Admin, DON)]],Nurse[[#This Row],[RN Admin Hours]],Nurse[[#This Row],[RN DON Hours]])</f>
        <v>74.703804347826093</v>
      </c>
      <c r="M131" s="4">
        <v>55.853260869565219</v>
      </c>
      <c r="N131" s="4">
        <v>13.459239130434783</v>
      </c>
      <c r="O131" s="4">
        <v>5.3913043478260869</v>
      </c>
      <c r="P131" s="4">
        <f>SUM(Nurse[[#This Row],[LPN Hours (excl. Admin)]],Nurse[[#This Row],[LPN Admin Hours]])</f>
        <v>58.258152173913047</v>
      </c>
      <c r="Q131" s="4">
        <v>58.258152173913047</v>
      </c>
      <c r="R131" s="4">
        <v>0</v>
      </c>
      <c r="S131" s="4">
        <f>SUM(Nurse[[#This Row],[CNA Hours]],Nurse[[#This Row],[NA TR Hours]],Nurse[[#This Row],[Med Aide/Tech Hours]])</f>
        <v>182.35597826086956</v>
      </c>
      <c r="T131" s="4">
        <v>182.35597826086956</v>
      </c>
      <c r="U131" s="4">
        <v>0</v>
      </c>
      <c r="V131" s="4">
        <v>0</v>
      </c>
      <c r="W1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1" s="4">
        <v>0</v>
      </c>
      <c r="Y131" s="4">
        <v>0</v>
      </c>
      <c r="Z131" s="4">
        <v>0</v>
      </c>
      <c r="AA131" s="4">
        <v>0</v>
      </c>
      <c r="AB131" s="4">
        <v>0</v>
      </c>
      <c r="AC131" s="4">
        <v>0</v>
      </c>
      <c r="AD131" s="4">
        <v>0</v>
      </c>
      <c r="AE131" s="4">
        <v>0</v>
      </c>
      <c r="AF131" s="1">
        <v>395341</v>
      </c>
      <c r="AG131" s="1">
        <v>3</v>
      </c>
      <c r="AH131"/>
    </row>
    <row r="132" spans="1:34" x14ac:dyDescent="0.25">
      <c r="A132" t="s">
        <v>721</v>
      </c>
      <c r="B132" t="s">
        <v>430</v>
      </c>
      <c r="C132" t="s">
        <v>1070</v>
      </c>
      <c r="D132" t="s">
        <v>736</v>
      </c>
      <c r="E132" s="4">
        <v>136.32608695652175</v>
      </c>
      <c r="F132" s="4">
        <f>Nurse[[#This Row],[Total Nurse Staff Hours]]/Nurse[[#This Row],[MDS Census]]</f>
        <v>3.0345255940041458</v>
      </c>
      <c r="G132" s="4">
        <f>Nurse[[#This Row],[Total Direct Care Staff Hours]]/Nurse[[#This Row],[MDS Census]]</f>
        <v>2.8590153085632273</v>
      </c>
      <c r="H132" s="4">
        <f>Nurse[[#This Row],[Total RN Hours (w/ Admin, DON)]]/Nurse[[#This Row],[MDS Census]]</f>
        <v>0.44757614415563696</v>
      </c>
      <c r="I132" s="4">
        <f>Nurse[[#This Row],[RN Hours (excl. Admin, DON)]]/Nurse[[#This Row],[MDS Census]]</f>
        <v>0.30427762717269968</v>
      </c>
      <c r="J132" s="4">
        <f>SUM(Nurse[[#This Row],[RN Hours (excl. Admin, DON)]],Nurse[[#This Row],[RN Admin Hours]],Nurse[[#This Row],[RN DON Hours]],Nurse[[#This Row],[LPN Hours (excl. Admin)]],Nurse[[#This Row],[LPN Admin Hours]],Nurse[[#This Row],[CNA Hours]],Nurse[[#This Row],[NA TR Hours]],Nurse[[#This Row],[Med Aide/Tech Hours]])</f>
        <v>413.685</v>
      </c>
      <c r="K132" s="4">
        <f>SUM(Nurse[[#This Row],[RN Hours (excl. Admin, DON)]],Nurse[[#This Row],[LPN Hours (excl. Admin)]],Nurse[[#This Row],[CNA Hours]],Nurse[[#This Row],[NA TR Hours]],Nurse[[#This Row],[Med Aide/Tech Hours]])</f>
        <v>389.75836956521738</v>
      </c>
      <c r="L132" s="4">
        <f>SUM(Nurse[[#This Row],[RN Hours (excl. Admin, DON)]],Nurse[[#This Row],[RN Admin Hours]],Nurse[[#This Row],[RN DON Hours]])</f>
        <v>61.016304347826079</v>
      </c>
      <c r="M132" s="4">
        <v>41.480978260869563</v>
      </c>
      <c r="N132" s="4">
        <v>14.230978260869565</v>
      </c>
      <c r="O132" s="4">
        <v>5.3043478260869561</v>
      </c>
      <c r="P132" s="4">
        <f>SUM(Nurse[[#This Row],[LPN Hours (excl. Admin)]],Nurse[[#This Row],[LPN Admin Hours]])</f>
        <v>132.20391304347825</v>
      </c>
      <c r="Q132" s="4">
        <v>127.81260869565217</v>
      </c>
      <c r="R132" s="4">
        <v>4.3913043478260869</v>
      </c>
      <c r="S132" s="4">
        <f>SUM(Nurse[[#This Row],[CNA Hours]],Nurse[[#This Row],[NA TR Hours]],Nurse[[#This Row],[Med Aide/Tech Hours]])</f>
        <v>220.46478260869566</v>
      </c>
      <c r="T132" s="4">
        <v>177.53260869565219</v>
      </c>
      <c r="U132" s="4">
        <v>42.932173913043478</v>
      </c>
      <c r="V132" s="4">
        <v>0</v>
      </c>
      <c r="W1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2" s="4">
        <v>0</v>
      </c>
      <c r="Y132" s="4">
        <v>0</v>
      </c>
      <c r="Z132" s="4">
        <v>0</v>
      </c>
      <c r="AA132" s="4">
        <v>0</v>
      </c>
      <c r="AB132" s="4">
        <v>0</v>
      </c>
      <c r="AC132" s="4">
        <v>0</v>
      </c>
      <c r="AD132" s="4">
        <v>0</v>
      </c>
      <c r="AE132" s="4">
        <v>0</v>
      </c>
      <c r="AF132" s="1">
        <v>395711</v>
      </c>
      <c r="AG132" s="1">
        <v>3</v>
      </c>
      <c r="AH132"/>
    </row>
    <row r="133" spans="1:34" x14ac:dyDescent="0.25">
      <c r="A133" t="s">
        <v>721</v>
      </c>
      <c r="B133" t="s">
        <v>182</v>
      </c>
      <c r="C133" t="s">
        <v>985</v>
      </c>
      <c r="D133" t="s">
        <v>752</v>
      </c>
      <c r="E133" s="4">
        <v>80.456521739130437</v>
      </c>
      <c r="F133" s="4">
        <f>Nurse[[#This Row],[Total Nurse Staff Hours]]/Nurse[[#This Row],[MDS Census]]</f>
        <v>3.3273128884085383</v>
      </c>
      <c r="G133" s="4">
        <f>Nurse[[#This Row],[Total Direct Care Staff Hours]]/Nurse[[#This Row],[MDS Census]]</f>
        <v>3.012566873817887</v>
      </c>
      <c r="H133" s="4">
        <f>Nurse[[#This Row],[Total RN Hours (w/ Admin, DON)]]/Nurse[[#This Row],[MDS Census]]</f>
        <v>0.67901918400432326</v>
      </c>
      <c r="I133" s="4">
        <f>Nurse[[#This Row],[RN Hours (excl. Admin, DON)]]/Nurse[[#This Row],[MDS Census]]</f>
        <v>0.47306133477438544</v>
      </c>
      <c r="J133" s="4">
        <f>SUM(Nurse[[#This Row],[RN Hours (excl. Admin, DON)]],Nurse[[#This Row],[RN Admin Hours]],Nurse[[#This Row],[RN DON Hours]],Nurse[[#This Row],[LPN Hours (excl. Admin)]],Nurse[[#This Row],[LPN Admin Hours]],Nurse[[#This Row],[CNA Hours]],Nurse[[#This Row],[NA TR Hours]],Nurse[[#This Row],[Med Aide/Tech Hours]])</f>
        <v>267.70402173913044</v>
      </c>
      <c r="K133" s="4">
        <f>SUM(Nurse[[#This Row],[RN Hours (excl. Admin, DON)]],Nurse[[#This Row],[LPN Hours (excl. Admin)]],Nurse[[#This Row],[CNA Hours]],Nurse[[#This Row],[NA TR Hours]],Nurse[[#This Row],[Med Aide/Tech Hours]])</f>
        <v>242.38065217391306</v>
      </c>
      <c r="L133" s="4">
        <f>SUM(Nurse[[#This Row],[RN Hours (excl. Admin, DON)]],Nurse[[#This Row],[RN Admin Hours]],Nurse[[#This Row],[RN DON Hours]])</f>
        <v>54.631521739130442</v>
      </c>
      <c r="M133" s="4">
        <v>38.060869565217402</v>
      </c>
      <c r="N133" s="4">
        <v>11.391304347826088</v>
      </c>
      <c r="O133" s="4">
        <v>5.1793478260869561</v>
      </c>
      <c r="P133" s="4">
        <f>SUM(Nurse[[#This Row],[LPN Hours (excl. Admin)]],Nurse[[#This Row],[LPN Admin Hours]])</f>
        <v>67.235434782608692</v>
      </c>
      <c r="Q133" s="4">
        <v>58.482717391304348</v>
      </c>
      <c r="R133" s="4">
        <v>8.7527173913043477</v>
      </c>
      <c r="S133" s="4">
        <f>SUM(Nurse[[#This Row],[CNA Hours]],Nurse[[#This Row],[NA TR Hours]],Nurse[[#This Row],[Med Aide/Tech Hours]])</f>
        <v>145.83706521739131</v>
      </c>
      <c r="T133" s="4">
        <v>92.641304347826093</v>
      </c>
      <c r="U133" s="4">
        <v>53.19576086956522</v>
      </c>
      <c r="V133" s="4">
        <v>0</v>
      </c>
      <c r="W1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1.8858695652173911</v>
      </c>
      <c r="X133" s="4">
        <v>0</v>
      </c>
      <c r="Y133" s="4">
        <v>0</v>
      </c>
      <c r="Z133" s="4">
        <v>0</v>
      </c>
      <c r="AA133" s="4">
        <v>0.25543478260869568</v>
      </c>
      <c r="AB133" s="4">
        <v>0</v>
      </c>
      <c r="AC133" s="4">
        <v>0</v>
      </c>
      <c r="AD133" s="4">
        <v>1.6304347826086956</v>
      </c>
      <c r="AE133" s="4">
        <v>0</v>
      </c>
      <c r="AF133" s="1">
        <v>395357</v>
      </c>
      <c r="AG133" s="1">
        <v>3</v>
      </c>
      <c r="AH133"/>
    </row>
    <row r="134" spans="1:34" x14ac:dyDescent="0.25">
      <c r="A134" t="s">
        <v>721</v>
      </c>
      <c r="B134" t="s">
        <v>291</v>
      </c>
      <c r="C134" t="s">
        <v>948</v>
      </c>
      <c r="D134" t="s">
        <v>736</v>
      </c>
      <c r="E134" s="4">
        <v>69.239130434782609</v>
      </c>
      <c r="F134" s="4">
        <f>Nurse[[#This Row],[Total Nurse Staff Hours]]/Nurse[[#This Row],[MDS Census]]</f>
        <v>4.0282825745682889</v>
      </c>
      <c r="G134" s="4">
        <f>Nurse[[#This Row],[Total Direct Care Staff Hours]]/Nurse[[#This Row],[MDS Census]]</f>
        <v>3.7535572998430142</v>
      </c>
      <c r="H134" s="4">
        <f>Nurse[[#This Row],[Total RN Hours (w/ Admin, DON)]]/Nurse[[#This Row],[MDS Census]]</f>
        <v>0.74516326530612242</v>
      </c>
      <c r="I134" s="4">
        <f>Nurse[[#This Row],[RN Hours (excl. Admin, DON)]]/Nurse[[#This Row],[MDS Census]]</f>
        <v>0.47043799058084768</v>
      </c>
      <c r="J134" s="4">
        <f>SUM(Nurse[[#This Row],[RN Hours (excl. Admin, DON)]],Nurse[[#This Row],[RN Admin Hours]],Nurse[[#This Row],[RN DON Hours]],Nurse[[#This Row],[LPN Hours (excl. Admin)]],Nurse[[#This Row],[LPN Admin Hours]],Nurse[[#This Row],[CNA Hours]],Nurse[[#This Row],[NA TR Hours]],Nurse[[#This Row],[Med Aide/Tech Hours]])</f>
        <v>278.91478260869565</v>
      </c>
      <c r="K134" s="4">
        <f>SUM(Nurse[[#This Row],[RN Hours (excl. Admin, DON)]],Nurse[[#This Row],[LPN Hours (excl. Admin)]],Nurse[[#This Row],[CNA Hours]],Nurse[[#This Row],[NA TR Hours]],Nurse[[#This Row],[Med Aide/Tech Hours]])</f>
        <v>259.89304347826089</v>
      </c>
      <c r="L134" s="4">
        <f>SUM(Nurse[[#This Row],[RN Hours (excl. Admin, DON)]],Nurse[[#This Row],[RN Admin Hours]],Nurse[[#This Row],[RN DON Hours]])</f>
        <v>51.594456521739126</v>
      </c>
      <c r="M134" s="4">
        <v>32.572717391304344</v>
      </c>
      <c r="N134" s="4">
        <v>13.978260869565217</v>
      </c>
      <c r="O134" s="4">
        <v>5.0434782608695654</v>
      </c>
      <c r="P134" s="4">
        <f>SUM(Nurse[[#This Row],[LPN Hours (excl. Admin)]],Nurse[[#This Row],[LPN Admin Hours]])</f>
        <v>81.051847826086956</v>
      </c>
      <c r="Q134" s="4">
        <v>81.051847826086956</v>
      </c>
      <c r="R134" s="4">
        <v>0</v>
      </c>
      <c r="S134" s="4">
        <f>SUM(Nurse[[#This Row],[CNA Hours]],Nurse[[#This Row],[NA TR Hours]],Nurse[[#This Row],[Med Aide/Tech Hours]])</f>
        <v>146.26847826086959</v>
      </c>
      <c r="T134" s="4">
        <v>146.26847826086959</v>
      </c>
      <c r="U134" s="4">
        <v>0</v>
      </c>
      <c r="V134" s="4">
        <v>0</v>
      </c>
      <c r="W1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44.170217391304348</v>
      </c>
      <c r="X134" s="4">
        <v>6.9069565217391302</v>
      </c>
      <c r="Y134" s="4">
        <v>0</v>
      </c>
      <c r="Z134" s="4">
        <v>0</v>
      </c>
      <c r="AA134" s="4">
        <v>26.068152173913042</v>
      </c>
      <c r="AB134" s="4">
        <v>0</v>
      </c>
      <c r="AC134" s="4">
        <v>11.195108695652177</v>
      </c>
      <c r="AD134" s="4">
        <v>0</v>
      </c>
      <c r="AE134" s="4">
        <v>0</v>
      </c>
      <c r="AF134" s="1">
        <v>395507</v>
      </c>
      <c r="AG134" s="1">
        <v>3</v>
      </c>
      <c r="AH134"/>
    </row>
    <row r="135" spans="1:34" x14ac:dyDescent="0.25">
      <c r="A135" t="s">
        <v>721</v>
      </c>
      <c r="B135" t="s">
        <v>265</v>
      </c>
      <c r="C135" t="s">
        <v>909</v>
      </c>
      <c r="D135" t="s">
        <v>763</v>
      </c>
      <c r="E135" s="4">
        <v>46.423913043478258</v>
      </c>
      <c r="F135" s="4">
        <f>Nurse[[#This Row],[Total Nurse Staff Hours]]/Nurse[[#This Row],[MDS Census]]</f>
        <v>3.6197611800515102</v>
      </c>
      <c r="G135" s="4">
        <f>Nurse[[#This Row],[Total Direct Care Staff Hours]]/Nurse[[#This Row],[MDS Census]]</f>
        <v>3.2957152891594474</v>
      </c>
      <c r="H135" s="4">
        <f>Nurse[[#This Row],[Total RN Hours (w/ Admin, DON)]]/Nurse[[#This Row],[MDS Census]]</f>
        <v>0.61273706391945693</v>
      </c>
      <c r="I135" s="4">
        <f>Nurse[[#This Row],[RN Hours (excl. Admin, DON)]]/Nurse[[#This Row],[MDS Census]]</f>
        <v>0.28869117302739405</v>
      </c>
      <c r="J135" s="4">
        <f>SUM(Nurse[[#This Row],[RN Hours (excl. Admin, DON)]],Nurse[[#This Row],[RN Admin Hours]],Nurse[[#This Row],[RN DON Hours]],Nurse[[#This Row],[LPN Hours (excl. Admin)]],Nurse[[#This Row],[LPN Admin Hours]],Nurse[[#This Row],[CNA Hours]],Nurse[[#This Row],[NA TR Hours]],Nurse[[#This Row],[Med Aide/Tech Hours]])</f>
        <v>168.04347826086956</v>
      </c>
      <c r="K135" s="4">
        <f>SUM(Nurse[[#This Row],[RN Hours (excl. Admin, DON)]],Nurse[[#This Row],[LPN Hours (excl. Admin)]],Nurse[[#This Row],[CNA Hours]],Nurse[[#This Row],[NA TR Hours]],Nurse[[#This Row],[Med Aide/Tech Hours]])</f>
        <v>153</v>
      </c>
      <c r="L135" s="4">
        <f>SUM(Nurse[[#This Row],[RN Hours (excl. Admin, DON)]],Nurse[[#This Row],[RN Admin Hours]],Nurse[[#This Row],[RN DON Hours]])</f>
        <v>28.445652173913047</v>
      </c>
      <c r="M135" s="4">
        <v>13.402173913043478</v>
      </c>
      <c r="N135" s="4">
        <v>11.565217391304348</v>
      </c>
      <c r="O135" s="4">
        <v>3.4782608695652173</v>
      </c>
      <c r="P135" s="4">
        <f>SUM(Nurse[[#This Row],[LPN Hours (excl. Admin)]],Nurse[[#This Row],[LPN Admin Hours]])</f>
        <v>50.826086956521742</v>
      </c>
      <c r="Q135" s="4">
        <v>50.826086956521742</v>
      </c>
      <c r="R135" s="4">
        <v>0</v>
      </c>
      <c r="S135" s="4">
        <f>SUM(Nurse[[#This Row],[CNA Hours]],Nurse[[#This Row],[NA TR Hours]],Nurse[[#This Row],[Med Aide/Tech Hours]])</f>
        <v>88.771739130434781</v>
      </c>
      <c r="T135" s="4">
        <v>88.771739130434781</v>
      </c>
      <c r="U135" s="4">
        <v>0</v>
      </c>
      <c r="V135" s="4">
        <v>0</v>
      </c>
      <c r="W1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33.728260869565219</v>
      </c>
      <c r="X135" s="4">
        <v>5.3233695652173916</v>
      </c>
      <c r="Y135" s="4">
        <v>0</v>
      </c>
      <c r="Z135" s="4">
        <v>0</v>
      </c>
      <c r="AA135" s="4">
        <v>19.3125</v>
      </c>
      <c r="AB135" s="4">
        <v>0</v>
      </c>
      <c r="AC135" s="4">
        <v>9.0923913043478262</v>
      </c>
      <c r="AD135" s="4">
        <v>0</v>
      </c>
      <c r="AE135" s="4">
        <v>0</v>
      </c>
      <c r="AF135" s="1">
        <v>395474</v>
      </c>
      <c r="AG135" s="1">
        <v>3</v>
      </c>
      <c r="AH135"/>
    </row>
    <row r="136" spans="1:34" x14ac:dyDescent="0.25">
      <c r="A136" t="s">
        <v>721</v>
      </c>
      <c r="B136" t="s">
        <v>535</v>
      </c>
      <c r="C136" t="s">
        <v>1073</v>
      </c>
      <c r="D136" t="s">
        <v>798</v>
      </c>
      <c r="E136" s="4">
        <v>98.815217391304344</v>
      </c>
      <c r="F136" s="4">
        <f>Nurse[[#This Row],[Total Nurse Staff Hours]]/Nurse[[#This Row],[MDS Census]]</f>
        <v>2.7571037289627105</v>
      </c>
      <c r="G136" s="4">
        <f>Nurse[[#This Row],[Total Direct Care Staff Hours]]/Nurse[[#This Row],[MDS Census]]</f>
        <v>2.6343174568254319</v>
      </c>
      <c r="H136" s="4">
        <f>Nurse[[#This Row],[Total RN Hours (w/ Admin, DON)]]/Nurse[[#This Row],[MDS Census]]</f>
        <v>0.27078979210207899</v>
      </c>
      <c r="I136" s="4">
        <f>Nurse[[#This Row],[RN Hours (excl. Admin, DON)]]/Nurse[[#This Row],[MDS Census]]</f>
        <v>0.19728302716972831</v>
      </c>
      <c r="J136" s="4">
        <f>SUM(Nurse[[#This Row],[RN Hours (excl. Admin, DON)]],Nurse[[#This Row],[RN Admin Hours]],Nurse[[#This Row],[RN DON Hours]],Nurse[[#This Row],[LPN Hours (excl. Admin)]],Nurse[[#This Row],[LPN Admin Hours]],Nurse[[#This Row],[CNA Hours]],Nurse[[#This Row],[NA TR Hours]],Nurse[[#This Row],[Med Aide/Tech Hours]])</f>
        <v>272.44380434782607</v>
      </c>
      <c r="K136" s="4">
        <f>SUM(Nurse[[#This Row],[RN Hours (excl. Admin, DON)]],Nurse[[#This Row],[LPN Hours (excl. Admin)]],Nurse[[#This Row],[CNA Hours]],Nurse[[#This Row],[NA TR Hours]],Nurse[[#This Row],[Med Aide/Tech Hours]])</f>
        <v>260.31065217391307</v>
      </c>
      <c r="L136" s="4">
        <f>SUM(Nurse[[#This Row],[RN Hours (excl. Admin, DON)]],Nurse[[#This Row],[RN Admin Hours]],Nurse[[#This Row],[RN DON Hours]])</f>
        <v>26.758152173913043</v>
      </c>
      <c r="M136" s="4">
        <v>19.494565217391305</v>
      </c>
      <c r="N136" s="4">
        <v>6.3940217391304346</v>
      </c>
      <c r="O136" s="4">
        <v>0.86956521739130432</v>
      </c>
      <c r="P136" s="4">
        <f>SUM(Nurse[[#This Row],[LPN Hours (excl. Admin)]],Nurse[[#This Row],[LPN Admin Hours]])</f>
        <v>77.581521739130437</v>
      </c>
      <c r="Q136" s="4">
        <v>72.711956521739125</v>
      </c>
      <c r="R136" s="4">
        <v>4.8695652173913047</v>
      </c>
      <c r="S136" s="4">
        <f>SUM(Nurse[[#This Row],[CNA Hours]],Nurse[[#This Row],[NA TR Hours]],Nurse[[#This Row],[Med Aide/Tech Hours]])</f>
        <v>168.1041304347826</v>
      </c>
      <c r="T136" s="4">
        <v>150.6829347826087</v>
      </c>
      <c r="U136" s="4">
        <v>17.421195652173914</v>
      </c>
      <c r="V136" s="4">
        <v>0</v>
      </c>
      <c r="W1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8.5625</v>
      </c>
      <c r="X136" s="4">
        <v>0</v>
      </c>
      <c r="Y136" s="4">
        <v>0</v>
      </c>
      <c r="Z136" s="4">
        <v>0</v>
      </c>
      <c r="AA136" s="4">
        <v>3.4483695652173911</v>
      </c>
      <c r="AB136" s="4">
        <v>0</v>
      </c>
      <c r="AC136" s="4">
        <v>5.1141304347826084</v>
      </c>
      <c r="AD136" s="4">
        <v>0</v>
      </c>
      <c r="AE136" s="4">
        <v>0</v>
      </c>
      <c r="AF136" s="1">
        <v>395868</v>
      </c>
      <c r="AG136" s="1">
        <v>3</v>
      </c>
      <c r="AH136"/>
    </row>
    <row r="137" spans="1:34" x14ac:dyDescent="0.25">
      <c r="A137" t="s">
        <v>721</v>
      </c>
      <c r="B137" t="s">
        <v>332</v>
      </c>
      <c r="C137" t="s">
        <v>870</v>
      </c>
      <c r="D137" t="s">
        <v>786</v>
      </c>
      <c r="E137" s="4">
        <v>69.25</v>
      </c>
      <c r="F137" s="4">
        <f>Nurse[[#This Row],[Total Nurse Staff Hours]]/Nurse[[#This Row],[MDS Census]]</f>
        <v>3.0293862815884478</v>
      </c>
      <c r="G137" s="4">
        <f>Nurse[[#This Row],[Total Direct Care Staff Hours]]/Nurse[[#This Row],[MDS Census]]</f>
        <v>2.832007534139068</v>
      </c>
      <c r="H137" s="4">
        <f>Nurse[[#This Row],[Total RN Hours (w/ Admin, DON)]]/Nurse[[#This Row],[MDS Census]]</f>
        <v>0.55057290849160256</v>
      </c>
      <c r="I137" s="4">
        <f>Nurse[[#This Row],[RN Hours (excl. Admin, DON)]]/Nurse[[#This Row],[MDS Census]]</f>
        <v>0.35319416104222257</v>
      </c>
      <c r="J137" s="4">
        <f>SUM(Nurse[[#This Row],[RN Hours (excl. Admin, DON)]],Nurse[[#This Row],[RN Admin Hours]],Nurse[[#This Row],[RN DON Hours]],Nurse[[#This Row],[LPN Hours (excl. Admin)]],Nurse[[#This Row],[LPN Admin Hours]],Nurse[[#This Row],[CNA Hours]],Nurse[[#This Row],[NA TR Hours]],Nurse[[#This Row],[Med Aide/Tech Hours]])</f>
        <v>209.78500000000003</v>
      </c>
      <c r="K137" s="4">
        <f>SUM(Nurse[[#This Row],[RN Hours (excl. Admin, DON)]],Nurse[[#This Row],[LPN Hours (excl. Admin)]],Nurse[[#This Row],[CNA Hours]],Nurse[[#This Row],[NA TR Hours]],Nurse[[#This Row],[Med Aide/Tech Hours]])</f>
        <v>196.11652173913046</v>
      </c>
      <c r="L137" s="4">
        <f>SUM(Nurse[[#This Row],[RN Hours (excl. Admin, DON)]],Nurse[[#This Row],[RN Admin Hours]],Nurse[[#This Row],[RN DON Hours]])</f>
        <v>38.127173913043478</v>
      </c>
      <c r="M137" s="4">
        <v>24.458695652173912</v>
      </c>
      <c r="N137" s="4">
        <v>9.2798913043478262</v>
      </c>
      <c r="O137" s="4">
        <v>4.3885869565217392</v>
      </c>
      <c r="P137" s="4">
        <f>SUM(Nurse[[#This Row],[LPN Hours (excl. Admin)]],Nurse[[#This Row],[LPN Admin Hours]])</f>
        <v>58.01913043478261</v>
      </c>
      <c r="Q137" s="4">
        <v>58.01913043478261</v>
      </c>
      <c r="R137" s="4">
        <v>0</v>
      </c>
      <c r="S137" s="4">
        <f>SUM(Nurse[[#This Row],[CNA Hours]],Nurse[[#This Row],[NA TR Hours]],Nurse[[#This Row],[Med Aide/Tech Hours]])</f>
        <v>113.63869565217394</v>
      </c>
      <c r="T137" s="4">
        <v>113.63869565217394</v>
      </c>
      <c r="U137" s="4">
        <v>0</v>
      </c>
      <c r="V137" s="4">
        <v>0</v>
      </c>
      <c r="W1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7" s="4">
        <v>0</v>
      </c>
      <c r="Y137" s="4">
        <v>0</v>
      </c>
      <c r="Z137" s="4">
        <v>0</v>
      </c>
      <c r="AA137" s="4">
        <v>0</v>
      </c>
      <c r="AB137" s="4">
        <v>0</v>
      </c>
      <c r="AC137" s="4">
        <v>0</v>
      </c>
      <c r="AD137" s="4">
        <v>0</v>
      </c>
      <c r="AE137" s="4">
        <v>0</v>
      </c>
      <c r="AF137" s="1">
        <v>395569</v>
      </c>
      <c r="AG137" s="1">
        <v>3</v>
      </c>
      <c r="AH137"/>
    </row>
    <row r="138" spans="1:34" x14ac:dyDescent="0.25">
      <c r="A138" t="s">
        <v>721</v>
      </c>
      <c r="B138" t="s">
        <v>143</v>
      </c>
      <c r="C138" t="s">
        <v>963</v>
      </c>
      <c r="D138" t="s">
        <v>785</v>
      </c>
      <c r="E138" s="4">
        <v>82.108695652173907</v>
      </c>
      <c r="F138" s="4">
        <f>Nurse[[#This Row],[Total Nurse Staff Hours]]/Nurse[[#This Row],[MDS Census]]</f>
        <v>3.0559504898067251</v>
      </c>
      <c r="G138" s="4">
        <f>Nurse[[#This Row],[Total Direct Care Staff Hours]]/Nurse[[#This Row],[MDS Census]]</f>
        <v>2.6339555202541702</v>
      </c>
      <c r="H138" s="4">
        <f>Nurse[[#This Row],[Total RN Hours (w/ Admin, DON)]]/Nurse[[#This Row],[MDS Census]]</f>
        <v>0.39346703733121535</v>
      </c>
      <c r="I138" s="4">
        <f>Nurse[[#This Row],[RN Hours (excl. Admin, DON)]]/Nurse[[#This Row],[MDS Census]]</f>
        <v>3.6967169711411181E-2</v>
      </c>
      <c r="J138" s="4">
        <f>SUM(Nurse[[#This Row],[RN Hours (excl. Admin, DON)]],Nurse[[#This Row],[RN Admin Hours]],Nurse[[#This Row],[RN DON Hours]],Nurse[[#This Row],[LPN Hours (excl. Admin)]],Nurse[[#This Row],[LPN Admin Hours]],Nurse[[#This Row],[CNA Hours]],Nurse[[#This Row],[NA TR Hours]],Nurse[[#This Row],[Med Aide/Tech Hours]])</f>
        <v>250.92010869565217</v>
      </c>
      <c r="K138" s="4">
        <f>SUM(Nurse[[#This Row],[RN Hours (excl. Admin, DON)]],Nurse[[#This Row],[LPN Hours (excl. Admin)]],Nurse[[#This Row],[CNA Hours]],Nurse[[#This Row],[NA TR Hours]],Nurse[[#This Row],[Med Aide/Tech Hours]])</f>
        <v>216.27065217391305</v>
      </c>
      <c r="L138" s="4">
        <f>SUM(Nurse[[#This Row],[RN Hours (excl. Admin, DON)]],Nurse[[#This Row],[RN Admin Hours]],Nurse[[#This Row],[RN DON Hours]])</f>
        <v>32.307065217391312</v>
      </c>
      <c r="M138" s="4">
        <v>3.035326086956522</v>
      </c>
      <c r="N138" s="4">
        <v>23.706521739130441</v>
      </c>
      <c r="O138" s="4">
        <v>5.5652173913043477</v>
      </c>
      <c r="P138" s="4">
        <f>SUM(Nurse[[#This Row],[LPN Hours (excl. Admin)]],Nurse[[#This Row],[LPN Admin Hours]])</f>
        <v>73.228260869565219</v>
      </c>
      <c r="Q138" s="4">
        <v>67.850543478260875</v>
      </c>
      <c r="R138" s="4">
        <v>5.3777173913043477</v>
      </c>
      <c r="S138" s="4">
        <f>SUM(Nurse[[#This Row],[CNA Hours]],Nurse[[#This Row],[NA TR Hours]],Nurse[[#This Row],[Med Aide/Tech Hours]])</f>
        <v>145.38478260869564</v>
      </c>
      <c r="T138" s="4">
        <v>106.79619565217391</v>
      </c>
      <c r="U138" s="4">
        <v>38.588586956521738</v>
      </c>
      <c r="V138" s="4">
        <v>0</v>
      </c>
      <c r="W1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8" s="4">
        <v>0</v>
      </c>
      <c r="Y138" s="4">
        <v>0</v>
      </c>
      <c r="Z138" s="4">
        <v>0</v>
      </c>
      <c r="AA138" s="4">
        <v>0</v>
      </c>
      <c r="AB138" s="4">
        <v>0</v>
      </c>
      <c r="AC138" s="4">
        <v>0</v>
      </c>
      <c r="AD138" s="4">
        <v>0</v>
      </c>
      <c r="AE138" s="4">
        <v>0</v>
      </c>
      <c r="AF138" s="1">
        <v>395297</v>
      </c>
      <c r="AG138" s="1">
        <v>3</v>
      </c>
      <c r="AH138"/>
    </row>
    <row r="139" spans="1:34" x14ac:dyDescent="0.25">
      <c r="A139" t="s">
        <v>721</v>
      </c>
      <c r="B139" t="s">
        <v>302</v>
      </c>
      <c r="C139" t="s">
        <v>881</v>
      </c>
      <c r="D139" t="s">
        <v>774</v>
      </c>
      <c r="E139" s="4">
        <v>93.108695652173907</v>
      </c>
      <c r="F139" s="4">
        <f>Nurse[[#This Row],[Total Nurse Staff Hours]]/Nurse[[#This Row],[MDS Census]]</f>
        <v>3.5060705113238391</v>
      </c>
      <c r="G139" s="4">
        <f>Nurse[[#This Row],[Total Direct Care Staff Hours]]/Nurse[[#This Row],[MDS Census]]</f>
        <v>3.0096602848470702</v>
      </c>
      <c r="H139" s="4">
        <f>Nurse[[#This Row],[Total RN Hours (w/ Admin, DON)]]/Nurse[[#This Row],[MDS Census]]</f>
        <v>0.68021830492645341</v>
      </c>
      <c r="I139" s="4">
        <f>Nurse[[#This Row],[RN Hours (excl. Admin, DON)]]/Nurse[[#This Row],[MDS Census]]</f>
        <v>0.18380807844968483</v>
      </c>
      <c r="J139" s="4">
        <f>SUM(Nurse[[#This Row],[RN Hours (excl. Admin, DON)]],Nurse[[#This Row],[RN Admin Hours]],Nurse[[#This Row],[RN DON Hours]],Nurse[[#This Row],[LPN Hours (excl. Admin)]],Nurse[[#This Row],[LPN Admin Hours]],Nurse[[#This Row],[CNA Hours]],Nurse[[#This Row],[NA TR Hours]],Nurse[[#This Row],[Med Aide/Tech Hours]])</f>
        <v>326.44565217391306</v>
      </c>
      <c r="K139" s="4">
        <f>SUM(Nurse[[#This Row],[RN Hours (excl. Admin, DON)]],Nurse[[#This Row],[LPN Hours (excl. Admin)]],Nurse[[#This Row],[CNA Hours]],Nurse[[#This Row],[NA TR Hours]],Nurse[[#This Row],[Med Aide/Tech Hours]])</f>
        <v>280.22554347826087</v>
      </c>
      <c r="L139" s="4">
        <f>SUM(Nurse[[#This Row],[RN Hours (excl. Admin, DON)]],Nurse[[#This Row],[RN Admin Hours]],Nurse[[#This Row],[RN DON Hours]])</f>
        <v>63.334239130434781</v>
      </c>
      <c r="M139" s="4">
        <v>17.114130434782609</v>
      </c>
      <c r="N139" s="4">
        <v>37.426630434782609</v>
      </c>
      <c r="O139" s="4">
        <v>8.7934782608695645</v>
      </c>
      <c r="P139" s="4">
        <f>SUM(Nurse[[#This Row],[LPN Hours (excl. Admin)]],Nurse[[#This Row],[LPN Admin Hours]])</f>
        <v>79.657608695652172</v>
      </c>
      <c r="Q139" s="4">
        <v>79.657608695652172</v>
      </c>
      <c r="R139" s="4">
        <v>0</v>
      </c>
      <c r="S139" s="4">
        <f>SUM(Nurse[[#This Row],[CNA Hours]],Nurse[[#This Row],[NA TR Hours]],Nurse[[#This Row],[Med Aide/Tech Hours]])</f>
        <v>183.45380434782606</v>
      </c>
      <c r="T139" s="4">
        <v>135.63315217391303</v>
      </c>
      <c r="U139" s="4">
        <v>47.820652173913047</v>
      </c>
      <c r="V139" s="4">
        <v>0</v>
      </c>
      <c r="W1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9" s="4">
        <v>0</v>
      </c>
      <c r="Y139" s="4">
        <v>0</v>
      </c>
      <c r="Z139" s="4">
        <v>0</v>
      </c>
      <c r="AA139" s="4">
        <v>0</v>
      </c>
      <c r="AB139" s="4">
        <v>0</v>
      </c>
      <c r="AC139" s="4">
        <v>0</v>
      </c>
      <c r="AD139" s="4">
        <v>0</v>
      </c>
      <c r="AE139" s="4">
        <v>0</v>
      </c>
      <c r="AF139" s="1">
        <v>395525</v>
      </c>
      <c r="AG139" s="1">
        <v>3</v>
      </c>
      <c r="AH139"/>
    </row>
    <row r="140" spans="1:34" x14ac:dyDescent="0.25">
      <c r="A140" t="s">
        <v>721</v>
      </c>
      <c r="B140" t="s">
        <v>197</v>
      </c>
      <c r="C140" t="s">
        <v>991</v>
      </c>
      <c r="D140" t="s">
        <v>793</v>
      </c>
      <c r="E140" s="4">
        <v>97.097826086956516</v>
      </c>
      <c r="F140" s="4">
        <f>Nurse[[#This Row],[Total Nurse Staff Hours]]/Nurse[[#This Row],[MDS Census]]</f>
        <v>3.04813052725848</v>
      </c>
      <c r="G140" s="4">
        <f>Nurse[[#This Row],[Total Direct Care Staff Hours]]/Nurse[[#This Row],[MDS Census]]</f>
        <v>2.9106627112951982</v>
      </c>
      <c r="H140" s="4">
        <f>Nurse[[#This Row],[Total RN Hours (w/ Admin, DON)]]/Nurse[[#This Row],[MDS Census]]</f>
        <v>0.30931937758871603</v>
      </c>
      <c r="I140" s="4">
        <f>Nurse[[#This Row],[RN Hours (excl. Admin, DON)]]/Nurse[[#This Row],[MDS Census]]</f>
        <v>0.1718515616254338</v>
      </c>
      <c r="J140" s="4">
        <f>SUM(Nurse[[#This Row],[RN Hours (excl. Admin, DON)]],Nurse[[#This Row],[RN Admin Hours]],Nurse[[#This Row],[RN DON Hours]],Nurse[[#This Row],[LPN Hours (excl. Admin)]],Nurse[[#This Row],[LPN Admin Hours]],Nurse[[#This Row],[CNA Hours]],Nurse[[#This Row],[NA TR Hours]],Nurse[[#This Row],[Med Aide/Tech Hours]])</f>
        <v>295.96684782608696</v>
      </c>
      <c r="K140" s="4">
        <f>SUM(Nurse[[#This Row],[RN Hours (excl. Admin, DON)]],Nurse[[#This Row],[LPN Hours (excl. Admin)]],Nurse[[#This Row],[CNA Hours]],Nurse[[#This Row],[NA TR Hours]],Nurse[[#This Row],[Med Aide/Tech Hours]])</f>
        <v>282.61902173913046</v>
      </c>
      <c r="L140" s="4">
        <f>SUM(Nurse[[#This Row],[RN Hours (excl. Admin, DON)]],Nurse[[#This Row],[RN Admin Hours]],Nurse[[#This Row],[RN DON Hours]])</f>
        <v>30.034239130434784</v>
      </c>
      <c r="M140" s="4">
        <v>16.686413043478261</v>
      </c>
      <c r="N140" s="4">
        <v>13.347826086956522</v>
      </c>
      <c r="O140" s="4">
        <v>0</v>
      </c>
      <c r="P140" s="4">
        <f>SUM(Nurse[[#This Row],[LPN Hours (excl. Admin)]],Nurse[[#This Row],[LPN Admin Hours]])</f>
        <v>73.4375</v>
      </c>
      <c r="Q140" s="4">
        <v>73.4375</v>
      </c>
      <c r="R140" s="4">
        <v>0</v>
      </c>
      <c r="S140" s="4">
        <f>SUM(Nurse[[#This Row],[CNA Hours]],Nurse[[#This Row],[NA TR Hours]],Nurse[[#This Row],[Med Aide/Tech Hours]])</f>
        <v>192.49510869565216</v>
      </c>
      <c r="T140" s="4">
        <v>154.38804347826087</v>
      </c>
      <c r="U140" s="4">
        <v>38.107065217391302</v>
      </c>
      <c r="V140" s="4">
        <v>0</v>
      </c>
      <c r="W1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15.597826086956522</v>
      </c>
      <c r="X140" s="4">
        <v>5.4565217391304346</v>
      </c>
      <c r="Y140" s="4">
        <v>0</v>
      </c>
      <c r="Z140" s="4">
        <v>0</v>
      </c>
      <c r="AA140" s="4">
        <v>9.179347826086957</v>
      </c>
      <c r="AB140" s="4">
        <v>0</v>
      </c>
      <c r="AC140" s="4">
        <v>0.96195652173913049</v>
      </c>
      <c r="AD140" s="4">
        <v>0</v>
      </c>
      <c r="AE140" s="4">
        <v>0</v>
      </c>
      <c r="AF140" s="1">
        <v>395379</v>
      </c>
      <c r="AG140" s="1">
        <v>3</v>
      </c>
      <c r="AH140"/>
    </row>
    <row r="141" spans="1:34" x14ac:dyDescent="0.25">
      <c r="A141" t="s">
        <v>721</v>
      </c>
      <c r="B141" t="s">
        <v>344</v>
      </c>
      <c r="C141" t="s">
        <v>882</v>
      </c>
      <c r="D141" t="s">
        <v>745</v>
      </c>
      <c r="E141" s="4">
        <v>96.25</v>
      </c>
      <c r="F141" s="4">
        <f>Nurse[[#This Row],[Total Nurse Staff Hours]]/Nurse[[#This Row],[MDS Census]]</f>
        <v>3.6645228684359119</v>
      </c>
      <c r="G141" s="4">
        <f>Nurse[[#This Row],[Total Direct Care Staff Hours]]/Nurse[[#This Row],[MDS Census]]</f>
        <v>3.4972365894974593</v>
      </c>
      <c r="H141" s="4">
        <f>Nurse[[#This Row],[Total RN Hours (w/ Admin, DON)]]/Nurse[[#This Row],[MDS Census]]</f>
        <v>0.32371428571428568</v>
      </c>
      <c r="I141" s="4">
        <f>Nurse[[#This Row],[RN Hours (excl. Admin, DON)]]/Nurse[[#This Row],[MDS Census]]</f>
        <v>0.23025635234330888</v>
      </c>
      <c r="J141" s="4">
        <f>SUM(Nurse[[#This Row],[RN Hours (excl. Admin, DON)]],Nurse[[#This Row],[RN Admin Hours]],Nurse[[#This Row],[RN DON Hours]],Nurse[[#This Row],[LPN Hours (excl. Admin)]],Nurse[[#This Row],[LPN Admin Hours]],Nurse[[#This Row],[CNA Hours]],Nurse[[#This Row],[NA TR Hours]],Nurse[[#This Row],[Med Aide/Tech Hours]])</f>
        <v>352.71032608695651</v>
      </c>
      <c r="K141" s="4">
        <f>SUM(Nurse[[#This Row],[RN Hours (excl. Admin, DON)]],Nurse[[#This Row],[LPN Hours (excl. Admin)]],Nurse[[#This Row],[CNA Hours]],Nurse[[#This Row],[NA TR Hours]],Nurse[[#This Row],[Med Aide/Tech Hours]])</f>
        <v>336.60902173913047</v>
      </c>
      <c r="L141" s="4">
        <f>SUM(Nurse[[#This Row],[RN Hours (excl. Admin, DON)]],Nurse[[#This Row],[RN Admin Hours]],Nurse[[#This Row],[RN DON Hours]])</f>
        <v>31.157499999999999</v>
      </c>
      <c r="M141" s="4">
        <v>22.162173913043478</v>
      </c>
      <c r="N141" s="4">
        <v>4.3648913043478261</v>
      </c>
      <c r="O141" s="4">
        <v>4.6304347826086953</v>
      </c>
      <c r="P141" s="4">
        <f>SUM(Nurse[[#This Row],[LPN Hours (excl. Admin)]],Nurse[[#This Row],[LPN Admin Hours]])</f>
        <v>120.29521739130435</v>
      </c>
      <c r="Q141" s="4">
        <v>113.18923913043479</v>
      </c>
      <c r="R141" s="4">
        <v>7.1059782608695654</v>
      </c>
      <c r="S141" s="4">
        <f>SUM(Nurse[[#This Row],[CNA Hours]],Nurse[[#This Row],[NA TR Hours]],Nurse[[#This Row],[Med Aide/Tech Hours]])</f>
        <v>201.25760869565218</v>
      </c>
      <c r="T141" s="4">
        <v>176.23858695652174</v>
      </c>
      <c r="U141" s="4">
        <v>25.019021739130434</v>
      </c>
      <c r="V141" s="4">
        <v>0</v>
      </c>
      <c r="W1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2.5679347826086958</v>
      </c>
      <c r="X141" s="4">
        <v>0</v>
      </c>
      <c r="Y141" s="4">
        <v>0</v>
      </c>
      <c r="Z141" s="4">
        <v>0</v>
      </c>
      <c r="AA141" s="4">
        <v>0</v>
      </c>
      <c r="AB141" s="4">
        <v>0</v>
      </c>
      <c r="AC141" s="4">
        <v>2.5679347826086958</v>
      </c>
      <c r="AD141" s="4">
        <v>0</v>
      </c>
      <c r="AE141" s="4">
        <v>0</v>
      </c>
      <c r="AF141" s="1">
        <v>395588</v>
      </c>
      <c r="AG141" s="1">
        <v>3</v>
      </c>
      <c r="AH141"/>
    </row>
    <row r="142" spans="1:34" x14ac:dyDescent="0.25">
      <c r="A142" t="s">
        <v>721</v>
      </c>
      <c r="B142" t="s">
        <v>75</v>
      </c>
      <c r="C142" t="s">
        <v>928</v>
      </c>
      <c r="D142" t="s">
        <v>741</v>
      </c>
      <c r="E142" s="4">
        <v>42.25</v>
      </c>
      <c r="F142" s="4">
        <f>Nurse[[#This Row],[Total Nurse Staff Hours]]/Nurse[[#This Row],[MDS Census]]</f>
        <v>3.1644893233856446</v>
      </c>
      <c r="G142" s="4">
        <f>Nurse[[#This Row],[Total Direct Care Staff Hours]]/Nurse[[#This Row],[MDS Census]]</f>
        <v>3.0375533830717774</v>
      </c>
      <c r="H142" s="4">
        <f>Nurse[[#This Row],[Total RN Hours (w/ Admin, DON)]]/Nurse[[#This Row],[MDS Census]]</f>
        <v>0.72092873681502456</v>
      </c>
      <c r="I142" s="4">
        <f>Nurse[[#This Row],[RN Hours (excl. Admin, DON)]]/Nurse[[#This Row],[MDS Census]]</f>
        <v>0.59399279650115788</v>
      </c>
      <c r="J142" s="4">
        <f>SUM(Nurse[[#This Row],[RN Hours (excl. Admin, DON)]],Nurse[[#This Row],[RN Admin Hours]],Nurse[[#This Row],[RN DON Hours]],Nurse[[#This Row],[LPN Hours (excl. Admin)]],Nurse[[#This Row],[LPN Admin Hours]],Nurse[[#This Row],[CNA Hours]],Nurse[[#This Row],[NA TR Hours]],Nurse[[#This Row],[Med Aide/Tech Hours]])</f>
        <v>133.69967391304348</v>
      </c>
      <c r="K142" s="4">
        <f>SUM(Nurse[[#This Row],[RN Hours (excl. Admin, DON)]],Nurse[[#This Row],[LPN Hours (excl. Admin)]],Nurse[[#This Row],[CNA Hours]],Nurse[[#This Row],[NA TR Hours]],Nurse[[#This Row],[Med Aide/Tech Hours]])</f>
        <v>128.33663043478259</v>
      </c>
      <c r="L142" s="4">
        <f>SUM(Nurse[[#This Row],[RN Hours (excl. Admin, DON)]],Nurse[[#This Row],[RN Admin Hours]],Nurse[[#This Row],[RN DON Hours]])</f>
        <v>30.459239130434788</v>
      </c>
      <c r="M142" s="4">
        <v>25.096195652173918</v>
      </c>
      <c r="N142" s="4">
        <v>0</v>
      </c>
      <c r="O142" s="4">
        <v>5.3630434782608685</v>
      </c>
      <c r="P142" s="4">
        <f>SUM(Nurse[[#This Row],[LPN Hours (excl. Admin)]],Nurse[[#This Row],[LPN Admin Hours]])</f>
        <v>40.320217391304347</v>
      </c>
      <c r="Q142" s="4">
        <v>40.320217391304347</v>
      </c>
      <c r="R142" s="4">
        <v>0</v>
      </c>
      <c r="S142" s="4">
        <f>SUM(Nurse[[#This Row],[CNA Hours]],Nurse[[#This Row],[NA TR Hours]],Nurse[[#This Row],[Med Aide/Tech Hours]])</f>
        <v>62.920217391304348</v>
      </c>
      <c r="T142" s="4">
        <v>62.920217391304348</v>
      </c>
      <c r="U142" s="4">
        <v>0</v>
      </c>
      <c r="V142" s="4">
        <v>0</v>
      </c>
      <c r="W1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7.2933695652173913</v>
      </c>
      <c r="X142" s="4">
        <v>0.40489130434782611</v>
      </c>
      <c r="Y142" s="4">
        <v>0</v>
      </c>
      <c r="Z142" s="4">
        <v>0</v>
      </c>
      <c r="AA142" s="4">
        <v>3.5236956521739131</v>
      </c>
      <c r="AB142" s="4">
        <v>0</v>
      </c>
      <c r="AC142" s="4">
        <v>3.364782608695652</v>
      </c>
      <c r="AD142" s="4">
        <v>0</v>
      </c>
      <c r="AE142" s="4">
        <v>0</v>
      </c>
      <c r="AF142" s="1">
        <v>395160</v>
      </c>
      <c r="AG142" s="1">
        <v>3</v>
      </c>
      <c r="AH142"/>
    </row>
    <row r="143" spans="1:34" x14ac:dyDescent="0.25">
      <c r="A143" t="s">
        <v>721</v>
      </c>
      <c r="B143" t="s">
        <v>107</v>
      </c>
      <c r="C143" t="s">
        <v>879</v>
      </c>
      <c r="D143" t="s">
        <v>754</v>
      </c>
      <c r="E143" s="4">
        <v>20.315217391304348</v>
      </c>
      <c r="F143" s="4">
        <f>Nurse[[#This Row],[Total Nurse Staff Hours]]/Nurse[[#This Row],[MDS Census]]</f>
        <v>4.4820492241840553</v>
      </c>
      <c r="G143" s="4">
        <f>Nurse[[#This Row],[Total Direct Care Staff Hours]]/Nurse[[#This Row],[MDS Census]]</f>
        <v>3.8691546281433919</v>
      </c>
      <c r="H143" s="4">
        <f>Nurse[[#This Row],[Total RN Hours (w/ Admin, DON)]]/Nurse[[#This Row],[MDS Census]]</f>
        <v>0.91036918138041723</v>
      </c>
      <c r="I143" s="4">
        <f>Nurse[[#This Row],[RN Hours (excl. Admin, DON)]]/Nurse[[#This Row],[MDS Census]]</f>
        <v>0.61555912252541467</v>
      </c>
      <c r="J143" s="4">
        <f>SUM(Nurse[[#This Row],[RN Hours (excl. Admin, DON)]],Nurse[[#This Row],[RN Admin Hours]],Nurse[[#This Row],[RN DON Hours]],Nurse[[#This Row],[LPN Hours (excl. Admin)]],Nurse[[#This Row],[LPN Admin Hours]],Nurse[[#This Row],[CNA Hours]],Nurse[[#This Row],[NA TR Hours]],Nurse[[#This Row],[Med Aide/Tech Hours]])</f>
        <v>91.053804347826087</v>
      </c>
      <c r="K143" s="4">
        <f>SUM(Nurse[[#This Row],[RN Hours (excl. Admin, DON)]],Nurse[[#This Row],[LPN Hours (excl. Admin)]],Nurse[[#This Row],[CNA Hours]],Nurse[[#This Row],[NA TR Hours]],Nurse[[#This Row],[Med Aide/Tech Hours]])</f>
        <v>78.602717391304338</v>
      </c>
      <c r="L143" s="4">
        <f>SUM(Nurse[[#This Row],[RN Hours (excl. Admin, DON)]],Nurse[[#This Row],[RN Admin Hours]],Nurse[[#This Row],[RN DON Hours]])</f>
        <v>18.494347826086955</v>
      </c>
      <c r="M143" s="4">
        <v>12.505217391304347</v>
      </c>
      <c r="N143" s="4">
        <v>3.222826086956522</v>
      </c>
      <c r="O143" s="4">
        <v>2.7663043478260869</v>
      </c>
      <c r="P143" s="4">
        <f>SUM(Nurse[[#This Row],[LPN Hours (excl. Admin)]],Nurse[[#This Row],[LPN Admin Hours]])</f>
        <v>29.924999999999997</v>
      </c>
      <c r="Q143" s="4">
        <v>23.463043478260868</v>
      </c>
      <c r="R143" s="4">
        <v>6.4619565217391308</v>
      </c>
      <c r="S143" s="4">
        <f>SUM(Nurse[[#This Row],[CNA Hours]],Nurse[[#This Row],[NA TR Hours]],Nurse[[#This Row],[Med Aide/Tech Hours]])</f>
        <v>42.634456521739118</v>
      </c>
      <c r="T143" s="4">
        <v>41.012173913043469</v>
      </c>
      <c r="U143" s="4">
        <v>1.6222826086956521</v>
      </c>
      <c r="V143" s="4">
        <v>0</v>
      </c>
      <c r="W1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34.178043478260868</v>
      </c>
      <c r="X143" s="4">
        <v>1.0188043478260869</v>
      </c>
      <c r="Y143" s="4">
        <v>0</v>
      </c>
      <c r="Z143" s="4">
        <v>1.9402173913043479</v>
      </c>
      <c r="AA143" s="4">
        <v>11.035652173913045</v>
      </c>
      <c r="AB143" s="4">
        <v>0</v>
      </c>
      <c r="AC143" s="4">
        <v>20.183369565217387</v>
      </c>
      <c r="AD143" s="4">
        <v>0</v>
      </c>
      <c r="AE143" s="4">
        <v>0</v>
      </c>
      <c r="AF143" s="1">
        <v>395232</v>
      </c>
      <c r="AG143" s="1">
        <v>3</v>
      </c>
      <c r="AH143"/>
    </row>
    <row r="144" spans="1:34" x14ac:dyDescent="0.25">
      <c r="A144" t="s">
        <v>721</v>
      </c>
      <c r="B144" t="s">
        <v>418</v>
      </c>
      <c r="C144" t="s">
        <v>1067</v>
      </c>
      <c r="D144" t="s">
        <v>785</v>
      </c>
      <c r="E144" s="4">
        <v>119.82608695652173</v>
      </c>
      <c r="F144" s="4">
        <f>Nurse[[#This Row],[Total Nurse Staff Hours]]/Nurse[[#This Row],[MDS Census]]</f>
        <v>3.044523766328012</v>
      </c>
      <c r="G144" s="4">
        <f>Nurse[[#This Row],[Total Direct Care Staff Hours]]/Nurse[[#This Row],[MDS Census]]</f>
        <v>2.7989686139332366</v>
      </c>
      <c r="H144" s="4">
        <f>Nurse[[#This Row],[Total RN Hours (w/ Admin, DON)]]/Nurse[[#This Row],[MDS Census]]</f>
        <v>0.32331730769230765</v>
      </c>
      <c r="I144" s="4">
        <f>Nurse[[#This Row],[RN Hours (excl. Admin, DON)]]/Nurse[[#This Row],[MDS Census]]</f>
        <v>0.15141962989840349</v>
      </c>
      <c r="J144" s="4">
        <f>SUM(Nurse[[#This Row],[RN Hours (excl. Admin, DON)]],Nurse[[#This Row],[RN Admin Hours]],Nurse[[#This Row],[RN DON Hours]],Nurse[[#This Row],[LPN Hours (excl. Admin)]],Nurse[[#This Row],[LPN Admin Hours]],Nurse[[#This Row],[CNA Hours]],Nurse[[#This Row],[NA TR Hours]],Nurse[[#This Row],[Med Aide/Tech Hours]])</f>
        <v>364.81336956521744</v>
      </c>
      <c r="K144" s="4">
        <f>SUM(Nurse[[#This Row],[RN Hours (excl. Admin, DON)]],Nurse[[#This Row],[LPN Hours (excl. Admin)]],Nurse[[#This Row],[CNA Hours]],Nurse[[#This Row],[NA TR Hours]],Nurse[[#This Row],[Med Aide/Tech Hours]])</f>
        <v>335.38945652173913</v>
      </c>
      <c r="L144" s="4">
        <f>SUM(Nurse[[#This Row],[RN Hours (excl. Admin, DON)]],Nurse[[#This Row],[RN Admin Hours]],Nurse[[#This Row],[RN DON Hours]])</f>
        <v>38.741847826086953</v>
      </c>
      <c r="M144" s="4">
        <v>18.144021739130434</v>
      </c>
      <c r="N144" s="4">
        <v>13.228260869565217</v>
      </c>
      <c r="O144" s="4">
        <v>7.3695652173913047</v>
      </c>
      <c r="P144" s="4">
        <f>SUM(Nurse[[#This Row],[LPN Hours (excl. Admin)]],Nurse[[#This Row],[LPN Admin Hours]])</f>
        <v>105.19565217391303</v>
      </c>
      <c r="Q144" s="4">
        <v>96.369565217391298</v>
      </c>
      <c r="R144" s="4">
        <v>8.8260869565217384</v>
      </c>
      <c r="S144" s="4">
        <f>SUM(Nurse[[#This Row],[CNA Hours]],Nurse[[#This Row],[NA TR Hours]],Nurse[[#This Row],[Med Aide/Tech Hours]])</f>
        <v>220.87586956521739</v>
      </c>
      <c r="T144" s="4">
        <v>159.35326086956522</v>
      </c>
      <c r="U144" s="4">
        <v>61.522608695652174</v>
      </c>
      <c r="V144" s="4">
        <v>0</v>
      </c>
      <c r="W1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4" s="4">
        <v>0</v>
      </c>
      <c r="Y144" s="4">
        <v>0</v>
      </c>
      <c r="Z144" s="4">
        <v>0</v>
      </c>
      <c r="AA144" s="4">
        <v>0</v>
      </c>
      <c r="AB144" s="4">
        <v>0</v>
      </c>
      <c r="AC144" s="4">
        <v>0</v>
      </c>
      <c r="AD144" s="4">
        <v>0</v>
      </c>
      <c r="AE144" s="4">
        <v>0</v>
      </c>
      <c r="AF144" s="1">
        <v>395697</v>
      </c>
      <c r="AG144" s="1">
        <v>3</v>
      </c>
      <c r="AH144"/>
    </row>
    <row r="145" spans="1:34" x14ac:dyDescent="0.25">
      <c r="A145" t="s">
        <v>721</v>
      </c>
      <c r="B145" t="s">
        <v>261</v>
      </c>
      <c r="C145" t="s">
        <v>856</v>
      </c>
      <c r="D145" t="s">
        <v>761</v>
      </c>
      <c r="E145" s="4">
        <v>69.728260869565219</v>
      </c>
      <c r="F145" s="4">
        <f>Nurse[[#This Row],[Total Nurse Staff Hours]]/Nurse[[#This Row],[MDS Census]]</f>
        <v>4.1454715510522204</v>
      </c>
      <c r="G145" s="4">
        <f>Nurse[[#This Row],[Total Direct Care Staff Hours]]/Nurse[[#This Row],[MDS Census]]</f>
        <v>3.9739984411535456</v>
      </c>
      <c r="H145" s="4">
        <f>Nurse[[#This Row],[Total RN Hours (w/ Admin, DON)]]/Nurse[[#This Row],[MDS Census]]</f>
        <v>0.6139360872954015</v>
      </c>
      <c r="I145" s="4">
        <f>Nurse[[#This Row],[RN Hours (excl. Admin, DON)]]/Nurse[[#This Row],[MDS Census]]</f>
        <v>0.44246297739672658</v>
      </c>
      <c r="J145" s="4">
        <f>SUM(Nurse[[#This Row],[RN Hours (excl. Admin, DON)]],Nurse[[#This Row],[RN Admin Hours]],Nurse[[#This Row],[RN DON Hours]],Nurse[[#This Row],[LPN Hours (excl. Admin)]],Nurse[[#This Row],[LPN Admin Hours]],Nurse[[#This Row],[CNA Hours]],Nurse[[#This Row],[NA TR Hours]],Nurse[[#This Row],[Med Aide/Tech Hours]])</f>
        <v>289.05652173913035</v>
      </c>
      <c r="K145" s="4">
        <f>SUM(Nurse[[#This Row],[RN Hours (excl. Admin, DON)]],Nurse[[#This Row],[LPN Hours (excl. Admin)]],Nurse[[#This Row],[CNA Hours]],Nurse[[#This Row],[NA TR Hours]],Nurse[[#This Row],[Med Aide/Tech Hours]])</f>
        <v>277.09999999999997</v>
      </c>
      <c r="L145" s="4">
        <f>SUM(Nurse[[#This Row],[RN Hours (excl. Admin, DON)]],Nurse[[#This Row],[RN Admin Hours]],Nurse[[#This Row],[RN DON Hours]])</f>
        <v>42.808695652173924</v>
      </c>
      <c r="M145" s="4">
        <v>30.85217391304349</v>
      </c>
      <c r="N145" s="4">
        <v>7.2380434782608685</v>
      </c>
      <c r="O145" s="4">
        <v>4.7184782608695652</v>
      </c>
      <c r="P145" s="4">
        <f>SUM(Nurse[[#This Row],[LPN Hours (excl. Admin)]],Nurse[[#This Row],[LPN Admin Hours]])</f>
        <v>66.286956521739114</v>
      </c>
      <c r="Q145" s="4">
        <v>66.286956521739114</v>
      </c>
      <c r="R145" s="4">
        <v>0</v>
      </c>
      <c r="S145" s="4">
        <f>SUM(Nurse[[#This Row],[CNA Hours]],Nurse[[#This Row],[NA TR Hours]],Nurse[[#This Row],[Med Aide/Tech Hours]])</f>
        <v>179.96086956521737</v>
      </c>
      <c r="T145" s="4">
        <v>148.27826086956517</v>
      </c>
      <c r="U145" s="4">
        <v>0</v>
      </c>
      <c r="V145" s="4">
        <v>31.682608695652181</v>
      </c>
      <c r="W1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5" s="4">
        <v>0</v>
      </c>
      <c r="Y145" s="4">
        <v>0</v>
      </c>
      <c r="Z145" s="4">
        <v>0</v>
      </c>
      <c r="AA145" s="4">
        <v>0</v>
      </c>
      <c r="AB145" s="4">
        <v>0</v>
      </c>
      <c r="AC145" s="4">
        <v>0</v>
      </c>
      <c r="AD145" s="4">
        <v>0</v>
      </c>
      <c r="AE145" s="4">
        <v>0</v>
      </c>
      <c r="AF145" s="1">
        <v>395469</v>
      </c>
      <c r="AG145" s="1">
        <v>3</v>
      </c>
      <c r="AH145"/>
    </row>
    <row r="146" spans="1:34" x14ac:dyDescent="0.25">
      <c r="A146" t="s">
        <v>721</v>
      </c>
      <c r="B146" t="s">
        <v>506</v>
      </c>
      <c r="C146" t="s">
        <v>816</v>
      </c>
      <c r="D146" t="s">
        <v>799</v>
      </c>
      <c r="E146" s="4">
        <v>71.619565217391298</v>
      </c>
      <c r="F146" s="4">
        <f>Nurse[[#This Row],[Total Nurse Staff Hours]]/Nurse[[#This Row],[MDS Census]]</f>
        <v>3.4104795871907729</v>
      </c>
      <c r="G146" s="4">
        <f>Nurse[[#This Row],[Total Direct Care Staff Hours]]/Nurse[[#This Row],[MDS Census]]</f>
        <v>2.7999165275459106</v>
      </c>
      <c r="H146" s="4">
        <f>Nurse[[#This Row],[Total RN Hours (w/ Admin, DON)]]/Nurse[[#This Row],[MDS Census]]</f>
        <v>0.64038549096979824</v>
      </c>
      <c r="I146" s="4">
        <f>Nurse[[#This Row],[RN Hours (excl. Admin, DON)]]/Nurse[[#This Row],[MDS Census]]</f>
        <v>9.0529670663226605E-2</v>
      </c>
      <c r="J146" s="4">
        <f>SUM(Nurse[[#This Row],[RN Hours (excl. Admin, DON)]],Nurse[[#This Row],[RN Admin Hours]],Nurse[[#This Row],[RN DON Hours]],Nurse[[#This Row],[LPN Hours (excl. Admin)]],Nurse[[#This Row],[LPN Admin Hours]],Nurse[[#This Row],[CNA Hours]],Nurse[[#This Row],[NA TR Hours]],Nurse[[#This Row],[Med Aide/Tech Hours]])</f>
        <v>244.2570652173913</v>
      </c>
      <c r="K146" s="4">
        <f>SUM(Nurse[[#This Row],[RN Hours (excl. Admin, DON)]],Nurse[[#This Row],[LPN Hours (excl. Admin)]],Nurse[[#This Row],[CNA Hours]],Nurse[[#This Row],[NA TR Hours]],Nurse[[#This Row],[Med Aide/Tech Hours]])</f>
        <v>200.52880434782611</v>
      </c>
      <c r="L146" s="4">
        <f>SUM(Nurse[[#This Row],[RN Hours (excl. Admin, DON)]],Nurse[[#This Row],[RN Admin Hours]],Nurse[[#This Row],[RN DON Hours]])</f>
        <v>45.864130434782609</v>
      </c>
      <c r="M146" s="4">
        <v>6.4836956521739131</v>
      </c>
      <c r="N146" s="4">
        <v>35.054347826086953</v>
      </c>
      <c r="O146" s="4">
        <v>4.3260869565217392</v>
      </c>
      <c r="P146" s="4">
        <f>SUM(Nurse[[#This Row],[LPN Hours (excl. Admin)]],Nurse[[#This Row],[LPN Admin Hours]])</f>
        <v>68.540760869565219</v>
      </c>
      <c r="Q146" s="4">
        <v>64.192934782608702</v>
      </c>
      <c r="R146" s="4">
        <v>4.3478260869565215</v>
      </c>
      <c r="S146" s="4">
        <f>SUM(Nurse[[#This Row],[CNA Hours]],Nurse[[#This Row],[NA TR Hours]],Nurse[[#This Row],[Med Aide/Tech Hours]])</f>
        <v>129.85217391304349</v>
      </c>
      <c r="T146" s="4">
        <v>129.85217391304349</v>
      </c>
      <c r="U146" s="4">
        <v>0</v>
      </c>
      <c r="V146" s="4">
        <v>0</v>
      </c>
      <c r="W1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15.206521739130435</v>
      </c>
      <c r="X146" s="4">
        <v>1.875</v>
      </c>
      <c r="Y146" s="4">
        <v>0</v>
      </c>
      <c r="Z146" s="4">
        <v>0</v>
      </c>
      <c r="AA146" s="4">
        <v>0.2391304347826087</v>
      </c>
      <c r="AB146" s="4">
        <v>0</v>
      </c>
      <c r="AC146" s="4">
        <v>13.092391304347826</v>
      </c>
      <c r="AD146" s="4">
        <v>0</v>
      </c>
      <c r="AE146" s="4">
        <v>0</v>
      </c>
      <c r="AF146" s="1">
        <v>395824</v>
      </c>
      <c r="AG146" s="1">
        <v>3</v>
      </c>
      <c r="AH146"/>
    </row>
    <row r="147" spans="1:34" x14ac:dyDescent="0.25">
      <c r="A147" t="s">
        <v>721</v>
      </c>
      <c r="B147" t="s">
        <v>529</v>
      </c>
      <c r="C147" t="s">
        <v>1084</v>
      </c>
      <c r="D147" t="s">
        <v>761</v>
      </c>
      <c r="E147" s="4">
        <v>96.271739130434781</v>
      </c>
      <c r="F147" s="4">
        <f>Nurse[[#This Row],[Total Nurse Staff Hours]]/Nurse[[#This Row],[MDS Census]]</f>
        <v>4.3799627413345386</v>
      </c>
      <c r="G147" s="4">
        <f>Nurse[[#This Row],[Total Direct Care Staff Hours]]/Nurse[[#This Row],[MDS Census]]</f>
        <v>4.2021372925369782</v>
      </c>
      <c r="H147" s="4">
        <f>Nurse[[#This Row],[Total RN Hours (w/ Admin, DON)]]/Nurse[[#This Row],[MDS Census]]</f>
        <v>0.92850400812916323</v>
      </c>
      <c r="I147" s="4">
        <f>Nurse[[#This Row],[RN Hours (excl. Admin, DON)]]/Nurse[[#This Row],[MDS Census]]</f>
        <v>0.75067855933160199</v>
      </c>
      <c r="J147" s="4">
        <f>SUM(Nurse[[#This Row],[RN Hours (excl. Admin, DON)]],Nurse[[#This Row],[RN Admin Hours]],Nurse[[#This Row],[RN DON Hours]],Nurse[[#This Row],[LPN Hours (excl. Admin)]],Nurse[[#This Row],[LPN Admin Hours]],Nurse[[#This Row],[CNA Hours]],Nurse[[#This Row],[NA TR Hours]],Nurse[[#This Row],[Med Aide/Tech Hours]])</f>
        <v>421.66663043478269</v>
      </c>
      <c r="K147" s="4">
        <f>SUM(Nurse[[#This Row],[RN Hours (excl. Admin, DON)]],Nurse[[#This Row],[LPN Hours (excl. Admin)]],Nurse[[#This Row],[CNA Hours]],Nurse[[#This Row],[NA TR Hours]],Nurse[[#This Row],[Med Aide/Tech Hours]])</f>
        <v>404.54706521739143</v>
      </c>
      <c r="L147" s="4">
        <f>SUM(Nurse[[#This Row],[RN Hours (excl. Admin, DON)]],Nurse[[#This Row],[RN Admin Hours]],Nurse[[#This Row],[RN DON Hours]])</f>
        <v>89.388695652173894</v>
      </c>
      <c r="M147" s="4">
        <v>72.269130434782596</v>
      </c>
      <c r="N147" s="4">
        <v>13.125</v>
      </c>
      <c r="O147" s="4">
        <v>3.9945652173913042</v>
      </c>
      <c r="P147" s="4">
        <f>SUM(Nurse[[#This Row],[LPN Hours (excl. Admin)]],Nurse[[#This Row],[LPN Admin Hours]])</f>
        <v>80.511413043478299</v>
      </c>
      <c r="Q147" s="4">
        <v>80.511413043478299</v>
      </c>
      <c r="R147" s="4">
        <v>0</v>
      </c>
      <c r="S147" s="4">
        <f>SUM(Nurse[[#This Row],[CNA Hours]],Nurse[[#This Row],[NA TR Hours]],Nurse[[#This Row],[Med Aide/Tech Hours]])</f>
        <v>251.76652173913052</v>
      </c>
      <c r="T147" s="4">
        <v>236.87369565217401</v>
      </c>
      <c r="U147" s="4">
        <v>14.892826086956523</v>
      </c>
      <c r="V147" s="4">
        <v>0</v>
      </c>
      <c r="W1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7" s="4">
        <v>0</v>
      </c>
      <c r="Y147" s="4">
        <v>0</v>
      </c>
      <c r="Z147" s="4">
        <v>0</v>
      </c>
      <c r="AA147" s="4">
        <v>0</v>
      </c>
      <c r="AB147" s="4">
        <v>0</v>
      </c>
      <c r="AC147" s="4">
        <v>0</v>
      </c>
      <c r="AD147" s="4">
        <v>0</v>
      </c>
      <c r="AE147" s="4">
        <v>0</v>
      </c>
      <c r="AF147" s="1">
        <v>395857</v>
      </c>
      <c r="AG147" s="1">
        <v>3</v>
      </c>
      <c r="AH147"/>
    </row>
    <row r="148" spans="1:34" x14ac:dyDescent="0.25">
      <c r="A148" t="s">
        <v>721</v>
      </c>
      <c r="B148" t="s">
        <v>206</v>
      </c>
      <c r="C148" t="s">
        <v>997</v>
      </c>
      <c r="D148" t="s">
        <v>771</v>
      </c>
      <c r="E148" s="4">
        <v>78.108695652173907</v>
      </c>
      <c r="F148" s="4">
        <f>Nurse[[#This Row],[Total Nurse Staff Hours]]/Nurse[[#This Row],[MDS Census]]</f>
        <v>3.1814709156693572</v>
      </c>
      <c r="G148" s="4">
        <f>Nurse[[#This Row],[Total Direct Care Staff Hours]]/Nurse[[#This Row],[MDS Census]]</f>
        <v>3.0224116337322573</v>
      </c>
      <c r="H148" s="4">
        <f>Nurse[[#This Row],[Total RN Hours (w/ Admin, DON)]]/Nurse[[#This Row],[MDS Census]]</f>
        <v>0.64274979126078491</v>
      </c>
      <c r="I148" s="4">
        <f>Nurse[[#This Row],[RN Hours (excl. Admin, DON)]]/Nurse[[#This Row],[MDS Census]]</f>
        <v>0.48369050932368507</v>
      </c>
      <c r="J148" s="4">
        <f>SUM(Nurse[[#This Row],[RN Hours (excl. Admin, DON)]],Nurse[[#This Row],[RN Admin Hours]],Nurse[[#This Row],[RN DON Hours]],Nurse[[#This Row],[LPN Hours (excl. Admin)]],Nurse[[#This Row],[LPN Admin Hours]],Nurse[[#This Row],[CNA Hours]],Nurse[[#This Row],[NA TR Hours]],Nurse[[#This Row],[Med Aide/Tech Hours]])</f>
        <v>248.50054347826085</v>
      </c>
      <c r="K148" s="4">
        <f>SUM(Nurse[[#This Row],[RN Hours (excl. Admin, DON)]],Nurse[[#This Row],[LPN Hours (excl. Admin)]],Nurse[[#This Row],[CNA Hours]],Nurse[[#This Row],[NA TR Hours]],Nurse[[#This Row],[Med Aide/Tech Hours]])</f>
        <v>236.0766304347826</v>
      </c>
      <c r="L148" s="4">
        <f>SUM(Nurse[[#This Row],[RN Hours (excl. Admin, DON)]],Nurse[[#This Row],[RN Admin Hours]],Nurse[[#This Row],[RN DON Hours]])</f>
        <v>50.204347826086959</v>
      </c>
      <c r="M148" s="4">
        <v>37.780434782608701</v>
      </c>
      <c r="N148" s="4">
        <v>6.9076086956521738</v>
      </c>
      <c r="O148" s="4">
        <v>5.5163043478260869</v>
      </c>
      <c r="P148" s="4">
        <f>SUM(Nurse[[#This Row],[LPN Hours (excl. Admin)]],Nurse[[#This Row],[LPN Admin Hours]])</f>
        <v>65.097826086956516</v>
      </c>
      <c r="Q148" s="4">
        <v>65.097826086956516</v>
      </c>
      <c r="R148" s="4">
        <v>0</v>
      </c>
      <c r="S148" s="4">
        <f>SUM(Nurse[[#This Row],[CNA Hours]],Nurse[[#This Row],[NA TR Hours]],Nurse[[#This Row],[Med Aide/Tech Hours]])</f>
        <v>133.19836956521738</v>
      </c>
      <c r="T148" s="4">
        <v>131.42119565217391</v>
      </c>
      <c r="U148" s="4">
        <v>1.7771739130434783</v>
      </c>
      <c r="V148" s="4">
        <v>0</v>
      </c>
      <c r="W1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37.9375</v>
      </c>
      <c r="X148" s="4">
        <v>0</v>
      </c>
      <c r="Y148" s="4">
        <v>0</v>
      </c>
      <c r="Z148" s="4">
        <v>0.78260869565217395</v>
      </c>
      <c r="AA148" s="4">
        <v>16.910326086956523</v>
      </c>
      <c r="AB148" s="4">
        <v>0</v>
      </c>
      <c r="AC148" s="4">
        <v>20.244565217391305</v>
      </c>
      <c r="AD148" s="4">
        <v>0</v>
      </c>
      <c r="AE148" s="4">
        <v>0</v>
      </c>
      <c r="AF148" s="1">
        <v>395393</v>
      </c>
      <c r="AG148" s="1">
        <v>3</v>
      </c>
      <c r="AH148"/>
    </row>
    <row r="149" spans="1:34" x14ac:dyDescent="0.25">
      <c r="A149" t="s">
        <v>721</v>
      </c>
      <c r="B149" t="s">
        <v>477</v>
      </c>
      <c r="C149" t="s">
        <v>888</v>
      </c>
      <c r="D149" t="s">
        <v>756</v>
      </c>
      <c r="E149" s="4">
        <v>417.57746478873241</v>
      </c>
      <c r="F149" s="4">
        <f>Nurse[[#This Row],[Total Nurse Staff Hours]]/Nurse[[#This Row],[MDS Census]]</f>
        <v>2.8990677280086357</v>
      </c>
      <c r="G149" s="4">
        <f>Nurse[[#This Row],[Total Direct Care Staff Hours]]/Nurse[[#This Row],[MDS Census]]</f>
        <v>2.7617927010253647</v>
      </c>
      <c r="H149" s="4">
        <f>Nurse[[#This Row],[Total RN Hours (w/ Admin, DON)]]/Nurse[[#This Row],[MDS Census]]</f>
        <v>0.52621154883971921</v>
      </c>
      <c r="I149" s="4">
        <f>Nurse[[#This Row],[RN Hours (excl. Admin, DON)]]/Nurse[[#This Row],[MDS Census]]</f>
        <v>0.38893652185644889</v>
      </c>
      <c r="J149" s="4">
        <f>SUM(Nurse[[#This Row],[RN Hours (excl. Admin, DON)]],Nurse[[#This Row],[RN Admin Hours]],Nurse[[#This Row],[RN DON Hours]],Nurse[[#This Row],[LPN Hours (excl. Admin)]],Nurse[[#This Row],[LPN Admin Hours]],Nurse[[#This Row],[CNA Hours]],Nurse[[#This Row],[NA TR Hours]],Nurse[[#This Row],[Med Aide/Tech Hours]])</f>
        <v>1210.5853521126764</v>
      </c>
      <c r="K149" s="4">
        <f>SUM(Nurse[[#This Row],[RN Hours (excl. Admin, DON)]],Nurse[[#This Row],[LPN Hours (excl. Admin)]],Nurse[[#This Row],[CNA Hours]],Nurse[[#This Row],[NA TR Hours]],Nurse[[#This Row],[Med Aide/Tech Hours]])</f>
        <v>1153.2623943661974</v>
      </c>
      <c r="L149" s="4">
        <f>SUM(Nurse[[#This Row],[RN Hours (excl. Admin, DON)]],Nurse[[#This Row],[RN Admin Hours]],Nurse[[#This Row],[RN DON Hours]])</f>
        <v>219.73408450704221</v>
      </c>
      <c r="M149" s="4">
        <v>162.41112676056335</v>
      </c>
      <c r="N149" s="4">
        <v>51.935633802816881</v>
      </c>
      <c r="O149" s="4">
        <v>5.387323943661972</v>
      </c>
      <c r="P149" s="4">
        <f>SUM(Nurse[[#This Row],[LPN Hours (excl. Admin)]],Nurse[[#This Row],[LPN Admin Hours]])</f>
        <v>358.33183098591553</v>
      </c>
      <c r="Q149" s="4">
        <v>358.33183098591553</v>
      </c>
      <c r="R149" s="4">
        <v>0</v>
      </c>
      <c r="S149" s="4">
        <f>SUM(Nurse[[#This Row],[CNA Hours]],Nurse[[#This Row],[NA TR Hours]],Nurse[[#This Row],[Med Aide/Tech Hours]])</f>
        <v>632.51943661971859</v>
      </c>
      <c r="T149" s="4">
        <v>632.51943661971859</v>
      </c>
      <c r="U149" s="4">
        <v>0</v>
      </c>
      <c r="V149" s="4">
        <v>0</v>
      </c>
      <c r="W1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29.991549295774654</v>
      </c>
      <c r="X149" s="4">
        <v>0</v>
      </c>
      <c r="Y149" s="4">
        <v>0</v>
      </c>
      <c r="Z149" s="4">
        <v>0</v>
      </c>
      <c r="AA149" s="4">
        <v>23.270985915492961</v>
      </c>
      <c r="AB149" s="4">
        <v>0</v>
      </c>
      <c r="AC149" s="4">
        <v>6.7205633802816926</v>
      </c>
      <c r="AD149" s="4">
        <v>0</v>
      </c>
      <c r="AE149" s="4">
        <v>0</v>
      </c>
      <c r="AF149" s="1">
        <v>395780</v>
      </c>
      <c r="AG149" s="1">
        <v>3</v>
      </c>
      <c r="AH149"/>
    </row>
    <row r="150" spans="1:34" x14ac:dyDescent="0.25">
      <c r="A150" t="s">
        <v>721</v>
      </c>
      <c r="B150" t="s">
        <v>372</v>
      </c>
      <c r="C150" t="s">
        <v>861</v>
      </c>
      <c r="D150" t="s">
        <v>776</v>
      </c>
      <c r="E150" s="4">
        <v>100.33695652173913</v>
      </c>
      <c r="F150" s="4">
        <f>Nurse[[#This Row],[Total Nurse Staff Hours]]/Nurse[[#This Row],[MDS Census]]</f>
        <v>3.1018307875636442</v>
      </c>
      <c r="G150" s="4">
        <f>Nurse[[#This Row],[Total Direct Care Staff Hours]]/Nurse[[#This Row],[MDS Census]]</f>
        <v>2.9968584118730361</v>
      </c>
      <c r="H150" s="4">
        <f>Nurse[[#This Row],[Total RN Hours (w/ Admin, DON)]]/Nurse[[#This Row],[MDS Census]]</f>
        <v>0.43413497995883438</v>
      </c>
      <c r="I150" s="4">
        <f>Nurse[[#This Row],[RN Hours (excl. Admin, DON)]]/Nurse[[#This Row],[MDS Census]]</f>
        <v>0.32916260426822663</v>
      </c>
      <c r="J150" s="4">
        <f>SUM(Nurse[[#This Row],[RN Hours (excl. Admin, DON)]],Nurse[[#This Row],[RN Admin Hours]],Nurse[[#This Row],[RN DON Hours]],Nurse[[#This Row],[LPN Hours (excl. Admin)]],Nurse[[#This Row],[LPN Admin Hours]],Nurse[[#This Row],[CNA Hours]],Nurse[[#This Row],[NA TR Hours]],Nurse[[#This Row],[Med Aide/Tech Hours]])</f>
        <v>311.22826086956519</v>
      </c>
      <c r="K150" s="4">
        <f>SUM(Nurse[[#This Row],[RN Hours (excl. Admin, DON)]],Nurse[[#This Row],[LPN Hours (excl. Admin)]],Nurse[[#This Row],[CNA Hours]],Nurse[[#This Row],[NA TR Hours]],Nurse[[#This Row],[Med Aide/Tech Hours]])</f>
        <v>300.695652173913</v>
      </c>
      <c r="L150" s="4">
        <f>SUM(Nurse[[#This Row],[RN Hours (excl. Admin, DON)]],Nurse[[#This Row],[RN Admin Hours]],Nurse[[#This Row],[RN DON Hours]])</f>
        <v>43.559782608695649</v>
      </c>
      <c r="M150" s="4">
        <v>33.027173913043477</v>
      </c>
      <c r="N150" s="4">
        <v>6.3016304347826084</v>
      </c>
      <c r="O150" s="4">
        <v>4.2309782608695654</v>
      </c>
      <c r="P150" s="4">
        <f>SUM(Nurse[[#This Row],[LPN Hours (excl. Admin)]],Nurse[[#This Row],[LPN Admin Hours]])</f>
        <v>69.168478260869563</v>
      </c>
      <c r="Q150" s="4">
        <v>69.168478260869563</v>
      </c>
      <c r="R150" s="4">
        <v>0</v>
      </c>
      <c r="S150" s="4">
        <f>SUM(Nurse[[#This Row],[CNA Hours]],Nurse[[#This Row],[NA TR Hours]],Nurse[[#This Row],[Med Aide/Tech Hours]])</f>
        <v>198.5</v>
      </c>
      <c r="T150" s="4">
        <v>185.15217391304347</v>
      </c>
      <c r="U150" s="4">
        <v>13.347826086956522</v>
      </c>
      <c r="V150" s="4">
        <v>0</v>
      </c>
      <c r="W1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77.179347826086953</v>
      </c>
      <c r="X150" s="4">
        <v>10.076086956521738</v>
      </c>
      <c r="Y150" s="4">
        <v>0</v>
      </c>
      <c r="Z150" s="4">
        <v>1.8288043478260869</v>
      </c>
      <c r="AA150" s="4">
        <v>18.758152173913043</v>
      </c>
      <c r="AB150" s="4">
        <v>0</v>
      </c>
      <c r="AC150" s="4">
        <v>46.516304347826086</v>
      </c>
      <c r="AD150" s="4">
        <v>0</v>
      </c>
      <c r="AE150" s="4">
        <v>0</v>
      </c>
      <c r="AF150" s="1">
        <v>395627</v>
      </c>
      <c r="AG150" s="1">
        <v>3</v>
      </c>
      <c r="AH150"/>
    </row>
    <row r="151" spans="1:34" x14ac:dyDescent="0.25">
      <c r="A151" t="s">
        <v>721</v>
      </c>
      <c r="B151" t="s">
        <v>496</v>
      </c>
      <c r="C151" t="s">
        <v>1084</v>
      </c>
      <c r="D151" t="s">
        <v>761</v>
      </c>
      <c r="E151" s="4">
        <v>88.923913043478265</v>
      </c>
      <c r="F151" s="4">
        <f>Nurse[[#This Row],[Total Nurse Staff Hours]]/Nurse[[#This Row],[MDS Census]]</f>
        <v>4.3486273071751613</v>
      </c>
      <c r="G151" s="4">
        <f>Nurse[[#This Row],[Total Direct Care Staff Hours]]/Nurse[[#This Row],[MDS Census]]</f>
        <v>4.1902420242024201</v>
      </c>
      <c r="H151" s="4">
        <f>Nurse[[#This Row],[Total RN Hours (w/ Admin, DON)]]/Nurse[[#This Row],[MDS Census]]</f>
        <v>0.89260114900378917</v>
      </c>
      <c r="I151" s="4">
        <f>Nurse[[#This Row],[RN Hours (excl. Admin, DON)]]/Nurse[[#This Row],[MDS Census]]</f>
        <v>0.78069551399584403</v>
      </c>
      <c r="J151" s="4">
        <f>SUM(Nurse[[#This Row],[RN Hours (excl. Admin, DON)]],Nurse[[#This Row],[RN Admin Hours]],Nurse[[#This Row],[RN DON Hours]],Nurse[[#This Row],[LPN Hours (excl. Admin)]],Nurse[[#This Row],[LPN Admin Hours]],Nurse[[#This Row],[CNA Hours]],Nurse[[#This Row],[NA TR Hours]],Nurse[[#This Row],[Med Aide/Tech Hours]])</f>
        <v>386.69695652173908</v>
      </c>
      <c r="K151" s="4">
        <f>SUM(Nurse[[#This Row],[RN Hours (excl. Admin, DON)]],Nurse[[#This Row],[LPN Hours (excl. Admin)]],Nurse[[#This Row],[CNA Hours]],Nurse[[#This Row],[NA TR Hours]],Nurse[[#This Row],[Med Aide/Tech Hours]])</f>
        <v>372.61271739130433</v>
      </c>
      <c r="L151" s="4">
        <f>SUM(Nurse[[#This Row],[RN Hours (excl. Admin, DON)]],Nurse[[#This Row],[RN Admin Hours]],Nurse[[#This Row],[RN DON Hours]])</f>
        <v>79.373586956521734</v>
      </c>
      <c r="M151" s="4">
        <v>69.422499999999999</v>
      </c>
      <c r="N151" s="4">
        <v>4.6032608695652177</v>
      </c>
      <c r="O151" s="4">
        <v>5.3478260869565215</v>
      </c>
      <c r="P151" s="4">
        <f>SUM(Nurse[[#This Row],[LPN Hours (excl. Admin)]],Nurse[[#This Row],[LPN Admin Hours]])</f>
        <v>74.595108695652172</v>
      </c>
      <c r="Q151" s="4">
        <v>70.461956521739125</v>
      </c>
      <c r="R151" s="4">
        <v>4.1331521739130439</v>
      </c>
      <c r="S151" s="4">
        <f>SUM(Nurse[[#This Row],[CNA Hours]],Nurse[[#This Row],[NA TR Hours]],Nurse[[#This Row],[Med Aide/Tech Hours]])</f>
        <v>232.72826086956522</v>
      </c>
      <c r="T151" s="4">
        <v>232.63043478260869</v>
      </c>
      <c r="U151" s="4">
        <v>9.7826086956521743E-2</v>
      </c>
      <c r="V151" s="4">
        <v>0</v>
      </c>
      <c r="W1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9.7826086956521743E-2</v>
      </c>
      <c r="X151" s="4">
        <v>0</v>
      </c>
      <c r="Y151" s="4">
        <v>0</v>
      </c>
      <c r="Z151" s="4">
        <v>0</v>
      </c>
      <c r="AA151" s="4">
        <v>0</v>
      </c>
      <c r="AB151" s="4">
        <v>0</v>
      </c>
      <c r="AC151" s="4">
        <v>0</v>
      </c>
      <c r="AD151" s="4">
        <v>9.7826086956521743E-2</v>
      </c>
      <c r="AE151" s="4">
        <v>0</v>
      </c>
      <c r="AF151" s="1">
        <v>395805</v>
      </c>
      <c r="AG151" s="1">
        <v>3</v>
      </c>
      <c r="AH151"/>
    </row>
    <row r="152" spans="1:34" x14ac:dyDescent="0.25">
      <c r="A152" t="s">
        <v>721</v>
      </c>
      <c r="B152" t="s">
        <v>17</v>
      </c>
      <c r="C152" t="s">
        <v>7</v>
      </c>
      <c r="D152" t="s">
        <v>763</v>
      </c>
      <c r="E152" s="4">
        <v>97.338028169014081</v>
      </c>
      <c r="F152" s="4">
        <f>Nurse[[#This Row],[Total Nurse Staff Hours]]/Nurse[[#This Row],[MDS Census]]</f>
        <v>3.3553682535088991</v>
      </c>
      <c r="G152" s="4">
        <f>Nurse[[#This Row],[Total Direct Care Staff Hours]]/Nurse[[#This Row],[MDS Census]]</f>
        <v>2.7251266097525688</v>
      </c>
      <c r="H152" s="4">
        <f>Nurse[[#This Row],[Total RN Hours (w/ Admin, DON)]]/Nurse[[#This Row],[MDS Census]]</f>
        <v>0.71153957459123163</v>
      </c>
      <c r="I152" s="4">
        <f>Nurse[[#This Row],[RN Hours (excl. Admin, DON)]]/Nurse[[#This Row],[MDS Census]]</f>
        <v>8.1297930834900875E-2</v>
      </c>
      <c r="J152" s="4">
        <f>SUM(Nurse[[#This Row],[RN Hours (excl. Admin, DON)]],Nurse[[#This Row],[RN Admin Hours]],Nurse[[#This Row],[RN DON Hours]],Nurse[[#This Row],[LPN Hours (excl. Admin)]],Nurse[[#This Row],[LPN Admin Hours]],Nurse[[#This Row],[CNA Hours]],Nurse[[#This Row],[NA TR Hours]],Nurse[[#This Row],[Med Aide/Tech Hours]])</f>
        <v>326.60492957746482</v>
      </c>
      <c r="K152" s="4">
        <f>SUM(Nurse[[#This Row],[RN Hours (excl. Admin, DON)]],Nurse[[#This Row],[LPN Hours (excl. Admin)]],Nurse[[#This Row],[CNA Hours]],Nurse[[#This Row],[NA TR Hours]],Nurse[[#This Row],[Med Aide/Tech Hours]])</f>
        <v>265.25845070422537</v>
      </c>
      <c r="L152" s="4">
        <f>SUM(Nurse[[#This Row],[RN Hours (excl. Admin, DON)]],Nurse[[#This Row],[RN Admin Hours]],Nurse[[#This Row],[RN DON Hours]])</f>
        <v>69.2598591549296</v>
      </c>
      <c r="M152" s="4">
        <v>7.9133802816901397</v>
      </c>
      <c r="N152" s="4">
        <v>48.952112676056359</v>
      </c>
      <c r="O152" s="4">
        <v>12.394366197183098</v>
      </c>
      <c r="P152" s="4">
        <f>SUM(Nurse[[#This Row],[LPN Hours (excl. Admin)]],Nurse[[#This Row],[LPN Admin Hours]])</f>
        <v>83.672535211267601</v>
      </c>
      <c r="Q152" s="4">
        <v>83.672535211267601</v>
      </c>
      <c r="R152" s="4">
        <v>0</v>
      </c>
      <c r="S152" s="4">
        <f>SUM(Nurse[[#This Row],[CNA Hours]],Nurse[[#This Row],[NA TR Hours]],Nurse[[#This Row],[Med Aide/Tech Hours]])</f>
        <v>173.67253521126764</v>
      </c>
      <c r="T152" s="4">
        <v>164.96549295774651</v>
      </c>
      <c r="U152" s="4">
        <v>8.7070422535211236</v>
      </c>
      <c r="V152" s="4">
        <v>0</v>
      </c>
      <c r="W1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71.007042253521121</v>
      </c>
      <c r="X152" s="4">
        <v>2.4049295774647885</v>
      </c>
      <c r="Y152" s="4">
        <v>0.4859154929577465</v>
      </c>
      <c r="Z152" s="4">
        <v>0</v>
      </c>
      <c r="AA152" s="4">
        <v>17.929577464788732</v>
      </c>
      <c r="AB152" s="4">
        <v>0</v>
      </c>
      <c r="AC152" s="4">
        <v>50.186619718309856</v>
      </c>
      <c r="AD152" s="4">
        <v>0</v>
      </c>
      <c r="AE152" s="4">
        <v>0</v>
      </c>
      <c r="AF152" s="1">
        <v>395572</v>
      </c>
      <c r="AG152" s="1">
        <v>3</v>
      </c>
      <c r="AH152"/>
    </row>
    <row r="153" spans="1:34" x14ac:dyDescent="0.25">
      <c r="A153" t="s">
        <v>721</v>
      </c>
      <c r="B153" t="s">
        <v>478</v>
      </c>
      <c r="C153" t="s">
        <v>881</v>
      </c>
      <c r="D153" t="s">
        <v>774</v>
      </c>
      <c r="E153" s="4">
        <v>121.6304347826087</v>
      </c>
      <c r="F153" s="4">
        <f>Nurse[[#This Row],[Total Nurse Staff Hours]]/Nurse[[#This Row],[MDS Census]]</f>
        <v>3.7258203753351209</v>
      </c>
      <c r="G153" s="4">
        <f>Nurse[[#This Row],[Total Direct Care Staff Hours]]/Nurse[[#This Row],[MDS Census]]</f>
        <v>3.5567184986595177</v>
      </c>
      <c r="H153" s="4">
        <f>Nurse[[#This Row],[Total RN Hours (w/ Admin, DON)]]/Nurse[[#This Row],[MDS Census]]</f>
        <v>0.45766756032171585</v>
      </c>
      <c r="I153" s="4">
        <f>Nurse[[#This Row],[RN Hours (excl. Admin, DON)]]/Nurse[[#This Row],[MDS Census]]</f>
        <v>0.33970509383378017</v>
      </c>
      <c r="J153" s="4">
        <f>SUM(Nurse[[#This Row],[RN Hours (excl. Admin, DON)]],Nurse[[#This Row],[RN Admin Hours]],Nurse[[#This Row],[RN DON Hours]],Nurse[[#This Row],[LPN Hours (excl. Admin)]],Nurse[[#This Row],[LPN Admin Hours]],Nurse[[#This Row],[CNA Hours]],Nurse[[#This Row],[NA TR Hours]],Nurse[[#This Row],[Med Aide/Tech Hours]])</f>
        <v>453.17315217391308</v>
      </c>
      <c r="K153" s="4">
        <f>SUM(Nurse[[#This Row],[RN Hours (excl. Admin, DON)]],Nurse[[#This Row],[LPN Hours (excl. Admin)]],Nurse[[#This Row],[CNA Hours]],Nurse[[#This Row],[NA TR Hours]],Nurse[[#This Row],[Med Aide/Tech Hours]])</f>
        <v>432.60521739130439</v>
      </c>
      <c r="L153" s="4">
        <f>SUM(Nurse[[#This Row],[RN Hours (excl. Admin, DON)]],Nurse[[#This Row],[RN Admin Hours]],Nurse[[#This Row],[RN DON Hours]])</f>
        <v>55.666304347826092</v>
      </c>
      <c r="M153" s="4">
        <v>41.318478260869568</v>
      </c>
      <c r="N153" s="4">
        <v>9.6521739130434785</v>
      </c>
      <c r="O153" s="4">
        <v>4.6956521739130439</v>
      </c>
      <c r="P153" s="4">
        <f>SUM(Nurse[[#This Row],[LPN Hours (excl. Admin)]],Nurse[[#This Row],[LPN Admin Hours]])</f>
        <v>109.60652173913043</v>
      </c>
      <c r="Q153" s="4">
        <v>103.38641304347826</v>
      </c>
      <c r="R153" s="4">
        <v>6.2201086956521738</v>
      </c>
      <c r="S153" s="4">
        <f>SUM(Nurse[[#This Row],[CNA Hours]],Nurse[[#This Row],[NA TR Hours]],Nurse[[#This Row],[Med Aide/Tech Hours]])</f>
        <v>287.90032608695657</v>
      </c>
      <c r="T153" s="4">
        <v>235.56065217391307</v>
      </c>
      <c r="U153" s="4">
        <v>52.339673913043477</v>
      </c>
      <c r="V153" s="4">
        <v>0</v>
      </c>
      <c r="W1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176.25739130434789</v>
      </c>
      <c r="X153" s="4">
        <v>29.136413043478257</v>
      </c>
      <c r="Y153" s="4">
        <v>0</v>
      </c>
      <c r="Z153" s="4">
        <v>0</v>
      </c>
      <c r="AA153" s="4">
        <v>39.438043478260873</v>
      </c>
      <c r="AB153" s="4">
        <v>0</v>
      </c>
      <c r="AC153" s="4">
        <v>107.68293478260874</v>
      </c>
      <c r="AD153" s="4">
        <v>0</v>
      </c>
      <c r="AE153" s="4">
        <v>0</v>
      </c>
      <c r="AF153" s="1">
        <v>395782</v>
      </c>
      <c r="AG153" s="1">
        <v>3</v>
      </c>
      <c r="AH153"/>
    </row>
    <row r="154" spans="1:34" x14ac:dyDescent="0.25">
      <c r="A154" t="s">
        <v>721</v>
      </c>
      <c r="B154" t="s">
        <v>465</v>
      </c>
      <c r="C154" t="s">
        <v>871</v>
      </c>
      <c r="D154" t="s">
        <v>769</v>
      </c>
      <c r="E154" s="4">
        <v>118.07608695652173</v>
      </c>
      <c r="F154" s="4">
        <f>Nurse[[#This Row],[Total Nurse Staff Hours]]/Nurse[[#This Row],[MDS Census]]</f>
        <v>4.5953696032403579</v>
      </c>
      <c r="G154" s="4">
        <f>Nurse[[#This Row],[Total Direct Care Staff Hours]]/Nurse[[#This Row],[MDS Census]]</f>
        <v>3.837153640799043</v>
      </c>
      <c r="H154" s="4">
        <f>Nurse[[#This Row],[Total RN Hours (w/ Admin, DON)]]/Nurse[[#This Row],[MDS Census]]</f>
        <v>1.217941636748596</v>
      </c>
      <c r="I154" s="4">
        <f>Nurse[[#This Row],[RN Hours (excl. Admin, DON)]]/Nurse[[#This Row],[MDS Census]]</f>
        <v>0.5734143422627267</v>
      </c>
      <c r="J154" s="4">
        <f>SUM(Nurse[[#This Row],[RN Hours (excl. Admin, DON)]],Nurse[[#This Row],[RN Admin Hours]],Nurse[[#This Row],[RN DON Hours]],Nurse[[#This Row],[LPN Hours (excl. Admin)]],Nurse[[#This Row],[LPN Admin Hours]],Nurse[[#This Row],[CNA Hours]],Nurse[[#This Row],[NA TR Hours]],Nurse[[#This Row],[Med Aide/Tech Hours]])</f>
        <v>542.60326086956525</v>
      </c>
      <c r="K154" s="4">
        <f>SUM(Nurse[[#This Row],[RN Hours (excl. Admin, DON)]],Nurse[[#This Row],[LPN Hours (excl. Admin)]],Nurse[[#This Row],[CNA Hours]],Nurse[[#This Row],[NA TR Hours]],Nurse[[#This Row],[Med Aide/Tech Hours]])</f>
        <v>453.07608695652175</v>
      </c>
      <c r="L154" s="4">
        <f>SUM(Nurse[[#This Row],[RN Hours (excl. Admin, DON)]],Nurse[[#This Row],[RN Admin Hours]],Nurse[[#This Row],[RN DON Hours]])</f>
        <v>143.80978260869563</v>
      </c>
      <c r="M154" s="4">
        <v>67.706521739130437</v>
      </c>
      <c r="N154" s="4">
        <v>66.010869565217391</v>
      </c>
      <c r="O154" s="4">
        <v>10.092391304347826</v>
      </c>
      <c r="P154" s="4">
        <f>SUM(Nurse[[#This Row],[LPN Hours (excl. Admin)]],Nurse[[#This Row],[LPN Admin Hours]])</f>
        <v>72.8125</v>
      </c>
      <c r="Q154" s="4">
        <v>59.388586956521742</v>
      </c>
      <c r="R154" s="4">
        <v>13.423913043478262</v>
      </c>
      <c r="S154" s="4">
        <f>SUM(Nurse[[#This Row],[CNA Hours]],Nurse[[#This Row],[NA TR Hours]],Nurse[[#This Row],[Med Aide/Tech Hours]])</f>
        <v>325.98097826086956</v>
      </c>
      <c r="T154" s="4">
        <v>323.46739130434781</v>
      </c>
      <c r="U154" s="4">
        <v>2.5135869565217392</v>
      </c>
      <c r="V154" s="4">
        <v>0</v>
      </c>
      <c r="W1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8.804347826086957</v>
      </c>
      <c r="X154" s="4">
        <v>2.7554347826086958</v>
      </c>
      <c r="Y154" s="4">
        <v>0</v>
      </c>
      <c r="Z154" s="4">
        <v>0</v>
      </c>
      <c r="AA154" s="4">
        <v>6.0489130434782608</v>
      </c>
      <c r="AB154" s="4">
        <v>0</v>
      </c>
      <c r="AC154" s="4">
        <v>0</v>
      </c>
      <c r="AD154" s="4">
        <v>0</v>
      </c>
      <c r="AE154" s="4">
        <v>0</v>
      </c>
      <c r="AF154" s="1">
        <v>395763</v>
      </c>
      <c r="AG154" s="1">
        <v>3</v>
      </c>
      <c r="AH154"/>
    </row>
    <row r="155" spans="1:34" x14ac:dyDescent="0.25">
      <c r="A155" t="s">
        <v>721</v>
      </c>
      <c r="B155" t="s">
        <v>318</v>
      </c>
      <c r="C155" t="s">
        <v>837</v>
      </c>
      <c r="D155" t="s">
        <v>775</v>
      </c>
      <c r="E155" s="4">
        <v>77.434782608695656</v>
      </c>
      <c r="F155" s="4">
        <f>Nurse[[#This Row],[Total Nurse Staff Hours]]/Nurse[[#This Row],[MDS Census]]</f>
        <v>2.7170830993823691</v>
      </c>
      <c r="G155" s="4">
        <f>Nurse[[#This Row],[Total Direct Care Staff Hours]]/Nurse[[#This Row],[MDS Census]]</f>
        <v>2.4936131386861313</v>
      </c>
      <c r="H155" s="4">
        <f>Nurse[[#This Row],[Total RN Hours (w/ Admin, DON)]]/Nurse[[#This Row],[MDS Census]]</f>
        <v>0.49410443571027507</v>
      </c>
      <c r="I155" s="4">
        <f>Nurse[[#This Row],[RN Hours (excl. Admin, DON)]]/Nurse[[#This Row],[MDS Census]]</f>
        <v>0.27063447501403703</v>
      </c>
      <c r="J155" s="4">
        <f>SUM(Nurse[[#This Row],[RN Hours (excl. Admin, DON)]],Nurse[[#This Row],[RN Admin Hours]],Nurse[[#This Row],[RN DON Hours]],Nurse[[#This Row],[LPN Hours (excl. Admin)]],Nurse[[#This Row],[LPN Admin Hours]],Nurse[[#This Row],[CNA Hours]],Nurse[[#This Row],[NA TR Hours]],Nurse[[#This Row],[Med Aide/Tech Hours]])</f>
        <v>210.39673913043478</v>
      </c>
      <c r="K155" s="4">
        <f>SUM(Nurse[[#This Row],[RN Hours (excl. Admin, DON)]],Nurse[[#This Row],[LPN Hours (excl. Admin)]],Nurse[[#This Row],[CNA Hours]],Nurse[[#This Row],[NA TR Hours]],Nurse[[#This Row],[Med Aide/Tech Hours]])</f>
        <v>193.09239130434781</v>
      </c>
      <c r="L155" s="4">
        <f>SUM(Nurse[[#This Row],[RN Hours (excl. Admin, DON)]],Nurse[[#This Row],[RN Admin Hours]],Nurse[[#This Row],[RN DON Hours]])</f>
        <v>38.260869565217391</v>
      </c>
      <c r="M155" s="4">
        <v>20.956521739130434</v>
      </c>
      <c r="N155" s="4">
        <v>14.350543478260869</v>
      </c>
      <c r="O155" s="4">
        <v>2.9538043478260869</v>
      </c>
      <c r="P155" s="4">
        <f>SUM(Nurse[[#This Row],[LPN Hours (excl. Admin)]],Nurse[[#This Row],[LPN Admin Hours]])</f>
        <v>53.407608695652172</v>
      </c>
      <c r="Q155" s="4">
        <v>53.407608695652172</v>
      </c>
      <c r="R155" s="4">
        <v>0</v>
      </c>
      <c r="S155" s="4">
        <f>SUM(Nurse[[#This Row],[CNA Hours]],Nurse[[#This Row],[NA TR Hours]],Nurse[[#This Row],[Med Aide/Tech Hours]])</f>
        <v>118.72826086956522</v>
      </c>
      <c r="T155" s="4">
        <v>93.502717391304344</v>
      </c>
      <c r="U155" s="4">
        <v>25.225543478260871</v>
      </c>
      <c r="V155" s="4">
        <v>0</v>
      </c>
      <c r="W1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8.054347826086957</v>
      </c>
      <c r="X155" s="4">
        <v>0.33967391304347827</v>
      </c>
      <c r="Y155" s="4">
        <v>0</v>
      </c>
      <c r="Z155" s="4">
        <v>0</v>
      </c>
      <c r="AA155" s="4">
        <v>6.9782608695652177</v>
      </c>
      <c r="AB155" s="4">
        <v>0</v>
      </c>
      <c r="AC155" s="4">
        <v>0.73641304347826086</v>
      </c>
      <c r="AD155" s="4">
        <v>0</v>
      </c>
      <c r="AE155" s="4">
        <v>0</v>
      </c>
      <c r="AF155" s="1">
        <v>395554</v>
      </c>
      <c r="AG155" s="1">
        <v>3</v>
      </c>
      <c r="AH155"/>
    </row>
    <row r="156" spans="1:34" x14ac:dyDescent="0.25">
      <c r="A156" t="s">
        <v>721</v>
      </c>
      <c r="B156" t="s">
        <v>127</v>
      </c>
      <c r="C156" t="s">
        <v>813</v>
      </c>
      <c r="D156" t="s">
        <v>755</v>
      </c>
      <c r="E156" s="4">
        <v>92.521739130434781</v>
      </c>
      <c r="F156" s="4">
        <f>Nurse[[#This Row],[Total Nurse Staff Hours]]/Nurse[[#This Row],[MDS Census]]</f>
        <v>3.3608728853383458</v>
      </c>
      <c r="G156" s="4">
        <f>Nurse[[#This Row],[Total Direct Care Staff Hours]]/Nurse[[#This Row],[MDS Census]]</f>
        <v>3.1957236842105261</v>
      </c>
      <c r="H156" s="4">
        <f>Nurse[[#This Row],[Total RN Hours (w/ Admin, DON)]]/Nurse[[#This Row],[MDS Census]]</f>
        <v>0.49876644736842107</v>
      </c>
      <c r="I156" s="4">
        <f>Nurse[[#This Row],[RN Hours (excl. Admin, DON)]]/Nurse[[#This Row],[MDS Census]]</f>
        <v>0.33361724624060152</v>
      </c>
      <c r="J156" s="4">
        <f>SUM(Nurse[[#This Row],[RN Hours (excl. Admin, DON)]],Nurse[[#This Row],[RN Admin Hours]],Nurse[[#This Row],[RN DON Hours]],Nurse[[#This Row],[LPN Hours (excl. Admin)]],Nurse[[#This Row],[LPN Admin Hours]],Nurse[[#This Row],[CNA Hours]],Nurse[[#This Row],[NA TR Hours]],Nurse[[#This Row],[Med Aide/Tech Hours]])</f>
        <v>310.95380434782606</v>
      </c>
      <c r="K156" s="4">
        <f>SUM(Nurse[[#This Row],[RN Hours (excl. Admin, DON)]],Nurse[[#This Row],[LPN Hours (excl. Admin)]],Nurse[[#This Row],[CNA Hours]],Nurse[[#This Row],[NA TR Hours]],Nurse[[#This Row],[Med Aide/Tech Hours]])</f>
        <v>295.67391304347825</v>
      </c>
      <c r="L156" s="4">
        <f>SUM(Nurse[[#This Row],[RN Hours (excl. Admin, DON)]],Nurse[[#This Row],[RN Admin Hours]],Nurse[[#This Row],[RN DON Hours]])</f>
        <v>46.146739130434781</v>
      </c>
      <c r="M156" s="4">
        <v>30.866847826086957</v>
      </c>
      <c r="N156" s="4">
        <v>10.176630434782609</v>
      </c>
      <c r="O156" s="4">
        <v>5.1032608695652177</v>
      </c>
      <c r="P156" s="4">
        <f>SUM(Nurse[[#This Row],[LPN Hours (excl. Admin)]],Nurse[[#This Row],[LPN Admin Hours]])</f>
        <v>80.163043478260875</v>
      </c>
      <c r="Q156" s="4">
        <v>80.163043478260875</v>
      </c>
      <c r="R156" s="4">
        <v>0</v>
      </c>
      <c r="S156" s="4">
        <f>SUM(Nurse[[#This Row],[CNA Hours]],Nurse[[#This Row],[NA TR Hours]],Nurse[[#This Row],[Med Aide/Tech Hours]])</f>
        <v>184.64402173913044</v>
      </c>
      <c r="T156" s="4">
        <v>153</v>
      </c>
      <c r="U156" s="4">
        <v>31.644021739130434</v>
      </c>
      <c r="V156" s="4">
        <v>0</v>
      </c>
      <c r="W1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84.282608695652172</v>
      </c>
      <c r="X156" s="4">
        <v>14.676630434782609</v>
      </c>
      <c r="Y156" s="4">
        <v>0</v>
      </c>
      <c r="Z156" s="4">
        <v>0</v>
      </c>
      <c r="AA156" s="4">
        <v>20.793478260869566</v>
      </c>
      <c r="AB156" s="4">
        <v>0</v>
      </c>
      <c r="AC156" s="4">
        <v>48.8125</v>
      </c>
      <c r="AD156" s="4">
        <v>0</v>
      </c>
      <c r="AE156" s="4">
        <v>0</v>
      </c>
      <c r="AF156" s="1">
        <v>395270</v>
      </c>
      <c r="AG156" s="1">
        <v>3</v>
      </c>
      <c r="AH156"/>
    </row>
    <row r="157" spans="1:34" x14ac:dyDescent="0.25">
      <c r="A157" t="s">
        <v>721</v>
      </c>
      <c r="B157" t="s">
        <v>562</v>
      </c>
      <c r="C157" t="s">
        <v>909</v>
      </c>
      <c r="D157" t="s">
        <v>763</v>
      </c>
      <c r="E157" s="4">
        <v>63.804347826086953</v>
      </c>
      <c r="F157" s="4">
        <f>Nurse[[#This Row],[Total Nurse Staff Hours]]/Nurse[[#This Row],[MDS Census]]</f>
        <v>3.7914122657580922</v>
      </c>
      <c r="G157" s="4">
        <f>Nurse[[#This Row],[Total Direct Care Staff Hours]]/Nurse[[#This Row],[MDS Census]]</f>
        <v>3.4357052810902897</v>
      </c>
      <c r="H157" s="4">
        <f>Nurse[[#This Row],[Total RN Hours (w/ Admin, DON)]]/Nurse[[#This Row],[MDS Census]]</f>
        <v>0.73394378194207854</v>
      </c>
      <c r="I157" s="4">
        <f>Nurse[[#This Row],[RN Hours (excl. Admin, DON)]]/Nurse[[#This Row],[MDS Census]]</f>
        <v>0.378236797274276</v>
      </c>
      <c r="J157" s="4">
        <f>SUM(Nurse[[#This Row],[RN Hours (excl. Admin, DON)]],Nurse[[#This Row],[RN Admin Hours]],Nurse[[#This Row],[RN DON Hours]],Nurse[[#This Row],[LPN Hours (excl. Admin)]],Nurse[[#This Row],[LPN Admin Hours]],Nurse[[#This Row],[CNA Hours]],Nurse[[#This Row],[NA TR Hours]],Nurse[[#This Row],[Med Aide/Tech Hours]])</f>
        <v>241.90858695652173</v>
      </c>
      <c r="K157" s="4">
        <f>SUM(Nurse[[#This Row],[RN Hours (excl. Admin, DON)]],Nurse[[#This Row],[LPN Hours (excl. Admin)]],Nurse[[#This Row],[CNA Hours]],Nurse[[#This Row],[NA TR Hours]],Nurse[[#This Row],[Med Aide/Tech Hours]])</f>
        <v>219.2129347826087</v>
      </c>
      <c r="L157" s="4">
        <f>SUM(Nurse[[#This Row],[RN Hours (excl. Admin, DON)]],Nurse[[#This Row],[RN Admin Hours]],Nurse[[#This Row],[RN DON Hours]])</f>
        <v>46.828804347826093</v>
      </c>
      <c r="M157" s="4">
        <v>24.133152173913043</v>
      </c>
      <c r="N157" s="4">
        <v>18.260869565217391</v>
      </c>
      <c r="O157" s="4">
        <v>4.4347826086956523</v>
      </c>
      <c r="P157" s="4">
        <f>SUM(Nurse[[#This Row],[LPN Hours (excl. Admin)]],Nurse[[#This Row],[LPN Admin Hours]])</f>
        <v>52.514565217391308</v>
      </c>
      <c r="Q157" s="4">
        <v>52.514565217391308</v>
      </c>
      <c r="R157" s="4">
        <v>0</v>
      </c>
      <c r="S157" s="4">
        <f>SUM(Nurse[[#This Row],[CNA Hours]],Nurse[[#This Row],[NA TR Hours]],Nurse[[#This Row],[Med Aide/Tech Hours]])</f>
        <v>142.56521739130434</v>
      </c>
      <c r="T157" s="4">
        <v>142.56521739130434</v>
      </c>
      <c r="U157" s="4">
        <v>0</v>
      </c>
      <c r="V157" s="4">
        <v>0</v>
      </c>
      <c r="W1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28.960217391304347</v>
      </c>
      <c r="X157" s="4">
        <v>0</v>
      </c>
      <c r="Y157" s="4">
        <v>0</v>
      </c>
      <c r="Z157" s="4">
        <v>0</v>
      </c>
      <c r="AA157" s="4">
        <v>8.8134782608695659</v>
      </c>
      <c r="AB157" s="4">
        <v>0</v>
      </c>
      <c r="AC157" s="4">
        <v>20.146739130434781</v>
      </c>
      <c r="AD157" s="4">
        <v>0</v>
      </c>
      <c r="AE157" s="4">
        <v>0</v>
      </c>
      <c r="AF157" s="1">
        <v>395907</v>
      </c>
      <c r="AG157" s="1">
        <v>3</v>
      </c>
      <c r="AH157"/>
    </row>
    <row r="158" spans="1:34" x14ac:dyDescent="0.25">
      <c r="A158" t="s">
        <v>721</v>
      </c>
      <c r="B158" t="s">
        <v>523</v>
      </c>
      <c r="C158" t="s">
        <v>904</v>
      </c>
      <c r="D158" t="s">
        <v>736</v>
      </c>
      <c r="E158" s="4">
        <v>52.891304347826086</v>
      </c>
      <c r="F158" s="4">
        <f>Nurse[[#This Row],[Total Nurse Staff Hours]]/Nurse[[#This Row],[MDS Census]]</f>
        <v>5.807542129058775</v>
      </c>
      <c r="G158" s="4">
        <f>Nurse[[#This Row],[Total Direct Care Staff Hours]]/Nurse[[#This Row],[MDS Census]]</f>
        <v>5.2974722564734904</v>
      </c>
      <c r="H158" s="4">
        <f>Nurse[[#This Row],[Total RN Hours (w/ Admin, DON)]]/Nurse[[#This Row],[MDS Census]]</f>
        <v>1.6927147554459516</v>
      </c>
      <c r="I158" s="4">
        <f>Nurse[[#This Row],[RN Hours (excl. Admin, DON)]]/Nurse[[#This Row],[MDS Census]]</f>
        <v>1.1826448828606659</v>
      </c>
      <c r="J158" s="4">
        <f>SUM(Nurse[[#This Row],[RN Hours (excl. Admin, DON)]],Nurse[[#This Row],[RN Admin Hours]],Nurse[[#This Row],[RN DON Hours]],Nurse[[#This Row],[LPN Hours (excl. Admin)]],Nurse[[#This Row],[LPN Admin Hours]],Nurse[[#This Row],[CNA Hours]],Nurse[[#This Row],[NA TR Hours]],Nurse[[#This Row],[Med Aide/Tech Hours]])</f>
        <v>307.16847826086956</v>
      </c>
      <c r="K158" s="4">
        <f>SUM(Nurse[[#This Row],[RN Hours (excl. Admin, DON)]],Nurse[[#This Row],[LPN Hours (excl. Admin)]],Nurse[[#This Row],[CNA Hours]],Nurse[[#This Row],[NA TR Hours]],Nurse[[#This Row],[Med Aide/Tech Hours]])</f>
        <v>280.19021739130437</v>
      </c>
      <c r="L158" s="4">
        <f>SUM(Nurse[[#This Row],[RN Hours (excl. Admin, DON)]],Nurse[[#This Row],[RN Admin Hours]],Nurse[[#This Row],[RN DON Hours]])</f>
        <v>89.529891304347828</v>
      </c>
      <c r="M158" s="4">
        <v>62.551630434782609</v>
      </c>
      <c r="N158" s="4">
        <v>21.445652173913043</v>
      </c>
      <c r="O158" s="4">
        <v>5.5326086956521738</v>
      </c>
      <c r="P158" s="4">
        <f>SUM(Nurse[[#This Row],[LPN Hours (excl. Admin)]],Nurse[[#This Row],[LPN Admin Hours]])</f>
        <v>77.407608695652172</v>
      </c>
      <c r="Q158" s="4">
        <v>77.407608695652172</v>
      </c>
      <c r="R158" s="4">
        <v>0</v>
      </c>
      <c r="S158" s="4">
        <f>SUM(Nurse[[#This Row],[CNA Hours]],Nurse[[#This Row],[NA TR Hours]],Nurse[[#This Row],[Med Aide/Tech Hours]])</f>
        <v>140.23097826086956</v>
      </c>
      <c r="T158" s="4">
        <v>140.23097826086956</v>
      </c>
      <c r="U158" s="4">
        <v>0</v>
      </c>
      <c r="V158" s="4">
        <v>0</v>
      </c>
      <c r="W1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1.6956521739130435</v>
      </c>
      <c r="X158" s="4">
        <v>0.13043478260869565</v>
      </c>
      <c r="Y158" s="4">
        <v>0</v>
      </c>
      <c r="Z158" s="4">
        <v>0</v>
      </c>
      <c r="AA158" s="4">
        <v>0.47826086956521741</v>
      </c>
      <c r="AB158" s="4">
        <v>0</v>
      </c>
      <c r="AC158" s="4">
        <v>1.0869565217391304</v>
      </c>
      <c r="AD158" s="4">
        <v>0</v>
      </c>
      <c r="AE158" s="4">
        <v>0</v>
      </c>
      <c r="AF158" s="1">
        <v>395847</v>
      </c>
      <c r="AG158" s="1">
        <v>3</v>
      </c>
      <c r="AH158"/>
    </row>
    <row r="159" spans="1:34" x14ac:dyDescent="0.25">
      <c r="A159" t="s">
        <v>721</v>
      </c>
      <c r="B159" t="s">
        <v>656</v>
      </c>
      <c r="C159" t="s">
        <v>994</v>
      </c>
      <c r="D159" t="s">
        <v>755</v>
      </c>
      <c r="E159" s="4">
        <v>50.760869565217391</v>
      </c>
      <c r="F159" s="4">
        <f>Nurse[[#This Row],[Total Nurse Staff Hours]]/Nurse[[#This Row],[MDS Census]]</f>
        <v>5.1435224839400417</v>
      </c>
      <c r="G159" s="4">
        <f>Nurse[[#This Row],[Total Direct Care Staff Hours]]/Nurse[[#This Row],[MDS Census]]</f>
        <v>4.6294967880085656</v>
      </c>
      <c r="H159" s="4">
        <f>Nurse[[#This Row],[Total RN Hours (w/ Admin, DON)]]/Nurse[[#This Row],[MDS Census]]</f>
        <v>1.2806209850107064</v>
      </c>
      <c r="I159" s="4">
        <f>Nurse[[#This Row],[RN Hours (excl. Admin, DON)]]/Nurse[[#This Row],[MDS Census]]</f>
        <v>0.76916488222698065</v>
      </c>
      <c r="J159" s="4">
        <f>SUM(Nurse[[#This Row],[RN Hours (excl. Admin, DON)]],Nurse[[#This Row],[RN Admin Hours]],Nurse[[#This Row],[RN DON Hours]],Nurse[[#This Row],[LPN Hours (excl. Admin)]],Nurse[[#This Row],[LPN Admin Hours]],Nurse[[#This Row],[CNA Hours]],Nurse[[#This Row],[NA TR Hours]],Nurse[[#This Row],[Med Aide/Tech Hours]])</f>
        <v>261.08967391304344</v>
      </c>
      <c r="K159" s="4">
        <f>SUM(Nurse[[#This Row],[RN Hours (excl. Admin, DON)]],Nurse[[#This Row],[LPN Hours (excl. Admin)]],Nurse[[#This Row],[CNA Hours]],Nurse[[#This Row],[NA TR Hours]],Nurse[[#This Row],[Med Aide/Tech Hours]])</f>
        <v>234.99728260869566</v>
      </c>
      <c r="L159" s="4">
        <f>SUM(Nurse[[#This Row],[RN Hours (excl. Admin, DON)]],Nurse[[#This Row],[RN Admin Hours]],Nurse[[#This Row],[RN DON Hours]])</f>
        <v>65.005434782608688</v>
      </c>
      <c r="M159" s="4">
        <v>39.043478260869563</v>
      </c>
      <c r="N159" s="4">
        <v>20.701086956521738</v>
      </c>
      <c r="O159" s="4">
        <v>5.2608695652173916</v>
      </c>
      <c r="P159" s="4">
        <f>SUM(Nurse[[#This Row],[LPN Hours (excl. Admin)]],Nurse[[#This Row],[LPN Admin Hours]])</f>
        <v>74.516304347826093</v>
      </c>
      <c r="Q159" s="4">
        <v>74.385869565217391</v>
      </c>
      <c r="R159" s="4">
        <v>0.13043478260869565</v>
      </c>
      <c r="S159" s="4">
        <f>SUM(Nurse[[#This Row],[CNA Hours]],Nurse[[#This Row],[NA TR Hours]],Nurse[[#This Row],[Med Aide/Tech Hours]])</f>
        <v>121.5679347826087</v>
      </c>
      <c r="T159" s="4">
        <v>121.5679347826087</v>
      </c>
      <c r="U159" s="4">
        <v>0</v>
      </c>
      <c r="V159" s="4">
        <v>0</v>
      </c>
      <c r="W1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63.084239130434781</v>
      </c>
      <c r="X159" s="4">
        <v>11.165760869565217</v>
      </c>
      <c r="Y159" s="4">
        <v>0</v>
      </c>
      <c r="Z159" s="4">
        <v>0</v>
      </c>
      <c r="AA159" s="4">
        <v>18.529891304347824</v>
      </c>
      <c r="AB159" s="4">
        <v>0.13043478260869565</v>
      </c>
      <c r="AC159" s="4">
        <v>33.258152173913047</v>
      </c>
      <c r="AD159" s="4">
        <v>0</v>
      </c>
      <c r="AE159" s="4">
        <v>0</v>
      </c>
      <c r="AF159" s="1">
        <v>396122</v>
      </c>
      <c r="AG159" s="1">
        <v>3</v>
      </c>
      <c r="AH159"/>
    </row>
    <row r="160" spans="1:34" x14ac:dyDescent="0.25">
      <c r="A160" t="s">
        <v>721</v>
      </c>
      <c r="B160" t="s">
        <v>670</v>
      </c>
      <c r="C160" t="s">
        <v>881</v>
      </c>
      <c r="D160" t="s">
        <v>774</v>
      </c>
      <c r="E160" s="4">
        <v>39.717391304347828</v>
      </c>
      <c r="F160" s="4">
        <f>Nurse[[#This Row],[Total Nurse Staff Hours]]/Nurse[[#This Row],[MDS Census]]</f>
        <v>5.4482074438970987</v>
      </c>
      <c r="G160" s="4">
        <f>Nurse[[#This Row],[Total Direct Care Staff Hours]]/Nurse[[#This Row],[MDS Census]]</f>
        <v>4.8756841817186638</v>
      </c>
      <c r="H160" s="4">
        <f>Nurse[[#This Row],[Total RN Hours (w/ Admin, DON)]]/Nurse[[#This Row],[MDS Census]]</f>
        <v>1.8353858784893267</v>
      </c>
      <c r="I160" s="4">
        <f>Nurse[[#This Row],[RN Hours (excl. Admin, DON)]]/Nurse[[#This Row],[MDS Census]]</f>
        <v>1.262862616310892</v>
      </c>
      <c r="J160" s="4">
        <f>SUM(Nurse[[#This Row],[RN Hours (excl. Admin, DON)]],Nurse[[#This Row],[RN Admin Hours]],Nurse[[#This Row],[RN DON Hours]],Nurse[[#This Row],[LPN Hours (excl. Admin)]],Nurse[[#This Row],[LPN Admin Hours]],Nurse[[#This Row],[CNA Hours]],Nurse[[#This Row],[NA TR Hours]],Nurse[[#This Row],[Med Aide/Tech Hours]])</f>
        <v>216.38858695652175</v>
      </c>
      <c r="K160" s="4">
        <f>SUM(Nurse[[#This Row],[RN Hours (excl. Admin, DON)]],Nurse[[#This Row],[LPN Hours (excl. Admin)]],Nurse[[#This Row],[CNA Hours]],Nurse[[#This Row],[NA TR Hours]],Nurse[[#This Row],[Med Aide/Tech Hours]])</f>
        <v>193.64945652173913</v>
      </c>
      <c r="L160" s="4">
        <f>SUM(Nurse[[#This Row],[RN Hours (excl. Admin, DON)]],Nurse[[#This Row],[RN Admin Hours]],Nurse[[#This Row],[RN DON Hours]])</f>
        <v>72.896739130434781</v>
      </c>
      <c r="M160" s="4">
        <v>50.157608695652172</v>
      </c>
      <c r="N160" s="4">
        <v>18.217391304347824</v>
      </c>
      <c r="O160" s="4">
        <v>4.5217391304347823</v>
      </c>
      <c r="P160" s="4">
        <f>SUM(Nurse[[#This Row],[LPN Hours (excl. Admin)]],Nurse[[#This Row],[LPN Admin Hours]])</f>
        <v>44.885869565217391</v>
      </c>
      <c r="Q160" s="4">
        <v>44.885869565217391</v>
      </c>
      <c r="R160" s="4">
        <v>0</v>
      </c>
      <c r="S160" s="4">
        <f>SUM(Nurse[[#This Row],[CNA Hours]],Nurse[[#This Row],[NA TR Hours]],Nurse[[#This Row],[Med Aide/Tech Hours]])</f>
        <v>98.605978260869563</v>
      </c>
      <c r="T160" s="4">
        <v>98.605978260869563</v>
      </c>
      <c r="U160" s="4">
        <v>0</v>
      </c>
      <c r="V160" s="4">
        <v>0</v>
      </c>
      <c r="W1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2.7146739130434785</v>
      </c>
      <c r="X160" s="4">
        <v>0.90217391304347827</v>
      </c>
      <c r="Y160" s="4">
        <v>0</v>
      </c>
      <c r="Z160" s="4">
        <v>0</v>
      </c>
      <c r="AA160" s="4">
        <v>0.80706521739130432</v>
      </c>
      <c r="AB160" s="4">
        <v>0</v>
      </c>
      <c r="AC160" s="4">
        <v>1.0054347826086956</v>
      </c>
      <c r="AD160" s="4">
        <v>0</v>
      </c>
      <c r="AE160" s="4">
        <v>0</v>
      </c>
      <c r="AF160" s="1">
        <v>396141</v>
      </c>
      <c r="AG160" s="1">
        <v>3</v>
      </c>
      <c r="AH160"/>
    </row>
    <row r="161" spans="1:34" x14ac:dyDescent="0.25">
      <c r="A161" t="s">
        <v>721</v>
      </c>
      <c r="B161" t="s">
        <v>90</v>
      </c>
      <c r="C161" t="s">
        <v>899</v>
      </c>
      <c r="D161" t="s">
        <v>767</v>
      </c>
      <c r="E161" s="4">
        <v>48.336956521739133</v>
      </c>
      <c r="F161" s="4">
        <f>Nurse[[#This Row],[Total Nurse Staff Hours]]/Nurse[[#This Row],[MDS Census]]</f>
        <v>5.9307960422756905</v>
      </c>
      <c r="G161" s="4">
        <f>Nurse[[#This Row],[Total Direct Care Staff Hours]]/Nurse[[#This Row],[MDS Census]]</f>
        <v>5.571227794018438</v>
      </c>
      <c r="H161" s="4">
        <f>Nurse[[#This Row],[Total RN Hours (w/ Admin, DON)]]/Nurse[[#This Row],[MDS Census]]</f>
        <v>1.4424893186417806</v>
      </c>
      <c r="I161" s="4">
        <f>Nurse[[#This Row],[RN Hours (excl. Admin, DON)]]/Nurse[[#This Row],[MDS Census]]</f>
        <v>1.0829210703845289</v>
      </c>
      <c r="J161" s="4">
        <f>SUM(Nurse[[#This Row],[RN Hours (excl. Admin, DON)]],Nurse[[#This Row],[RN Admin Hours]],Nurse[[#This Row],[RN DON Hours]],Nurse[[#This Row],[LPN Hours (excl. Admin)]],Nurse[[#This Row],[LPN Admin Hours]],Nurse[[#This Row],[CNA Hours]],Nurse[[#This Row],[NA TR Hours]],Nurse[[#This Row],[Med Aide/Tech Hours]])</f>
        <v>286.67663043478257</v>
      </c>
      <c r="K161" s="4">
        <f>SUM(Nurse[[#This Row],[RN Hours (excl. Admin, DON)]],Nurse[[#This Row],[LPN Hours (excl. Admin)]],Nurse[[#This Row],[CNA Hours]],Nurse[[#This Row],[NA TR Hours]],Nurse[[#This Row],[Med Aide/Tech Hours]])</f>
        <v>269.29619565217388</v>
      </c>
      <c r="L161" s="4">
        <f>SUM(Nurse[[#This Row],[RN Hours (excl. Admin, DON)]],Nurse[[#This Row],[RN Admin Hours]],Nurse[[#This Row],[RN DON Hours]])</f>
        <v>69.72554347826086</v>
      </c>
      <c r="M161" s="4">
        <v>52.345108695652172</v>
      </c>
      <c r="N161" s="4">
        <v>12.097826086956522</v>
      </c>
      <c r="O161" s="4">
        <v>5.2826086956521738</v>
      </c>
      <c r="P161" s="4">
        <f>SUM(Nurse[[#This Row],[LPN Hours (excl. Admin)]],Nurse[[#This Row],[LPN Admin Hours]])</f>
        <v>94.084239130434781</v>
      </c>
      <c r="Q161" s="4">
        <v>94.084239130434781</v>
      </c>
      <c r="R161" s="4">
        <v>0</v>
      </c>
      <c r="S161" s="4">
        <f>SUM(Nurse[[#This Row],[CNA Hours]],Nurse[[#This Row],[NA TR Hours]],Nurse[[#This Row],[Med Aide/Tech Hours]])</f>
        <v>122.86684782608695</v>
      </c>
      <c r="T161" s="4">
        <v>122.86684782608695</v>
      </c>
      <c r="U161" s="4">
        <v>0</v>
      </c>
      <c r="V161" s="4">
        <v>0</v>
      </c>
      <c r="W1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31.14130434782609</v>
      </c>
      <c r="X161" s="4">
        <v>2.5652173913043477</v>
      </c>
      <c r="Y161" s="4">
        <v>0</v>
      </c>
      <c r="Z161" s="4">
        <v>0</v>
      </c>
      <c r="AA161" s="4">
        <v>6.9809782608695654</v>
      </c>
      <c r="AB161" s="4">
        <v>0</v>
      </c>
      <c r="AC161" s="4">
        <v>21.595108695652176</v>
      </c>
      <c r="AD161" s="4">
        <v>0</v>
      </c>
      <c r="AE161" s="4">
        <v>0</v>
      </c>
      <c r="AF161" s="1">
        <v>395194</v>
      </c>
      <c r="AG161" s="1">
        <v>3</v>
      </c>
      <c r="AH161"/>
    </row>
    <row r="162" spans="1:34" x14ac:dyDescent="0.25">
      <c r="A162" t="s">
        <v>721</v>
      </c>
      <c r="B162" t="s">
        <v>516</v>
      </c>
      <c r="C162" t="s">
        <v>1073</v>
      </c>
      <c r="D162" t="s">
        <v>798</v>
      </c>
      <c r="E162" s="4">
        <v>42.434782608695649</v>
      </c>
      <c r="F162" s="4">
        <f>Nurse[[#This Row],[Total Nurse Staff Hours]]/Nurse[[#This Row],[MDS Census]]</f>
        <v>5.1315957991803263</v>
      </c>
      <c r="G162" s="4">
        <f>Nurse[[#This Row],[Total Direct Care Staff Hours]]/Nurse[[#This Row],[MDS Census]]</f>
        <v>4.7706506147540981</v>
      </c>
      <c r="H162" s="4">
        <f>Nurse[[#This Row],[Total RN Hours (w/ Admin, DON)]]/Nurse[[#This Row],[MDS Census]]</f>
        <v>1.1492725409836064</v>
      </c>
      <c r="I162" s="4">
        <f>Nurse[[#This Row],[RN Hours (excl. Admin, DON)]]/Nurse[[#This Row],[MDS Census]]</f>
        <v>0.78832735655737696</v>
      </c>
      <c r="J162" s="4">
        <f>SUM(Nurse[[#This Row],[RN Hours (excl. Admin, DON)]],Nurse[[#This Row],[RN Admin Hours]],Nurse[[#This Row],[RN DON Hours]],Nurse[[#This Row],[LPN Hours (excl. Admin)]],Nurse[[#This Row],[LPN Admin Hours]],Nurse[[#This Row],[CNA Hours]],Nurse[[#This Row],[NA TR Hours]],Nurse[[#This Row],[Med Aide/Tech Hours]])</f>
        <v>217.75815217391298</v>
      </c>
      <c r="K162" s="4">
        <f>SUM(Nurse[[#This Row],[RN Hours (excl. Admin, DON)]],Nurse[[#This Row],[LPN Hours (excl. Admin)]],Nurse[[#This Row],[CNA Hours]],Nurse[[#This Row],[NA TR Hours]],Nurse[[#This Row],[Med Aide/Tech Hours]])</f>
        <v>202.44152173913039</v>
      </c>
      <c r="L162" s="4">
        <f>SUM(Nurse[[#This Row],[RN Hours (excl. Admin, DON)]],Nurse[[#This Row],[RN Admin Hours]],Nurse[[#This Row],[RN DON Hours]])</f>
        <v>48.769130434782596</v>
      </c>
      <c r="M162" s="4">
        <v>33.452499999999993</v>
      </c>
      <c r="N162" s="4">
        <v>10.534021739130434</v>
      </c>
      <c r="O162" s="4">
        <v>4.7826086956521738</v>
      </c>
      <c r="P162" s="4">
        <f>SUM(Nurse[[#This Row],[LPN Hours (excl. Admin)]],Nurse[[#This Row],[LPN Admin Hours]])</f>
        <v>51.802717391304341</v>
      </c>
      <c r="Q162" s="4">
        <v>51.802717391304341</v>
      </c>
      <c r="R162" s="4">
        <v>0</v>
      </c>
      <c r="S162" s="4">
        <f>SUM(Nurse[[#This Row],[CNA Hours]],Nurse[[#This Row],[NA TR Hours]],Nurse[[#This Row],[Med Aide/Tech Hours]])</f>
        <v>117.18630434782604</v>
      </c>
      <c r="T162" s="4">
        <v>117.18630434782604</v>
      </c>
      <c r="U162" s="4">
        <v>0</v>
      </c>
      <c r="V162" s="4">
        <v>0</v>
      </c>
      <c r="W1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7.1739130434782616</v>
      </c>
      <c r="X162" s="4">
        <v>1.826086956521739</v>
      </c>
      <c r="Y162" s="4">
        <v>0</v>
      </c>
      <c r="Z162" s="4">
        <v>0</v>
      </c>
      <c r="AA162" s="4">
        <v>2.6086956521739131</v>
      </c>
      <c r="AB162" s="4">
        <v>0</v>
      </c>
      <c r="AC162" s="4">
        <v>2.7391304347826089</v>
      </c>
      <c r="AD162" s="4">
        <v>0</v>
      </c>
      <c r="AE162" s="4">
        <v>0</v>
      </c>
      <c r="AF162" s="1">
        <v>395838</v>
      </c>
      <c r="AG162" s="1">
        <v>3</v>
      </c>
      <c r="AH162"/>
    </row>
    <row r="163" spans="1:34" x14ac:dyDescent="0.25">
      <c r="A163" t="s">
        <v>721</v>
      </c>
      <c r="B163" t="s">
        <v>393</v>
      </c>
      <c r="C163" t="s">
        <v>865</v>
      </c>
      <c r="D163" t="s">
        <v>736</v>
      </c>
      <c r="E163" s="4">
        <v>43.978260869565219</v>
      </c>
      <c r="F163" s="4">
        <f>Nurse[[#This Row],[Total Nurse Staff Hours]]/Nurse[[#This Row],[MDS Census]]</f>
        <v>4.0469871478002961</v>
      </c>
      <c r="G163" s="4">
        <f>Nurse[[#This Row],[Total Direct Care Staff Hours]]/Nurse[[#This Row],[MDS Census]]</f>
        <v>3.762137913989124</v>
      </c>
      <c r="H163" s="4">
        <f>Nurse[[#This Row],[Total RN Hours (w/ Admin, DON)]]/Nurse[[#This Row],[MDS Census]]</f>
        <v>1.6071403855659907</v>
      </c>
      <c r="I163" s="4">
        <f>Nurse[[#This Row],[RN Hours (excl. Admin, DON)]]/Nurse[[#This Row],[MDS Census]]</f>
        <v>1.3222911517548193</v>
      </c>
      <c r="J163" s="4">
        <f>SUM(Nurse[[#This Row],[RN Hours (excl. Admin, DON)]],Nurse[[#This Row],[RN Admin Hours]],Nurse[[#This Row],[RN DON Hours]],Nurse[[#This Row],[LPN Hours (excl. Admin)]],Nurse[[#This Row],[LPN Admin Hours]],Nurse[[#This Row],[CNA Hours]],Nurse[[#This Row],[NA TR Hours]],Nurse[[#This Row],[Med Aide/Tech Hours]])</f>
        <v>177.97945652173911</v>
      </c>
      <c r="K163" s="4">
        <f>SUM(Nurse[[#This Row],[RN Hours (excl. Admin, DON)]],Nurse[[#This Row],[LPN Hours (excl. Admin)]],Nurse[[#This Row],[CNA Hours]],Nurse[[#This Row],[NA TR Hours]],Nurse[[#This Row],[Med Aide/Tech Hours]])</f>
        <v>165.45228260869561</v>
      </c>
      <c r="L163" s="4">
        <f>SUM(Nurse[[#This Row],[RN Hours (excl. Admin, DON)]],Nurse[[#This Row],[RN Admin Hours]],Nurse[[#This Row],[RN DON Hours]])</f>
        <v>70.679239130434766</v>
      </c>
      <c r="M163" s="4">
        <v>58.152065217391289</v>
      </c>
      <c r="N163" s="4">
        <v>7.4836956521739131</v>
      </c>
      <c r="O163" s="4">
        <v>5.0434782608695654</v>
      </c>
      <c r="P163" s="4">
        <f>SUM(Nurse[[#This Row],[LPN Hours (excl. Admin)]],Nurse[[#This Row],[LPN Admin Hours]])</f>
        <v>17.961739130434786</v>
      </c>
      <c r="Q163" s="4">
        <v>17.961739130434786</v>
      </c>
      <c r="R163" s="4">
        <v>0</v>
      </c>
      <c r="S163" s="4">
        <f>SUM(Nurse[[#This Row],[CNA Hours]],Nurse[[#This Row],[NA TR Hours]],Nurse[[#This Row],[Med Aide/Tech Hours]])</f>
        <v>89.338478260869536</v>
      </c>
      <c r="T163" s="4">
        <v>89.338478260869536</v>
      </c>
      <c r="U163" s="4">
        <v>0</v>
      </c>
      <c r="V163" s="4">
        <v>0</v>
      </c>
      <c r="W1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3" s="4">
        <v>0</v>
      </c>
      <c r="Y163" s="4">
        <v>0</v>
      </c>
      <c r="Z163" s="4">
        <v>0</v>
      </c>
      <c r="AA163" s="4">
        <v>0</v>
      </c>
      <c r="AB163" s="4">
        <v>0</v>
      </c>
      <c r="AC163" s="4">
        <v>0</v>
      </c>
      <c r="AD163" s="4">
        <v>0</v>
      </c>
      <c r="AE163" s="4">
        <v>0</v>
      </c>
      <c r="AF163" s="1">
        <v>395656</v>
      </c>
      <c r="AG163" s="1">
        <v>3</v>
      </c>
      <c r="AH163"/>
    </row>
    <row r="164" spans="1:34" x14ac:dyDescent="0.25">
      <c r="A164" t="s">
        <v>721</v>
      </c>
      <c r="B164" t="s">
        <v>413</v>
      </c>
      <c r="C164" t="s">
        <v>905</v>
      </c>
      <c r="D164" t="s">
        <v>768</v>
      </c>
      <c r="E164" s="4">
        <v>60.010869565217391</v>
      </c>
      <c r="F164" s="4">
        <f>Nurse[[#This Row],[Total Nurse Staff Hours]]/Nurse[[#This Row],[MDS Census]]</f>
        <v>4.1374461148342689</v>
      </c>
      <c r="G164" s="4">
        <f>Nurse[[#This Row],[Total Direct Care Staff Hours]]/Nurse[[#This Row],[MDS Census]]</f>
        <v>3.9041550443760191</v>
      </c>
      <c r="H164" s="4">
        <f>Nurse[[#This Row],[Total RN Hours (w/ Admin, DON)]]/Nurse[[#This Row],[MDS Census]]</f>
        <v>0.87207389965585969</v>
      </c>
      <c r="I164" s="4">
        <f>Nurse[[#This Row],[RN Hours (excl. Admin, DON)]]/Nurse[[#This Row],[MDS Census]]</f>
        <v>0.63878282919760943</v>
      </c>
      <c r="J164" s="4">
        <f>SUM(Nurse[[#This Row],[RN Hours (excl. Admin, DON)]],Nurse[[#This Row],[RN Admin Hours]],Nurse[[#This Row],[RN DON Hours]],Nurse[[#This Row],[LPN Hours (excl. Admin)]],Nurse[[#This Row],[LPN Admin Hours]],Nurse[[#This Row],[CNA Hours]],Nurse[[#This Row],[NA TR Hours]],Nurse[[#This Row],[Med Aide/Tech Hours]])</f>
        <v>248.29173913043479</v>
      </c>
      <c r="K164" s="4">
        <f>SUM(Nurse[[#This Row],[RN Hours (excl. Admin, DON)]],Nurse[[#This Row],[LPN Hours (excl. Admin)]],Nurse[[#This Row],[CNA Hours]],Nurse[[#This Row],[NA TR Hours]],Nurse[[#This Row],[Med Aide/Tech Hours]])</f>
        <v>234.29173913043479</v>
      </c>
      <c r="L164" s="4">
        <f>SUM(Nurse[[#This Row],[RN Hours (excl. Admin, DON)]],Nurse[[#This Row],[RN Admin Hours]],Nurse[[#This Row],[RN DON Hours]])</f>
        <v>52.333913043478276</v>
      </c>
      <c r="M164" s="4">
        <v>38.333913043478276</v>
      </c>
      <c r="N164" s="4">
        <v>10.521739130434783</v>
      </c>
      <c r="O164" s="4">
        <v>3.4782608695652173</v>
      </c>
      <c r="P164" s="4">
        <f>SUM(Nurse[[#This Row],[LPN Hours (excl. Admin)]],Nurse[[#This Row],[LPN Admin Hours]])</f>
        <v>65.151739130434777</v>
      </c>
      <c r="Q164" s="4">
        <v>65.151739130434777</v>
      </c>
      <c r="R164" s="4">
        <v>0</v>
      </c>
      <c r="S164" s="4">
        <f>SUM(Nurse[[#This Row],[CNA Hours]],Nurse[[#This Row],[NA TR Hours]],Nurse[[#This Row],[Med Aide/Tech Hours]])</f>
        <v>130.80608695652174</v>
      </c>
      <c r="T164" s="4">
        <v>130.80608695652174</v>
      </c>
      <c r="U164" s="4">
        <v>0</v>
      </c>
      <c r="V164" s="4">
        <v>0</v>
      </c>
      <c r="W1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131.06576086956522</v>
      </c>
      <c r="X164" s="4">
        <v>15.133586956521739</v>
      </c>
      <c r="Y164" s="4">
        <v>0</v>
      </c>
      <c r="Z164" s="4">
        <v>0</v>
      </c>
      <c r="AA164" s="4">
        <v>36.263152173913042</v>
      </c>
      <c r="AB164" s="4">
        <v>0</v>
      </c>
      <c r="AC164" s="4">
        <v>79.669021739130457</v>
      </c>
      <c r="AD164" s="4">
        <v>0</v>
      </c>
      <c r="AE164" s="4">
        <v>0</v>
      </c>
      <c r="AF164" s="1">
        <v>395688</v>
      </c>
      <c r="AG164" s="1">
        <v>3</v>
      </c>
      <c r="AH164"/>
    </row>
    <row r="165" spans="1:34" x14ac:dyDescent="0.25">
      <c r="A165" t="s">
        <v>721</v>
      </c>
      <c r="B165" t="s">
        <v>202</v>
      </c>
      <c r="C165" t="s">
        <v>995</v>
      </c>
      <c r="D165" t="s">
        <v>748</v>
      </c>
      <c r="E165" s="4">
        <v>56.076086956521742</v>
      </c>
      <c r="F165" s="4">
        <f>Nurse[[#This Row],[Total Nurse Staff Hours]]/Nurse[[#This Row],[MDS Census]]</f>
        <v>4.9079937972475269</v>
      </c>
      <c r="G165" s="4">
        <f>Nurse[[#This Row],[Total Direct Care Staff Hours]]/Nurse[[#This Row],[MDS Census]]</f>
        <v>4.7224811009885626</v>
      </c>
      <c r="H165" s="4">
        <f>Nurse[[#This Row],[Total RN Hours (w/ Admin, DON)]]/Nurse[[#This Row],[MDS Census]]</f>
        <v>0.85626671835627055</v>
      </c>
      <c r="I165" s="4">
        <f>Nurse[[#This Row],[RN Hours (excl. Admin, DON)]]/Nurse[[#This Row],[MDS Census]]</f>
        <v>0.75938553983330093</v>
      </c>
      <c r="J165" s="4">
        <f>SUM(Nurse[[#This Row],[RN Hours (excl. Admin, DON)]],Nurse[[#This Row],[RN Admin Hours]],Nurse[[#This Row],[RN DON Hours]],Nurse[[#This Row],[LPN Hours (excl. Admin)]],Nurse[[#This Row],[LPN Admin Hours]],Nurse[[#This Row],[CNA Hours]],Nurse[[#This Row],[NA TR Hours]],Nurse[[#This Row],[Med Aide/Tech Hours]])</f>
        <v>275.22108695652167</v>
      </c>
      <c r="K165" s="4">
        <f>SUM(Nurse[[#This Row],[RN Hours (excl. Admin, DON)]],Nurse[[#This Row],[LPN Hours (excl. Admin)]],Nurse[[#This Row],[CNA Hours]],Nurse[[#This Row],[NA TR Hours]],Nurse[[#This Row],[Med Aide/Tech Hours]])</f>
        <v>264.81826086956517</v>
      </c>
      <c r="L165" s="4">
        <f>SUM(Nurse[[#This Row],[RN Hours (excl. Admin, DON)]],Nurse[[#This Row],[RN Admin Hours]],Nurse[[#This Row],[RN DON Hours]])</f>
        <v>48.01608695652174</v>
      </c>
      <c r="M165" s="4">
        <v>42.583369565217389</v>
      </c>
      <c r="N165" s="4">
        <v>0</v>
      </c>
      <c r="O165" s="4">
        <v>5.4327173913043483</v>
      </c>
      <c r="P165" s="4">
        <f>SUM(Nurse[[#This Row],[LPN Hours (excl. Admin)]],Nurse[[#This Row],[LPN Admin Hours]])</f>
        <v>70.912282608695648</v>
      </c>
      <c r="Q165" s="4">
        <v>65.942173913043476</v>
      </c>
      <c r="R165" s="4">
        <v>4.9701086956521747</v>
      </c>
      <c r="S165" s="4">
        <f>SUM(Nurse[[#This Row],[CNA Hours]],Nurse[[#This Row],[NA TR Hours]],Nurse[[#This Row],[Med Aide/Tech Hours]])</f>
        <v>156.29271739130431</v>
      </c>
      <c r="T165" s="4">
        <v>156.29271739130431</v>
      </c>
      <c r="U165" s="4">
        <v>0</v>
      </c>
      <c r="V165" s="4">
        <v>0</v>
      </c>
      <c r="W1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5" s="4">
        <v>0</v>
      </c>
      <c r="Y165" s="4">
        <v>0</v>
      </c>
      <c r="Z165" s="4">
        <v>0</v>
      </c>
      <c r="AA165" s="4">
        <v>0</v>
      </c>
      <c r="AB165" s="4">
        <v>0</v>
      </c>
      <c r="AC165" s="4">
        <v>0</v>
      </c>
      <c r="AD165" s="4">
        <v>0</v>
      </c>
      <c r="AE165" s="4">
        <v>0</v>
      </c>
      <c r="AF165" s="1">
        <v>395387</v>
      </c>
      <c r="AG165" s="1">
        <v>3</v>
      </c>
      <c r="AH165"/>
    </row>
    <row r="166" spans="1:34" x14ac:dyDescent="0.25">
      <c r="A166" t="s">
        <v>721</v>
      </c>
      <c r="B166" t="s">
        <v>630</v>
      </c>
      <c r="C166" t="s">
        <v>1119</v>
      </c>
      <c r="D166" t="s">
        <v>761</v>
      </c>
      <c r="E166" s="4">
        <v>65.336956521739125</v>
      </c>
      <c r="F166" s="4">
        <f>Nurse[[#This Row],[Total Nurse Staff Hours]]/Nurse[[#This Row],[MDS Census]]</f>
        <v>4.7609449342871413</v>
      </c>
      <c r="G166" s="4">
        <f>Nurse[[#This Row],[Total Direct Care Staff Hours]]/Nurse[[#This Row],[MDS Census]]</f>
        <v>4.1617850607220106</v>
      </c>
      <c r="H166" s="4">
        <f>Nurse[[#This Row],[Total RN Hours (w/ Admin, DON)]]/Nurse[[#This Row],[MDS Census]]</f>
        <v>1.1249459324571622</v>
      </c>
      <c r="I166" s="4">
        <f>Nurse[[#This Row],[RN Hours (excl. Admin, DON)]]/Nurse[[#This Row],[MDS Census]]</f>
        <v>0.52578605889203156</v>
      </c>
      <c r="J166" s="4">
        <f>SUM(Nurse[[#This Row],[RN Hours (excl. Admin, DON)]],Nurse[[#This Row],[RN Admin Hours]],Nurse[[#This Row],[RN DON Hours]],Nurse[[#This Row],[LPN Hours (excl. Admin)]],Nurse[[#This Row],[LPN Admin Hours]],Nurse[[#This Row],[CNA Hours]],Nurse[[#This Row],[NA TR Hours]],Nurse[[#This Row],[Med Aide/Tech Hours]])</f>
        <v>311.06565217391307</v>
      </c>
      <c r="K166" s="4">
        <f>SUM(Nurse[[#This Row],[RN Hours (excl. Admin, DON)]],Nurse[[#This Row],[LPN Hours (excl. Admin)]],Nurse[[#This Row],[CNA Hours]],Nurse[[#This Row],[NA TR Hours]],Nurse[[#This Row],[Med Aide/Tech Hours]])</f>
        <v>271.91836956521746</v>
      </c>
      <c r="L166" s="4">
        <f>SUM(Nurse[[#This Row],[RN Hours (excl. Admin, DON)]],Nurse[[#This Row],[RN Admin Hours]],Nurse[[#This Row],[RN DON Hours]])</f>
        <v>73.500543478260894</v>
      </c>
      <c r="M166" s="4">
        <v>34.353260869565233</v>
      </c>
      <c r="N166" s="4">
        <v>34.419021739130443</v>
      </c>
      <c r="O166" s="4">
        <v>4.7282608695652177</v>
      </c>
      <c r="P166" s="4">
        <f>SUM(Nurse[[#This Row],[LPN Hours (excl. Admin)]],Nurse[[#This Row],[LPN Admin Hours]])</f>
        <v>74.703478260869559</v>
      </c>
      <c r="Q166" s="4">
        <v>74.703478260869559</v>
      </c>
      <c r="R166" s="4">
        <v>0</v>
      </c>
      <c r="S166" s="4">
        <f>SUM(Nurse[[#This Row],[CNA Hours]],Nurse[[#This Row],[NA TR Hours]],Nurse[[#This Row],[Med Aide/Tech Hours]])</f>
        <v>162.86163043478263</v>
      </c>
      <c r="T166" s="4">
        <v>137.14858695652177</v>
      </c>
      <c r="U166" s="4">
        <v>25.713043478260868</v>
      </c>
      <c r="V166" s="4">
        <v>0</v>
      </c>
      <c r="W1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7.737717391304348</v>
      </c>
      <c r="X166" s="4">
        <v>0</v>
      </c>
      <c r="Y166" s="4">
        <v>0</v>
      </c>
      <c r="Z166" s="4">
        <v>0</v>
      </c>
      <c r="AA166" s="4">
        <v>4.300217391304348</v>
      </c>
      <c r="AB166" s="4">
        <v>0</v>
      </c>
      <c r="AC166" s="4">
        <v>3.4375</v>
      </c>
      <c r="AD166" s="4">
        <v>0</v>
      </c>
      <c r="AE166" s="4">
        <v>0</v>
      </c>
      <c r="AF166" s="1">
        <v>396079</v>
      </c>
      <c r="AG166" s="1">
        <v>3</v>
      </c>
      <c r="AH166"/>
    </row>
    <row r="167" spans="1:34" x14ac:dyDescent="0.25">
      <c r="A167" t="s">
        <v>721</v>
      </c>
      <c r="B167" t="s">
        <v>50</v>
      </c>
      <c r="C167" t="s">
        <v>916</v>
      </c>
      <c r="D167" t="s">
        <v>736</v>
      </c>
      <c r="E167" s="4">
        <v>130.70652173913044</v>
      </c>
      <c r="F167" s="4">
        <f>Nurse[[#This Row],[Total Nurse Staff Hours]]/Nurse[[#This Row],[MDS Census]]</f>
        <v>3.4480166320166314</v>
      </c>
      <c r="G167" s="4">
        <f>Nurse[[#This Row],[Total Direct Care Staff Hours]]/Nurse[[#This Row],[MDS Census]]</f>
        <v>3.181027858627858</v>
      </c>
      <c r="H167" s="4">
        <f>Nurse[[#This Row],[Total RN Hours (w/ Admin, DON)]]/Nurse[[#This Row],[MDS Census]]</f>
        <v>0.56121663201663208</v>
      </c>
      <c r="I167" s="4">
        <f>Nurse[[#This Row],[RN Hours (excl. Admin, DON)]]/Nurse[[#This Row],[MDS Census]]</f>
        <v>0.38184033264033268</v>
      </c>
      <c r="J167" s="4">
        <f>SUM(Nurse[[#This Row],[RN Hours (excl. Admin, DON)]],Nurse[[#This Row],[RN Admin Hours]],Nurse[[#This Row],[RN DON Hours]],Nurse[[#This Row],[LPN Hours (excl. Admin)]],Nurse[[#This Row],[LPN Admin Hours]],Nurse[[#This Row],[CNA Hours]],Nurse[[#This Row],[NA TR Hours]],Nurse[[#This Row],[Med Aide/Tech Hours]])</f>
        <v>450.67826086956518</v>
      </c>
      <c r="K167" s="4">
        <f>SUM(Nurse[[#This Row],[RN Hours (excl. Admin, DON)]],Nurse[[#This Row],[LPN Hours (excl. Admin)]],Nurse[[#This Row],[CNA Hours]],Nurse[[#This Row],[NA TR Hours]],Nurse[[#This Row],[Med Aide/Tech Hours]])</f>
        <v>415.78108695652168</v>
      </c>
      <c r="L167" s="4">
        <f>SUM(Nurse[[#This Row],[RN Hours (excl. Admin, DON)]],Nurse[[#This Row],[RN Admin Hours]],Nurse[[#This Row],[RN DON Hours]])</f>
        <v>73.354673913043484</v>
      </c>
      <c r="M167" s="4">
        <v>49.909021739130438</v>
      </c>
      <c r="N167" s="4">
        <v>17.967391304347824</v>
      </c>
      <c r="O167" s="4">
        <v>5.4782608695652177</v>
      </c>
      <c r="P167" s="4">
        <f>SUM(Nurse[[#This Row],[LPN Hours (excl. Admin)]],Nurse[[#This Row],[LPN Admin Hours]])</f>
        <v>140.66434782608695</v>
      </c>
      <c r="Q167" s="4">
        <v>129.21282608695651</v>
      </c>
      <c r="R167" s="4">
        <v>11.451521739130431</v>
      </c>
      <c r="S167" s="4">
        <f>SUM(Nurse[[#This Row],[CNA Hours]],Nurse[[#This Row],[NA TR Hours]],Nurse[[#This Row],[Med Aide/Tech Hours]])</f>
        <v>236.65923913043477</v>
      </c>
      <c r="T167" s="4">
        <v>179.39565217391302</v>
      </c>
      <c r="U167" s="4">
        <v>57.263586956521742</v>
      </c>
      <c r="V167" s="4">
        <v>0</v>
      </c>
      <c r="W1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212.97000000000003</v>
      </c>
      <c r="X167" s="4">
        <v>30.12097826086957</v>
      </c>
      <c r="Y167" s="4">
        <v>0</v>
      </c>
      <c r="Z167" s="4">
        <v>0</v>
      </c>
      <c r="AA167" s="4">
        <v>89.712065217391327</v>
      </c>
      <c r="AB167" s="4">
        <v>0</v>
      </c>
      <c r="AC167" s="4">
        <v>92.164130434782606</v>
      </c>
      <c r="AD167" s="4">
        <v>0.97282608695652173</v>
      </c>
      <c r="AE167" s="4">
        <v>0</v>
      </c>
      <c r="AF167" s="1">
        <v>395077</v>
      </c>
      <c r="AG167" s="1">
        <v>3</v>
      </c>
      <c r="AH167"/>
    </row>
    <row r="168" spans="1:34" x14ac:dyDescent="0.25">
      <c r="A168" t="s">
        <v>721</v>
      </c>
      <c r="B168" t="s">
        <v>72</v>
      </c>
      <c r="C168" t="s">
        <v>814</v>
      </c>
      <c r="D168" t="s">
        <v>773</v>
      </c>
      <c r="E168" s="4">
        <v>87.195652173913047</v>
      </c>
      <c r="F168" s="4">
        <f>Nurse[[#This Row],[Total Nurse Staff Hours]]/Nurse[[#This Row],[MDS Census]]</f>
        <v>3.3827374719521321</v>
      </c>
      <c r="G168" s="4">
        <f>Nurse[[#This Row],[Total Direct Care Staff Hours]]/Nurse[[#This Row],[MDS Census]]</f>
        <v>3.2527200199451505</v>
      </c>
      <c r="H168" s="4">
        <f>Nurse[[#This Row],[Total RN Hours (w/ Admin, DON)]]/Nurse[[#This Row],[MDS Census]]</f>
        <v>0.45596484667165299</v>
      </c>
      <c r="I168" s="4">
        <f>Nurse[[#This Row],[RN Hours (excl. Admin, DON)]]/Nurse[[#This Row],[MDS Census]]</f>
        <v>0.35087883320867613</v>
      </c>
      <c r="J168" s="4">
        <f>SUM(Nurse[[#This Row],[RN Hours (excl. Admin, DON)]],Nurse[[#This Row],[RN Admin Hours]],Nurse[[#This Row],[RN DON Hours]],Nurse[[#This Row],[LPN Hours (excl. Admin)]],Nurse[[#This Row],[LPN Admin Hours]],Nurse[[#This Row],[CNA Hours]],Nurse[[#This Row],[NA TR Hours]],Nurse[[#This Row],[Med Aide/Tech Hours]])</f>
        <v>294.96000000000004</v>
      </c>
      <c r="K168" s="4">
        <f>SUM(Nurse[[#This Row],[RN Hours (excl. Admin, DON)]],Nurse[[#This Row],[LPN Hours (excl. Admin)]],Nurse[[#This Row],[CNA Hours]],Nurse[[#This Row],[NA TR Hours]],Nurse[[#This Row],[Med Aide/Tech Hours]])</f>
        <v>283.62304347826085</v>
      </c>
      <c r="L168" s="4">
        <f>SUM(Nurse[[#This Row],[RN Hours (excl. Admin, DON)]],Nurse[[#This Row],[RN Admin Hours]],Nurse[[#This Row],[RN DON Hours]])</f>
        <v>39.758152173913047</v>
      </c>
      <c r="M168" s="4">
        <v>30.595108695652176</v>
      </c>
      <c r="N168" s="4">
        <v>4.6114130434782608</v>
      </c>
      <c r="O168" s="4">
        <v>4.5516304347826084</v>
      </c>
      <c r="P168" s="4">
        <f>SUM(Nurse[[#This Row],[LPN Hours (excl. Admin)]],Nurse[[#This Row],[LPN Admin Hours]])</f>
        <v>80.883913043478259</v>
      </c>
      <c r="Q168" s="4">
        <v>78.709999999999994</v>
      </c>
      <c r="R168" s="4">
        <v>2.1739130434782608</v>
      </c>
      <c r="S168" s="4">
        <f>SUM(Nurse[[#This Row],[CNA Hours]],Nurse[[#This Row],[NA TR Hours]],Nurse[[#This Row],[Med Aide/Tech Hours]])</f>
        <v>174.31793478260869</v>
      </c>
      <c r="T168" s="4">
        <v>143.05978260869566</v>
      </c>
      <c r="U168" s="4">
        <v>31.258152173913043</v>
      </c>
      <c r="V168" s="4">
        <v>0</v>
      </c>
      <c r="W1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119.39402173913044</v>
      </c>
      <c r="X168" s="4">
        <v>14.214673913043478</v>
      </c>
      <c r="Y168" s="4">
        <v>0</v>
      </c>
      <c r="Z168" s="4">
        <v>0</v>
      </c>
      <c r="AA168" s="4">
        <v>35.595108695652172</v>
      </c>
      <c r="AB168" s="4">
        <v>0</v>
      </c>
      <c r="AC168" s="4">
        <v>68.336956521739125</v>
      </c>
      <c r="AD168" s="4">
        <v>1.2472826086956521</v>
      </c>
      <c r="AE168" s="4">
        <v>0</v>
      </c>
      <c r="AF168" s="1">
        <v>395142</v>
      </c>
      <c r="AG168" s="1">
        <v>3</v>
      </c>
      <c r="AH168"/>
    </row>
    <row r="169" spans="1:34" x14ac:dyDescent="0.25">
      <c r="A169" t="s">
        <v>721</v>
      </c>
      <c r="B169" t="s">
        <v>68</v>
      </c>
      <c r="C169" t="s">
        <v>925</v>
      </c>
      <c r="D169" t="s">
        <v>755</v>
      </c>
      <c r="E169" s="4">
        <v>92.010869565217391</v>
      </c>
      <c r="F169" s="4">
        <f>Nurse[[#This Row],[Total Nurse Staff Hours]]/Nurse[[#This Row],[MDS Census]]</f>
        <v>3.2182728883638507</v>
      </c>
      <c r="G169" s="4">
        <f>Nurse[[#This Row],[Total Direct Care Staff Hours]]/Nurse[[#This Row],[MDS Census]]</f>
        <v>3.0979539279385708</v>
      </c>
      <c r="H169" s="4">
        <f>Nurse[[#This Row],[Total RN Hours (w/ Admin, DON)]]/Nurse[[#This Row],[MDS Census]]</f>
        <v>0.5043709391612522</v>
      </c>
      <c r="I169" s="4">
        <f>Nurse[[#This Row],[RN Hours (excl. Admin, DON)]]/Nurse[[#This Row],[MDS Census]]</f>
        <v>0.38405197873597169</v>
      </c>
      <c r="J169" s="4">
        <f>SUM(Nurse[[#This Row],[RN Hours (excl. Admin, DON)]],Nurse[[#This Row],[RN Admin Hours]],Nurse[[#This Row],[RN DON Hours]],Nurse[[#This Row],[LPN Hours (excl. Admin)]],Nurse[[#This Row],[LPN Admin Hours]],Nurse[[#This Row],[CNA Hours]],Nurse[[#This Row],[NA TR Hours]],Nurse[[#This Row],[Med Aide/Tech Hours]])</f>
        <v>296.11608695652171</v>
      </c>
      <c r="K169" s="4">
        <f>SUM(Nurse[[#This Row],[RN Hours (excl. Admin, DON)]],Nurse[[#This Row],[LPN Hours (excl. Admin)]],Nurse[[#This Row],[CNA Hours]],Nurse[[#This Row],[NA TR Hours]],Nurse[[#This Row],[Med Aide/Tech Hours]])</f>
        <v>285.04543478260871</v>
      </c>
      <c r="L169" s="4">
        <f>SUM(Nurse[[#This Row],[RN Hours (excl. Admin, DON)]],Nurse[[#This Row],[RN Admin Hours]],Nurse[[#This Row],[RN DON Hours]])</f>
        <v>46.407608695652172</v>
      </c>
      <c r="M169" s="4">
        <v>35.336956521739133</v>
      </c>
      <c r="N169" s="4">
        <v>7.2880434782608692</v>
      </c>
      <c r="O169" s="4">
        <v>3.7826086956521738</v>
      </c>
      <c r="P169" s="4">
        <f>SUM(Nurse[[#This Row],[LPN Hours (excl. Admin)]],Nurse[[#This Row],[LPN Admin Hours]])</f>
        <v>68.719021739130426</v>
      </c>
      <c r="Q169" s="4">
        <v>68.719021739130426</v>
      </c>
      <c r="R169" s="4">
        <v>0</v>
      </c>
      <c r="S169" s="4">
        <f>SUM(Nurse[[#This Row],[CNA Hours]],Nurse[[#This Row],[NA TR Hours]],Nurse[[#This Row],[Med Aide/Tech Hours]])</f>
        <v>180.98945652173913</v>
      </c>
      <c r="T169" s="4">
        <v>173.32641304347825</v>
      </c>
      <c r="U169" s="4">
        <v>7.6630434782608692</v>
      </c>
      <c r="V169" s="4">
        <v>0</v>
      </c>
      <c r="W1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90.366847826086953</v>
      </c>
      <c r="X169" s="4">
        <v>10.752717391304348</v>
      </c>
      <c r="Y169" s="4">
        <v>0</v>
      </c>
      <c r="Z169" s="4">
        <v>0</v>
      </c>
      <c r="AA169" s="4">
        <v>7.5</v>
      </c>
      <c r="AB169" s="4">
        <v>0</v>
      </c>
      <c r="AC169" s="4">
        <v>72.043478260869563</v>
      </c>
      <c r="AD169" s="4">
        <v>7.0652173913043473E-2</v>
      </c>
      <c r="AE169" s="4">
        <v>0</v>
      </c>
      <c r="AF169" s="1">
        <v>395123</v>
      </c>
      <c r="AG169" s="1">
        <v>3</v>
      </c>
      <c r="AH169"/>
    </row>
    <row r="170" spans="1:34" x14ac:dyDescent="0.25">
      <c r="A170" t="s">
        <v>721</v>
      </c>
      <c r="B170" t="s">
        <v>426</v>
      </c>
      <c r="C170" t="s">
        <v>1066</v>
      </c>
      <c r="D170" t="s">
        <v>777</v>
      </c>
      <c r="E170" s="4">
        <v>100.16304347826087</v>
      </c>
      <c r="F170" s="4">
        <f>Nurse[[#This Row],[Total Nurse Staff Hours]]/Nurse[[#This Row],[MDS Census]]</f>
        <v>3.1332067281606069</v>
      </c>
      <c r="G170" s="4">
        <f>Nurse[[#This Row],[Total Direct Care Staff Hours]]/Nurse[[#This Row],[MDS Census]]</f>
        <v>2.9594139989148127</v>
      </c>
      <c r="H170" s="4">
        <f>Nurse[[#This Row],[Total RN Hours (w/ Admin, DON)]]/Nurse[[#This Row],[MDS Census]]</f>
        <v>0.57368421052631569</v>
      </c>
      <c r="I170" s="4">
        <f>Nurse[[#This Row],[RN Hours (excl. Admin, DON)]]/Nurse[[#This Row],[MDS Census]]</f>
        <v>0.39989148128052082</v>
      </c>
      <c r="J170" s="4">
        <f>SUM(Nurse[[#This Row],[RN Hours (excl. Admin, DON)]],Nurse[[#This Row],[RN Admin Hours]],Nurse[[#This Row],[RN DON Hours]],Nurse[[#This Row],[LPN Hours (excl. Admin)]],Nurse[[#This Row],[LPN Admin Hours]],Nurse[[#This Row],[CNA Hours]],Nurse[[#This Row],[NA TR Hours]],Nurse[[#This Row],[Med Aide/Tech Hours]])</f>
        <v>313.83152173913038</v>
      </c>
      <c r="K170" s="4">
        <f>SUM(Nurse[[#This Row],[RN Hours (excl. Admin, DON)]],Nurse[[#This Row],[LPN Hours (excl. Admin)]],Nurse[[#This Row],[CNA Hours]],Nurse[[#This Row],[NA TR Hours]],Nurse[[#This Row],[Med Aide/Tech Hours]])</f>
        <v>296.42391304347825</v>
      </c>
      <c r="L170" s="4">
        <f>SUM(Nurse[[#This Row],[RN Hours (excl. Admin, DON)]],Nurse[[#This Row],[RN Admin Hours]],Nurse[[#This Row],[RN DON Hours]])</f>
        <v>57.461956521739125</v>
      </c>
      <c r="M170" s="4">
        <v>40.054347826086953</v>
      </c>
      <c r="N170" s="4">
        <v>12.016304347826088</v>
      </c>
      <c r="O170" s="4">
        <v>5.3913043478260869</v>
      </c>
      <c r="P170" s="4">
        <f>SUM(Nurse[[#This Row],[LPN Hours (excl. Admin)]],Nurse[[#This Row],[LPN Admin Hours]])</f>
        <v>74.1875</v>
      </c>
      <c r="Q170" s="4">
        <v>74.1875</v>
      </c>
      <c r="R170" s="4">
        <v>0</v>
      </c>
      <c r="S170" s="4">
        <f>SUM(Nurse[[#This Row],[CNA Hours]],Nurse[[#This Row],[NA TR Hours]],Nurse[[#This Row],[Med Aide/Tech Hours]])</f>
        <v>182.18206521739131</v>
      </c>
      <c r="T170" s="4">
        <v>141.67119565217391</v>
      </c>
      <c r="U170" s="4">
        <v>40.510869565217391</v>
      </c>
      <c r="V170" s="4">
        <v>0</v>
      </c>
      <c r="W1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0" s="4">
        <v>0</v>
      </c>
      <c r="Y170" s="4">
        <v>0</v>
      </c>
      <c r="Z170" s="4">
        <v>0</v>
      </c>
      <c r="AA170" s="4">
        <v>0</v>
      </c>
      <c r="AB170" s="4">
        <v>0</v>
      </c>
      <c r="AC170" s="4">
        <v>0</v>
      </c>
      <c r="AD170" s="4">
        <v>0</v>
      </c>
      <c r="AE170" s="4">
        <v>0</v>
      </c>
      <c r="AF170" s="1">
        <v>395706</v>
      </c>
      <c r="AG170" s="1">
        <v>3</v>
      </c>
      <c r="AH170"/>
    </row>
    <row r="171" spans="1:34" x14ac:dyDescent="0.25">
      <c r="A171" t="s">
        <v>721</v>
      </c>
      <c r="B171" t="s">
        <v>442</v>
      </c>
      <c r="C171" t="s">
        <v>854</v>
      </c>
      <c r="D171" t="s">
        <v>765</v>
      </c>
      <c r="E171" s="4">
        <v>149.80434782608697</v>
      </c>
      <c r="F171" s="4">
        <f>Nurse[[#This Row],[Total Nurse Staff Hours]]/Nurse[[#This Row],[MDS Census]]</f>
        <v>3.1258525613118553</v>
      </c>
      <c r="G171" s="4">
        <f>Nurse[[#This Row],[Total Direct Care Staff Hours]]/Nurse[[#This Row],[MDS Census]]</f>
        <v>2.8341155129879554</v>
      </c>
      <c r="H171" s="4">
        <f>Nurse[[#This Row],[Total RN Hours (w/ Admin, DON)]]/Nurse[[#This Row],[MDS Census]]</f>
        <v>0.39609635756784212</v>
      </c>
      <c r="I171" s="4">
        <f>Nurse[[#This Row],[RN Hours (excl. Admin, DON)]]/Nurse[[#This Row],[MDS Census]]</f>
        <v>0.24107531562908141</v>
      </c>
      <c r="J171" s="4">
        <f>SUM(Nurse[[#This Row],[RN Hours (excl. Admin, DON)]],Nurse[[#This Row],[RN Admin Hours]],Nurse[[#This Row],[RN DON Hours]],Nurse[[#This Row],[LPN Hours (excl. Admin)]],Nurse[[#This Row],[LPN Admin Hours]],Nurse[[#This Row],[CNA Hours]],Nurse[[#This Row],[NA TR Hours]],Nurse[[#This Row],[Med Aide/Tech Hours]])</f>
        <v>468.26630434782601</v>
      </c>
      <c r="K171" s="4">
        <f>SUM(Nurse[[#This Row],[RN Hours (excl. Admin, DON)]],Nurse[[#This Row],[LPN Hours (excl. Admin)]],Nurse[[#This Row],[CNA Hours]],Nurse[[#This Row],[NA TR Hours]],Nurse[[#This Row],[Med Aide/Tech Hours]])</f>
        <v>424.56282608695653</v>
      </c>
      <c r="L171" s="4">
        <f>SUM(Nurse[[#This Row],[RN Hours (excl. Admin, DON)]],Nurse[[#This Row],[RN Admin Hours]],Nurse[[#This Row],[RN DON Hours]])</f>
        <v>59.336956521739133</v>
      </c>
      <c r="M171" s="4">
        <v>36.114130434782609</v>
      </c>
      <c r="N171" s="4">
        <v>18.353260869565219</v>
      </c>
      <c r="O171" s="4">
        <v>4.8695652173913047</v>
      </c>
      <c r="P171" s="4">
        <f>SUM(Nurse[[#This Row],[LPN Hours (excl. Admin)]],Nurse[[#This Row],[LPN Admin Hours]])</f>
        <v>141.94021739130432</v>
      </c>
      <c r="Q171" s="4">
        <v>121.45956521739129</v>
      </c>
      <c r="R171" s="4">
        <v>20.480652173913043</v>
      </c>
      <c r="S171" s="4">
        <f>SUM(Nurse[[#This Row],[CNA Hours]],Nurse[[#This Row],[NA TR Hours]],Nurse[[#This Row],[Med Aide/Tech Hours]])</f>
        <v>266.98913043478262</v>
      </c>
      <c r="T171" s="4">
        <v>211.01630434782609</v>
      </c>
      <c r="U171" s="4">
        <v>55.972826086956523</v>
      </c>
      <c r="V171" s="4">
        <v>0</v>
      </c>
      <c r="W1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1" s="4">
        <v>0</v>
      </c>
      <c r="Y171" s="4">
        <v>0</v>
      </c>
      <c r="Z171" s="4">
        <v>0</v>
      </c>
      <c r="AA171" s="4">
        <v>0</v>
      </c>
      <c r="AB171" s="4">
        <v>0</v>
      </c>
      <c r="AC171" s="4">
        <v>0</v>
      </c>
      <c r="AD171" s="4">
        <v>0</v>
      </c>
      <c r="AE171" s="4">
        <v>0</v>
      </c>
      <c r="AF171" s="1">
        <v>395729</v>
      </c>
      <c r="AG171" s="1">
        <v>3</v>
      </c>
      <c r="AH171"/>
    </row>
    <row r="172" spans="1:34" x14ac:dyDescent="0.25">
      <c r="A172" t="s">
        <v>721</v>
      </c>
      <c r="B172" t="s">
        <v>112</v>
      </c>
      <c r="C172" t="s">
        <v>945</v>
      </c>
      <c r="D172" t="s">
        <v>749</v>
      </c>
      <c r="E172" s="4">
        <v>91.119565217391298</v>
      </c>
      <c r="F172" s="4">
        <f>Nurse[[#This Row],[Total Nurse Staff Hours]]/Nurse[[#This Row],[MDS Census]]</f>
        <v>3.3961290707383998</v>
      </c>
      <c r="G172" s="4">
        <f>Nurse[[#This Row],[Total Direct Care Staff Hours]]/Nurse[[#This Row],[MDS Census]]</f>
        <v>3.2200882738876309</v>
      </c>
      <c r="H172" s="4">
        <f>Nurse[[#This Row],[Total RN Hours (w/ Admin, DON)]]/Nurse[[#This Row],[MDS Census]]</f>
        <v>0.47035667422163907</v>
      </c>
      <c r="I172" s="4">
        <f>Nurse[[#This Row],[RN Hours (excl. Admin, DON)]]/Nurse[[#This Row],[MDS Census]]</f>
        <v>0.38270905403793393</v>
      </c>
      <c r="J172" s="4">
        <f>SUM(Nurse[[#This Row],[RN Hours (excl. Admin, DON)]],Nurse[[#This Row],[RN Admin Hours]],Nurse[[#This Row],[RN DON Hours]],Nurse[[#This Row],[LPN Hours (excl. Admin)]],Nurse[[#This Row],[LPN Admin Hours]],Nurse[[#This Row],[CNA Hours]],Nurse[[#This Row],[NA TR Hours]],Nurse[[#This Row],[Med Aide/Tech Hours]])</f>
        <v>309.45380434782612</v>
      </c>
      <c r="K172" s="4">
        <f>SUM(Nurse[[#This Row],[RN Hours (excl. Admin, DON)]],Nurse[[#This Row],[LPN Hours (excl. Admin)]],Nurse[[#This Row],[CNA Hours]],Nurse[[#This Row],[NA TR Hours]],Nurse[[#This Row],[Med Aide/Tech Hours]])</f>
        <v>293.41304347826093</v>
      </c>
      <c r="L172" s="4">
        <f>SUM(Nurse[[#This Row],[RN Hours (excl. Admin, DON)]],Nurse[[#This Row],[RN Admin Hours]],Nurse[[#This Row],[RN DON Hours]])</f>
        <v>42.858695652173914</v>
      </c>
      <c r="M172" s="4">
        <v>34.872282608695649</v>
      </c>
      <c r="N172" s="4">
        <v>3.3994565217391304</v>
      </c>
      <c r="O172" s="4">
        <v>4.5869565217391308</v>
      </c>
      <c r="P172" s="4">
        <f>SUM(Nurse[[#This Row],[LPN Hours (excl. Admin)]],Nurse[[#This Row],[LPN Admin Hours]])</f>
        <v>91.448369565217391</v>
      </c>
      <c r="Q172" s="4">
        <v>83.394021739130437</v>
      </c>
      <c r="R172" s="4">
        <v>8.054347826086957</v>
      </c>
      <c r="S172" s="4">
        <f>SUM(Nurse[[#This Row],[CNA Hours]],Nurse[[#This Row],[NA TR Hours]],Nurse[[#This Row],[Med Aide/Tech Hours]])</f>
        <v>175.14673913043481</v>
      </c>
      <c r="T172" s="4">
        <v>137.76358695652175</v>
      </c>
      <c r="U172" s="4">
        <v>37.383152173913047</v>
      </c>
      <c r="V172" s="4">
        <v>0</v>
      </c>
      <c r="W1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89.421195652173907</v>
      </c>
      <c r="X172" s="4">
        <v>8.2201086956521738</v>
      </c>
      <c r="Y172" s="4">
        <v>0</v>
      </c>
      <c r="Z172" s="4">
        <v>0</v>
      </c>
      <c r="AA172" s="4">
        <v>23.695652173913043</v>
      </c>
      <c r="AB172" s="4">
        <v>0</v>
      </c>
      <c r="AC172" s="4">
        <v>57.505434782608695</v>
      </c>
      <c r="AD172" s="4">
        <v>0</v>
      </c>
      <c r="AE172" s="4">
        <v>0</v>
      </c>
      <c r="AF172" s="1">
        <v>395247</v>
      </c>
      <c r="AG172" s="1">
        <v>3</v>
      </c>
      <c r="AH172"/>
    </row>
    <row r="173" spans="1:34" x14ac:dyDescent="0.25">
      <c r="A173" t="s">
        <v>721</v>
      </c>
      <c r="B173" t="s">
        <v>537</v>
      </c>
      <c r="C173" t="s">
        <v>884</v>
      </c>
      <c r="D173" t="s">
        <v>744</v>
      </c>
      <c r="E173" s="4">
        <v>94.597826086956516</v>
      </c>
      <c r="F173" s="4">
        <f>Nurse[[#This Row],[Total Nurse Staff Hours]]/Nurse[[#This Row],[MDS Census]]</f>
        <v>3.0269734574284732</v>
      </c>
      <c r="G173" s="4">
        <f>Nurse[[#This Row],[Total Direct Care Staff Hours]]/Nurse[[#This Row],[MDS Census]]</f>
        <v>2.8500517063081698</v>
      </c>
      <c r="H173" s="4">
        <f>Nurse[[#This Row],[Total RN Hours (w/ Admin, DON)]]/Nurse[[#This Row],[MDS Census]]</f>
        <v>0.47575548661381134</v>
      </c>
      <c r="I173" s="4">
        <f>Nurse[[#This Row],[RN Hours (excl. Admin, DON)]]/Nurse[[#This Row],[MDS Census]]</f>
        <v>0.298833735493508</v>
      </c>
      <c r="J173" s="4">
        <f>SUM(Nurse[[#This Row],[RN Hours (excl. Admin, DON)]],Nurse[[#This Row],[RN Admin Hours]],Nurse[[#This Row],[RN DON Hours]],Nurse[[#This Row],[LPN Hours (excl. Admin)]],Nurse[[#This Row],[LPN Admin Hours]],Nurse[[#This Row],[CNA Hours]],Nurse[[#This Row],[NA TR Hours]],Nurse[[#This Row],[Med Aide/Tech Hours]])</f>
        <v>286.34510869565219</v>
      </c>
      <c r="K173" s="4">
        <f>SUM(Nurse[[#This Row],[RN Hours (excl. Admin, DON)]],Nurse[[#This Row],[LPN Hours (excl. Admin)]],Nurse[[#This Row],[CNA Hours]],Nurse[[#This Row],[NA TR Hours]],Nurse[[#This Row],[Med Aide/Tech Hours]])</f>
        <v>269.60869565217394</v>
      </c>
      <c r="L173" s="4">
        <f>SUM(Nurse[[#This Row],[RN Hours (excl. Admin, DON)]],Nurse[[#This Row],[RN Admin Hours]],Nurse[[#This Row],[RN DON Hours]])</f>
        <v>45.005434782608695</v>
      </c>
      <c r="M173" s="4">
        <v>28.269021739130434</v>
      </c>
      <c r="N173" s="4">
        <v>13.774456521739131</v>
      </c>
      <c r="O173" s="4">
        <v>2.9619565217391304</v>
      </c>
      <c r="P173" s="4">
        <f>SUM(Nurse[[#This Row],[LPN Hours (excl. Admin)]],Nurse[[#This Row],[LPN Admin Hours]])</f>
        <v>86.807065217391298</v>
      </c>
      <c r="Q173" s="4">
        <v>86.807065217391298</v>
      </c>
      <c r="R173" s="4">
        <v>0</v>
      </c>
      <c r="S173" s="4">
        <f>SUM(Nurse[[#This Row],[CNA Hours]],Nurse[[#This Row],[NA TR Hours]],Nurse[[#This Row],[Med Aide/Tech Hours]])</f>
        <v>154.53260869565216</v>
      </c>
      <c r="T173" s="4">
        <v>152.58695652173913</v>
      </c>
      <c r="U173" s="4">
        <v>1.9456521739130435</v>
      </c>
      <c r="V173" s="4">
        <v>0</v>
      </c>
      <c r="W1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18.355978260869563</v>
      </c>
      <c r="X173" s="4">
        <v>0</v>
      </c>
      <c r="Y173" s="4">
        <v>0</v>
      </c>
      <c r="Z173" s="4">
        <v>0</v>
      </c>
      <c r="AA173" s="4">
        <v>18.326086956521738</v>
      </c>
      <c r="AB173" s="4">
        <v>0</v>
      </c>
      <c r="AC173" s="4">
        <v>2.9891304347826088E-2</v>
      </c>
      <c r="AD173" s="4">
        <v>0</v>
      </c>
      <c r="AE173" s="4">
        <v>0</v>
      </c>
      <c r="AF173" s="1">
        <v>395872</v>
      </c>
      <c r="AG173" s="1">
        <v>3</v>
      </c>
      <c r="AH173"/>
    </row>
    <row r="174" spans="1:34" x14ac:dyDescent="0.25">
      <c r="A174" t="s">
        <v>721</v>
      </c>
      <c r="B174" t="s">
        <v>556</v>
      </c>
      <c r="C174" t="s">
        <v>1103</v>
      </c>
      <c r="D174" t="s">
        <v>744</v>
      </c>
      <c r="E174" s="4">
        <v>82.565217391304344</v>
      </c>
      <c r="F174" s="4">
        <f>Nurse[[#This Row],[Total Nurse Staff Hours]]/Nurse[[#This Row],[MDS Census]]</f>
        <v>3.0390995260663511</v>
      </c>
      <c r="G174" s="4">
        <f>Nurse[[#This Row],[Total Direct Care Staff Hours]]/Nurse[[#This Row],[MDS Census]]</f>
        <v>2.8416929963138498</v>
      </c>
      <c r="H174" s="4">
        <f>Nurse[[#This Row],[Total RN Hours (w/ Admin, DON)]]/Nurse[[#This Row],[MDS Census]]</f>
        <v>0.54143628225381779</v>
      </c>
      <c r="I174" s="4">
        <f>Nurse[[#This Row],[RN Hours (excl. Admin, DON)]]/Nurse[[#This Row],[MDS Census]]</f>
        <v>0.34402975250131645</v>
      </c>
      <c r="J174" s="4">
        <f>SUM(Nurse[[#This Row],[RN Hours (excl. Admin, DON)]],Nurse[[#This Row],[RN Admin Hours]],Nurse[[#This Row],[RN DON Hours]],Nurse[[#This Row],[LPN Hours (excl. Admin)]],Nurse[[#This Row],[LPN Admin Hours]],Nurse[[#This Row],[CNA Hours]],Nurse[[#This Row],[NA TR Hours]],Nurse[[#This Row],[Med Aide/Tech Hours]])</f>
        <v>250.92391304347828</v>
      </c>
      <c r="K174" s="4">
        <f>SUM(Nurse[[#This Row],[RN Hours (excl. Admin, DON)]],Nurse[[#This Row],[LPN Hours (excl. Admin)]],Nurse[[#This Row],[CNA Hours]],Nurse[[#This Row],[NA TR Hours]],Nurse[[#This Row],[Med Aide/Tech Hours]])</f>
        <v>234.62500000000003</v>
      </c>
      <c r="L174" s="4">
        <f>SUM(Nurse[[#This Row],[RN Hours (excl. Admin, DON)]],Nurse[[#This Row],[RN Admin Hours]],Nurse[[#This Row],[RN DON Hours]])</f>
        <v>44.703804347826086</v>
      </c>
      <c r="M174" s="4">
        <v>28.404891304347824</v>
      </c>
      <c r="N174" s="4">
        <v>11.823369565217391</v>
      </c>
      <c r="O174" s="4">
        <v>4.4755434782608692</v>
      </c>
      <c r="P174" s="4">
        <f>SUM(Nurse[[#This Row],[LPN Hours (excl. Admin)]],Nurse[[#This Row],[LPN Admin Hours]])</f>
        <v>65.027173913043484</v>
      </c>
      <c r="Q174" s="4">
        <v>65.027173913043484</v>
      </c>
      <c r="R174" s="4">
        <v>0</v>
      </c>
      <c r="S174" s="4">
        <f>SUM(Nurse[[#This Row],[CNA Hours]],Nurse[[#This Row],[NA TR Hours]],Nurse[[#This Row],[Med Aide/Tech Hours]])</f>
        <v>141.19293478260869</v>
      </c>
      <c r="T174" s="4">
        <v>95.220108695652172</v>
      </c>
      <c r="U174" s="4">
        <v>45.972826086956523</v>
      </c>
      <c r="V174" s="4">
        <v>0</v>
      </c>
      <c r="W1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4" s="4">
        <v>0</v>
      </c>
      <c r="Y174" s="4">
        <v>0</v>
      </c>
      <c r="Z174" s="4">
        <v>0</v>
      </c>
      <c r="AA174" s="4">
        <v>0</v>
      </c>
      <c r="AB174" s="4">
        <v>0</v>
      </c>
      <c r="AC174" s="4">
        <v>0</v>
      </c>
      <c r="AD174" s="4">
        <v>0</v>
      </c>
      <c r="AE174" s="4">
        <v>0</v>
      </c>
      <c r="AF174" s="1">
        <v>395899</v>
      </c>
      <c r="AG174" s="1">
        <v>3</v>
      </c>
      <c r="AH174"/>
    </row>
    <row r="175" spans="1:34" x14ac:dyDescent="0.25">
      <c r="A175" t="s">
        <v>721</v>
      </c>
      <c r="B175" t="s">
        <v>128</v>
      </c>
      <c r="C175" t="s">
        <v>915</v>
      </c>
      <c r="D175" t="s">
        <v>772</v>
      </c>
      <c r="E175" s="4">
        <v>69.543478260869563</v>
      </c>
      <c r="F175" s="4">
        <f>Nurse[[#This Row],[Total Nurse Staff Hours]]/Nurse[[#This Row],[MDS Census]]</f>
        <v>2.7895436073773054</v>
      </c>
      <c r="G175" s="4">
        <f>Nurse[[#This Row],[Total Direct Care Staff Hours]]/Nurse[[#This Row],[MDS Census]]</f>
        <v>2.6760315723663646</v>
      </c>
      <c r="H175" s="4">
        <f>Nurse[[#This Row],[Total RN Hours (w/ Admin, DON)]]/Nurse[[#This Row],[MDS Census]]</f>
        <v>0.48980150046889653</v>
      </c>
      <c r="I175" s="4">
        <f>Nurse[[#This Row],[RN Hours (excl. Admin, DON)]]/Nurse[[#This Row],[MDS Census]]</f>
        <v>0.40184432635198503</v>
      </c>
      <c r="J175" s="4">
        <f>SUM(Nurse[[#This Row],[RN Hours (excl. Admin, DON)]],Nurse[[#This Row],[RN Admin Hours]],Nurse[[#This Row],[RN DON Hours]],Nurse[[#This Row],[LPN Hours (excl. Admin)]],Nurse[[#This Row],[LPN Admin Hours]],Nurse[[#This Row],[CNA Hours]],Nurse[[#This Row],[NA TR Hours]],Nurse[[#This Row],[Med Aide/Tech Hours]])</f>
        <v>193.99456521739131</v>
      </c>
      <c r="K175" s="4">
        <f>SUM(Nurse[[#This Row],[RN Hours (excl. Admin, DON)]],Nurse[[#This Row],[LPN Hours (excl. Admin)]],Nurse[[#This Row],[CNA Hours]],Nurse[[#This Row],[NA TR Hours]],Nurse[[#This Row],[Med Aide/Tech Hours]])</f>
        <v>186.10054347826087</v>
      </c>
      <c r="L175" s="4">
        <f>SUM(Nurse[[#This Row],[RN Hours (excl. Admin, DON)]],Nurse[[#This Row],[RN Admin Hours]],Nurse[[#This Row],[RN DON Hours]])</f>
        <v>34.0625</v>
      </c>
      <c r="M175" s="4">
        <v>27.945652173913043</v>
      </c>
      <c r="N175" s="4">
        <v>2.5760869565217392</v>
      </c>
      <c r="O175" s="4">
        <v>3.5407608695652173</v>
      </c>
      <c r="P175" s="4">
        <f>SUM(Nurse[[#This Row],[LPN Hours (excl. Admin)]],Nurse[[#This Row],[LPN Admin Hours]])</f>
        <v>56.315217391304344</v>
      </c>
      <c r="Q175" s="4">
        <v>54.538043478260867</v>
      </c>
      <c r="R175" s="4">
        <v>1.7771739130434783</v>
      </c>
      <c r="S175" s="4">
        <f>SUM(Nurse[[#This Row],[CNA Hours]],Nurse[[#This Row],[NA TR Hours]],Nurse[[#This Row],[Med Aide/Tech Hours]])</f>
        <v>103.61684782608697</v>
      </c>
      <c r="T175" s="4">
        <v>62.779891304347828</v>
      </c>
      <c r="U175" s="4">
        <v>40.836956521739133</v>
      </c>
      <c r="V175" s="4">
        <v>0</v>
      </c>
      <c r="W1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33.660326086956523</v>
      </c>
      <c r="X175" s="4">
        <v>5.1711956521739131</v>
      </c>
      <c r="Y175" s="4">
        <v>0</v>
      </c>
      <c r="Z175" s="4">
        <v>0</v>
      </c>
      <c r="AA175" s="4">
        <v>21.160326086956523</v>
      </c>
      <c r="AB175" s="4">
        <v>0</v>
      </c>
      <c r="AC175" s="4">
        <v>7.3288043478260869</v>
      </c>
      <c r="AD175" s="4">
        <v>0</v>
      </c>
      <c r="AE175" s="4">
        <v>0</v>
      </c>
      <c r="AF175" s="1">
        <v>395273</v>
      </c>
      <c r="AG175" s="1">
        <v>3</v>
      </c>
      <c r="AH175"/>
    </row>
    <row r="176" spans="1:34" x14ac:dyDescent="0.25">
      <c r="A176" t="s">
        <v>721</v>
      </c>
      <c r="B176" t="s">
        <v>336</v>
      </c>
      <c r="C176" t="s">
        <v>1040</v>
      </c>
      <c r="D176" t="s">
        <v>761</v>
      </c>
      <c r="E176" s="4">
        <v>62.119565217391305</v>
      </c>
      <c r="F176" s="4">
        <f>Nurse[[#This Row],[Total Nurse Staff Hours]]/Nurse[[#This Row],[MDS Census]]</f>
        <v>3.4342957130358704</v>
      </c>
      <c r="G176" s="4">
        <f>Nurse[[#This Row],[Total Direct Care Staff Hours]]/Nurse[[#This Row],[MDS Census]]</f>
        <v>3.1461942257217848</v>
      </c>
      <c r="H176" s="4">
        <f>Nurse[[#This Row],[Total RN Hours (w/ Admin, DON)]]/Nurse[[#This Row],[MDS Census]]</f>
        <v>0.77979002624671923</v>
      </c>
      <c r="I176" s="4">
        <f>Nurse[[#This Row],[RN Hours (excl. Admin, DON)]]/Nurse[[#This Row],[MDS Census]]</f>
        <v>0.49168853893263342</v>
      </c>
      <c r="J176" s="4">
        <f>SUM(Nurse[[#This Row],[RN Hours (excl. Admin, DON)]],Nurse[[#This Row],[RN Admin Hours]],Nurse[[#This Row],[RN DON Hours]],Nurse[[#This Row],[LPN Hours (excl. Admin)]],Nurse[[#This Row],[LPN Admin Hours]],Nurse[[#This Row],[CNA Hours]],Nurse[[#This Row],[NA TR Hours]],Nurse[[#This Row],[Med Aide/Tech Hours]])</f>
        <v>213.33695652173913</v>
      </c>
      <c r="K176" s="4">
        <f>SUM(Nurse[[#This Row],[RN Hours (excl. Admin, DON)]],Nurse[[#This Row],[LPN Hours (excl. Admin)]],Nurse[[#This Row],[CNA Hours]],Nurse[[#This Row],[NA TR Hours]],Nurse[[#This Row],[Med Aide/Tech Hours]])</f>
        <v>195.44021739130434</v>
      </c>
      <c r="L176" s="4">
        <f>SUM(Nurse[[#This Row],[RN Hours (excl. Admin, DON)]],Nurse[[#This Row],[RN Admin Hours]],Nurse[[#This Row],[RN DON Hours]])</f>
        <v>48.440217391304351</v>
      </c>
      <c r="M176" s="4">
        <v>30.543478260869566</v>
      </c>
      <c r="N176" s="4">
        <v>12.413043478260869</v>
      </c>
      <c r="O176" s="4">
        <v>5.4836956521739131</v>
      </c>
      <c r="P176" s="4">
        <f>SUM(Nurse[[#This Row],[LPN Hours (excl. Admin)]],Nurse[[#This Row],[LPN Admin Hours]])</f>
        <v>51.5625</v>
      </c>
      <c r="Q176" s="4">
        <v>51.5625</v>
      </c>
      <c r="R176" s="4">
        <v>0</v>
      </c>
      <c r="S176" s="4">
        <f>SUM(Nurse[[#This Row],[CNA Hours]],Nurse[[#This Row],[NA TR Hours]],Nurse[[#This Row],[Med Aide/Tech Hours]])</f>
        <v>113.33423913043478</v>
      </c>
      <c r="T176" s="4">
        <v>82.375</v>
      </c>
      <c r="U176" s="4">
        <v>30.959239130434781</v>
      </c>
      <c r="V176" s="4">
        <v>0</v>
      </c>
      <c r="W1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25.736413043478262</v>
      </c>
      <c r="X176" s="4">
        <v>5.9565217391304346</v>
      </c>
      <c r="Y176" s="4">
        <v>0</v>
      </c>
      <c r="Z176" s="4">
        <v>0</v>
      </c>
      <c r="AA176" s="4">
        <v>13.540760869565217</v>
      </c>
      <c r="AB176" s="4">
        <v>0</v>
      </c>
      <c r="AC176" s="4">
        <v>6.2391304347826084</v>
      </c>
      <c r="AD176" s="4">
        <v>0</v>
      </c>
      <c r="AE176" s="4">
        <v>0</v>
      </c>
      <c r="AF176" s="1">
        <v>395575</v>
      </c>
      <c r="AG176" s="1">
        <v>3</v>
      </c>
      <c r="AH176"/>
    </row>
    <row r="177" spans="1:34" x14ac:dyDescent="0.25">
      <c r="A177" t="s">
        <v>721</v>
      </c>
      <c r="B177" t="s">
        <v>137</v>
      </c>
      <c r="C177" t="s">
        <v>959</v>
      </c>
      <c r="D177" t="s">
        <v>743</v>
      </c>
      <c r="E177" s="4">
        <v>92.554347826086953</v>
      </c>
      <c r="F177" s="4">
        <f>Nurse[[#This Row],[Total Nurse Staff Hours]]/Nurse[[#This Row],[MDS Census]]</f>
        <v>3.0813857897827366</v>
      </c>
      <c r="G177" s="4">
        <f>Nurse[[#This Row],[Total Direct Care Staff Hours]]/Nurse[[#This Row],[MDS Census]]</f>
        <v>2.8370229007633592</v>
      </c>
      <c r="H177" s="4">
        <f>Nurse[[#This Row],[Total RN Hours (w/ Admin, DON)]]/Nurse[[#This Row],[MDS Census]]</f>
        <v>0.5197592483852026</v>
      </c>
      <c r="I177" s="4">
        <f>Nurse[[#This Row],[RN Hours (excl. Admin, DON)]]/Nurse[[#This Row],[MDS Census]]</f>
        <v>0.31673517322372285</v>
      </c>
      <c r="J177" s="4">
        <f>SUM(Nurse[[#This Row],[RN Hours (excl. Admin, DON)]],Nurse[[#This Row],[RN Admin Hours]],Nurse[[#This Row],[RN DON Hours]],Nurse[[#This Row],[LPN Hours (excl. Admin)]],Nurse[[#This Row],[LPN Admin Hours]],Nurse[[#This Row],[CNA Hours]],Nurse[[#This Row],[NA TR Hours]],Nurse[[#This Row],[Med Aide/Tech Hours]])</f>
        <v>285.19565217391306</v>
      </c>
      <c r="K177" s="4">
        <f>SUM(Nurse[[#This Row],[RN Hours (excl. Admin, DON)]],Nurse[[#This Row],[LPN Hours (excl. Admin)]],Nurse[[#This Row],[CNA Hours]],Nurse[[#This Row],[NA TR Hours]],Nurse[[#This Row],[Med Aide/Tech Hours]])</f>
        <v>262.57880434782612</v>
      </c>
      <c r="L177" s="4">
        <f>SUM(Nurse[[#This Row],[RN Hours (excl. Admin, DON)]],Nurse[[#This Row],[RN Admin Hours]],Nurse[[#This Row],[RN DON Hours]])</f>
        <v>48.105978260869563</v>
      </c>
      <c r="M177" s="4">
        <v>29.315217391304348</v>
      </c>
      <c r="N177" s="4">
        <v>13.747282608695652</v>
      </c>
      <c r="O177" s="4">
        <v>5.0434782608695654</v>
      </c>
      <c r="P177" s="4">
        <f>SUM(Nurse[[#This Row],[LPN Hours (excl. Admin)]],Nurse[[#This Row],[LPN Admin Hours]])</f>
        <v>80.790760869565219</v>
      </c>
      <c r="Q177" s="4">
        <v>76.964673913043484</v>
      </c>
      <c r="R177" s="4">
        <v>3.8260869565217392</v>
      </c>
      <c r="S177" s="4">
        <f>SUM(Nurse[[#This Row],[CNA Hours]],Nurse[[#This Row],[NA TR Hours]],Nurse[[#This Row],[Med Aide/Tech Hours]])</f>
        <v>156.29891304347828</v>
      </c>
      <c r="T177" s="4">
        <v>144.03532608695653</v>
      </c>
      <c r="U177" s="4">
        <v>12.263586956521738</v>
      </c>
      <c r="V177" s="4">
        <v>0</v>
      </c>
      <c r="W1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24.217391304347828</v>
      </c>
      <c r="X177" s="4">
        <v>4.5543478260869561</v>
      </c>
      <c r="Y177" s="4">
        <v>0</v>
      </c>
      <c r="Z177" s="4">
        <v>0</v>
      </c>
      <c r="AA177" s="4">
        <v>15.4375</v>
      </c>
      <c r="AB177" s="4">
        <v>0</v>
      </c>
      <c r="AC177" s="4">
        <v>4.2255434782608692</v>
      </c>
      <c r="AD177" s="4">
        <v>0</v>
      </c>
      <c r="AE177" s="4">
        <v>0</v>
      </c>
      <c r="AF177" s="1">
        <v>395288</v>
      </c>
      <c r="AG177" s="1">
        <v>3</v>
      </c>
      <c r="AH177"/>
    </row>
    <row r="178" spans="1:34" x14ac:dyDescent="0.25">
      <c r="A178" t="s">
        <v>721</v>
      </c>
      <c r="B178" t="s">
        <v>236</v>
      </c>
      <c r="C178" t="s">
        <v>1007</v>
      </c>
      <c r="D178" t="s">
        <v>762</v>
      </c>
      <c r="E178" s="4">
        <v>92.521739130434781</v>
      </c>
      <c r="F178" s="4">
        <f>Nurse[[#This Row],[Total Nurse Staff Hours]]/Nurse[[#This Row],[MDS Census]]</f>
        <v>3.4605850563909772</v>
      </c>
      <c r="G178" s="4">
        <f>Nurse[[#This Row],[Total Direct Care Staff Hours]]/Nurse[[#This Row],[MDS Census]]</f>
        <v>3.2606026785714288</v>
      </c>
      <c r="H178" s="4">
        <f>Nurse[[#This Row],[Total RN Hours (w/ Admin, DON)]]/Nurse[[#This Row],[MDS Census]]</f>
        <v>0.56364544172932329</v>
      </c>
      <c r="I178" s="4">
        <f>Nurse[[#This Row],[RN Hours (excl. Admin, DON)]]/Nurse[[#This Row],[MDS Census]]</f>
        <v>0.36927279135338348</v>
      </c>
      <c r="J178" s="4">
        <f>SUM(Nurse[[#This Row],[RN Hours (excl. Admin, DON)]],Nurse[[#This Row],[RN Admin Hours]],Nurse[[#This Row],[RN DON Hours]],Nurse[[#This Row],[LPN Hours (excl. Admin)]],Nurse[[#This Row],[LPN Admin Hours]],Nurse[[#This Row],[CNA Hours]],Nurse[[#This Row],[NA TR Hours]],Nurse[[#This Row],[Med Aide/Tech Hours]])</f>
        <v>320.17934782608694</v>
      </c>
      <c r="K178" s="4">
        <f>SUM(Nurse[[#This Row],[RN Hours (excl. Admin, DON)]],Nurse[[#This Row],[LPN Hours (excl. Admin)]],Nurse[[#This Row],[CNA Hours]],Nurse[[#This Row],[NA TR Hours]],Nurse[[#This Row],[Med Aide/Tech Hours]])</f>
        <v>301.67663043478262</v>
      </c>
      <c r="L178" s="4">
        <f>SUM(Nurse[[#This Row],[RN Hours (excl. Admin, DON)]],Nurse[[#This Row],[RN Admin Hours]],Nurse[[#This Row],[RN DON Hours]])</f>
        <v>52.149456521739133</v>
      </c>
      <c r="M178" s="4">
        <v>34.165760869565219</v>
      </c>
      <c r="N178" s="4">
        <v>12.880434782608695</v>
      </c>
      <c r="O178" s="4">
        <v>5.1032608695652177</v>
      </c>
      <c r="P178" s="4">
        <f>SUM(Nurse[[#This Row],[LPN Hours (excl. Admin)]],Nurse[[#This Row],[LPN Admin Hours]])</f>
        <v>75.429347826086953</v>
      </c>
      <c r="Q178" s="4">
        <v>74.910326086956516</v>
      </c>
      <c r="R178" s="4">
        <v>0.51902173913043481</v>
      </c>
      <c r="S178" s="4">
        <f>SUM(Nurse[[#This Row],[CNA Hours]],Nurse[[#This Row],[NA TR Hours]],Nurse[[#This Row],[Med Aide/Tech Hours]])</f>
        <v>192.60054347826087</v>
      </c>
      <c r="T178" s="4">
        <v>150.40760869565219</v>
      </c>
      <c r="U178" s="4">
        <v>42.192934782608695</v>
      </c>
      <c r="V178" s="4">
        <v>0</v>
      </c>
      <c r="W17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5.9891304347826084</v>
      </c>
      <c r="X178" s="4">
        <v>0</v>
      </c>
      <c r="Y178" s="4">
        <v>0</v>
      </c>
      <c r="Z178" s="4">
        <v>0</v>
      </c>
      <c r="AA178" s="4">
        <v>5.9891304347826084</v>
      </c>
      <c r="AB178" s="4">
        <v>0</v>
      </c>
      <c r="AC178" s="4">
        <v>0</v>
      </c>
      <c r="AD178" s="4">
        <v>0</v>
      </c>
      <c r="AE178" s="4">
        <v>0</v>
      </c>
      <c r="AF178" s="1">
        <v>395433</v>
      </c>
      <c r="AG178" s="1">
        <v>3</v>
      </c>
      <c r="AH178"/>
    </row>
    <row r="179" spans="1:34" x14ac:dyDescent="0.25">
      <c r="A179" t="s">
        <v>721</v>
      </c>
      <c r="B179" t="s">
        <v>101</v>
      </c>
      <c r="C179" t="s">
        <v>925</v>
      </c>
      <c r="D179" t="s">
        <v>755</v>
      </c>
      <c r="E179" s="4">
        <v>155.53260869565219</v>
      </c>
      <c r="F179" s="4">
        <f>Nurse[[#This Row],[Total Nurse Staff Hours]]/Nurse[[#This Row],[MDS Census]]</f>
        <v>2.6833636173037947</v>
      </c>
      <c r="G179" s="4">
        <f>Nurse[[#This Row],[Total Direct Care Staff Hours]]/Nurse[[#This Row],[MDS Census]]</f>
        <v>2.4397931371863861</v>
      </c>
      <c r="H179" s="4">
        <f>Nurse[[#This Row],[Total RN Hours (w/ Admin, DON)]]/Nurse[[#This Row],[MDS Census]]</f>
        <v>0.42592074917883843</v>
      </c>
      <c r="I179" s="4">
        <f>Nurse[[#This Row],[RN Hours (excl. Admin, DON)]]/Nurse[[#This Row],[MDS Census]]</f>
        <v>0.18235026906142987</v>
      </c>
      <c r="J179" s="4">
        <f>SUM(Nurse[[#This Row],[RN Hours (excl. Admin, DON)]],Nurse[[#This Row],[RN Admin Hours]],Nurse[[#This Row],[RN DON Hours]],Nurse[[#This Row],[LPN Hours (excl. Admin)]],Nurse[[#This Row],[LPN Admin Hours]],Nurse[[#This Row],[CNA Hours]],Nurse[[#This Row],[NA TR Hours]],Nurse[[#This Row],[Med Aide/Tech Hours]])</f>
        <v>417.35054347826087</v>
      </c>
      <c r="K179" s="4">
        <f>SUM(Nurse[[#This Row],[RN Hours (excl. Admin, DON)]],Nurse[[#This Row],[LPN Hours (excl. Admin)]],Nurse[[#This Row],[CNA Hours]],Nurse[[#This Row],[NA TR Hours]],Nurse[[#This Row],[Med Aide/Tech Hours]])</f>
        <v>379.46739130434781</v>
      </c>
      <c r="L179" s="4">
        <f>SUM(Nurse[[#This Row],[RN Hours (excl. Admin, DON)]],Nurse[[#This Row],[RN Admin Hours]],Nurse[[#This Row],[RN DON Hours]])</f>
        <v>66.244565217391298</v>
      </c>
      <c r="M179" s="4">
        <v>28.361413043478262</v>
      </c>
      <c r="N179" s="4">
        <v>32.766304347826086</v>
      </c>
      <c r="O179" s="4">
        <v>5.1168478260869561</v>
      </c>
      <c r="P179" s="4">
        <f>SUM(Nurse[[#This Row],[LPN Hours (excl. Admin)]],Nurse[[#This Row],[LPN Admin Hours]])</f>
        <v>90.600543478260875</v>
      </c>
      <c r="Q179" s="4">
        <v>90.600543478260875</v>
      </c>
      <c r="R179" s="4">
        <v>0</v>
      </c>
      <c r="S179" s="4">
        <f>SUM(Nurse[[#This Row],[CNA Hours]],Nurse[[#This Row],[NA TR Hours]],Nurse[[#This Row],[Med Aide/Tech Hours]])</f>
        <v>260.50543478260869</v>
      </c>
      <c r="T179" s="4">
        <v>256.04891304347825</v>
      </c>
      <c r="U179" s="4">
        <v>4.4565217391304346</v>
      </c>
      <c r="V179" s="4">
        <v>0</v>
      </c>
      <c r="W17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45.263586956521742</v>
      </c>
      <c r="X179" s="4">
        <v>10.543478260869565</v>
      </c>
      <c r="Y179" s="4">
        <v>0</v>
      </c>
      <c r="Z179" s="4">
        <v>0</v>
      </c>
      <c r="AA179" s="4">
        <v>23.168478260869566</v>
      </c>
      <c r="AB179" s="4">
        <v>0</v>
      </c>
      <c r="AC179" s="4">
        <v>11.551630434782609</v>
      </c>
      <c r="AD179" s="4">
        <v>0</v>
      </c>
      <c r="AE179" s="4">
        <v>0</v>
      </c>
      <c r="AF179" s="1">
        <v>395223</v>
      </c>
      <c r="AG179" s="1">
        <v>3</v>
      </c>
      <c r="AH179"/>
    </row>
    <row r="180" spans="1:34" x14ac:dyDescent="0.25">
      <c r="A180" t="s">
        <v>721</v>
      </c>
      <c r="B180" t="s">
        <v>251</v>
      </c>
      <c r="C180" t="s">
        <v>927</v>
      </c>
      <c r="D180" t="s">
        <v>777</v>
      </c>
      <c r="E180" s="4">
        <v>84.315217391304344</v>
      </c>
      <c r="F180" s="4">
        <f>Nurse[[#This Row],[Total Nurse Staff Hours]]/Nurse[[#This Row],[MDS Census]]</f>
        <v>3.1986592754931031</v>
      </c>
      <c r="G180" s="4">
        <f>Nurse[[#This Row],[Total Direct Care Staff Hours]]/Nurse[[#This Row],[MDS Census]]</f>
        <v>2.9505930127626661</v>
      </c>
      <c r="H180" s="4">
        <f>Nurse[[#This Row],[Total RN Hours (w/ Admin, DON)]]/Nurse[[#This Row],[MDS Census]]</f>
        <v>0.75657470671651417</v>
      </c>
      <c r="I180" s="4">
        <f>Nurse[[#This Row],[RN Hours (excl. Admin, DON)]]/Nurse[[#This Row],[MDS Census]]</f>
        <v>0.50850844398607709</v>
      </c>
      <c r="J180" s="4">
        <f>SUM(Nurse[[#This Row],[RN Hours (excl. Admin, DON)]],Nurse[[#This Row],[RN Admin Hours]],Nurse[[#This Row],[RN DON Hours]],Nurse[[#This Row],[LPN Hours (excl. Admin)]],Nurse[[#This Row],[LPN Admin Hours]],Nurse[[#This Row],[CNA Hours]],Nurse[[#This Row],[NA TR Hours]],Nurse[[#This Row],[Med Aide/Tech Hours]])</f>
        <v>269.69565217391306</v>
      </c>
      <c r="K180" s="4">
        <f>SUM(Nurse[[#This Row],[RN Hours (excl. Admin, DON)]],Nurse[[#This Row],[LPN Hours (excl. Admin)]],Nurse[[#This Row],[CNA Hours]],Nurse[[#This Row],[NA TR Hours]],Nurse[[#This Row],[Med Aide/Tech Hours]])</f>
        <v>248.77989130434781</v>
      </c>
      <c r="L180" s="4">
        <f>SUM(Nurse[[#This Row],[RN Hours (excl. Admin, DON)]],Nurse[[#This Row],[RN Admin Hours]],Nurse[[#This Row],[RN DON Hours]])</f>
        <v>63.790760869565219</v>
      </c>
      <c r="M180" s="4">
        <v>42.875</v>
      </c>
      <c r="N180" s="4">
        <v>15.785326086956522</v>
      </c>
      <c r="O180" s="4">
        <v>5.1304347826086953</v>
      </c>
      <c r="P180" s="4">
        <f>SUM(Nurse[[#This Row],[LPN Hours (excl. Admin)]],Nurse[[#This Row],[LPN Admin Hours]])</f>
        <v>50.157608695652172</v>
      </c>
      <c r="Q180" s="4">
        <v>50.157608695652172</v>
      </c>
      <c r="R180" s="4">
        <v>0</v>
      </c>
      <c r="S180" s="4">
        <f>SUM(Nurse[[#This Row],[CNA Hours]],Nurse[[#This Row],[NA TR Hours]],Nurse[[#This Row],[Med Aide/Tech Hours]])</f>
        <v>155.74728260869566</v>
      </c>
      <c r="T180" s="4">
        <v>155.74728260869566</v>
      </c>
      <c r="U180" s="4">
        <v>0</v>
      </c>
      <c r="V180" s="4">
        <v>0</v>
      </c>
      <c r="W18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80" s="4">
        <v>0</v>
      </c>
      <c r="Y180" s="4">
        <v>0</v>
      </c>
      <c r="Z180" s="4">
        <v>0</v>
      </c>
      <c r="AA180" s="4">
        <v>0</v>
      </c>
      <c r="AB180" s="4">
        <v>0</v>
      </c>
      <c r="AC180" s="4">
        <v>0</v>
      </c>
      <c r="AD180" s="4">
        <v>0</v>
      </c>
      <c r="AE180" s="4">
        <v>0</v>
      </c>
      <c r="AF180" s="1">
        <v>395456</v>
      </c>
      <c r="AG180" s="1">
        <v>3</v>
      </c>
      <c r="AH180"/>
    </row>
    <row r="181" spans="1:34" x14ac:dyDescent="0.25">
      <c r="A181" t="s">
        <v>721</v>
      </c>
      <c r="B181" t="s">
        <v>117</v>
      </c>
      <c r="C181" t="s">
        <v>947</v>
      </c>
      <c r="D181" t="s">
        <v>784</v>
      </c>
      <c r="E181" s="4">
        <v>61.760869565217391</v>
      </c>
      <c r="F181" s="4">
        <f>Nurse[[#This Row],[Total Nurse Staff Hours]]/Nurse[[#This Row],[MDS Census]]</f>
        <v>3.2855948609644492</v>
      </c>
      <c r="G181" s="4">
        <f>Nurse[[#This Row],[Total Direct Care Staff Hours]]/Nurse[[#This Row],[MDS Census]]</f>
        <v>3.0538982752551918</v>
      </c>
      <c r="H181" s="4">
        <f>Nurse[[#This Row],[Total RN Hours (w/ Admin, DON)]]/Nurse[[#This Row],[MDS Census]]</f>
        <v>0.7148451249560015</v>
      </c>
      <c r="I181" s="4">
        <f>Nurse[[#This Row],[RN Hours (excl. Admin, DON)]]/Nurse[[#This Row],[MDS Census]]</f>
        <v>0.48314853924674406</v>
      </c>
      <c r="J181" s="4">
        <f>SUM(Nurse[[#This Row],[RN Hours (excl. Admin, DON)]],Nurse[[#This Row],[RN Admin Hours]],Nurse[[#This Row],[RN DON Hours]],Nurse[[#This Row],[LPN Hours (excl. Admin)]],Nurse[[#This Row],[LPN Admin Hours]],Nurse[[#This Row],[CNA Hours]],Nurse[[#This Row],[NA TR Hours]],Nurse[[#This Row],[Med Aide/Tech Hours]])</f>
        <v>202.92119565217391</v>
      </c>
      <c r="K181" s="4">
        <f>SUM(Nurse[[#This Row],[RN Hours (excl. Admin, DON)]],Nurse[[#This Row],[LPN Hours (excl. Admin)]],Nurse[[#This Row],[CNA Hours]],Nurse[[#This Row],[NA TR Hours]],Nurse[[#This Row],[Med Aide/Tech Hours]])</f>
        <v>188.61141304347825</v>
      </c>
      <c r="L181" s="4">
        <f>SUM(Nurse[[#This Row],[RN Hours (excl. Admin, DON)]],Nurse[[#This Row],[RN Admin Hours]],Nurse[[#This Row],[RN DON Hours]])</f>
        <v>44.149456521739133</v>
      </c>
      <c r="M181" s="4">
        <v>29.839673913043477</v>
      </c>
      <c r="N181" s="4">
        <v>9.491847826086957</v>
      </c>
      <c r="O181" s="4">
        <v>4.8179347826086953</v>
      </c>
      <c r="P181" s="4">
        <f>SUM(Nurse[[#This Row],[LPN Hours (excl. Admin)]],Nurse[[#This Row],[LPN Admin Hours]])</f>
        <v>40.236413043478258</v>
      </c>
      <c r="Q181" s="4">
        <v>40.236413043478258</v>
      </c>
      <c r="R181" s="4">
        <v>0</v>
      </c>
      <c r="S181" s="4">
        <f>SUM(Nurse[[#This Row],[CNA Hours]],Nurse[[#This Row],[NA TR Hours]],Nurse[[#This Row],[Med Aide/Tech Hours]])</f>
        <v>118.53532608695652</v>
      </c>
      <c r="T181" s="4">
        <v>113.47282608695652</v>
      </c>
      <c r="U181" s="4">
        <v>5.0625</v>
      </c>
      <c r="V181" s="4">
        <v>0</v>
      </c>
      <c r="W18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64.317934782608688</v>
      </c>
      <c r="X181" s="4">
        <v>6.9266304347826084</v>
      </c>
      <c r="Y181" s="4">
        <v>0</v>
      </c>
      <c r="Z181" s="4">
        <v>0</v>
      </c>
      <c r="AA181" s="4">
        <v>17.459239130434781</v>
      </c>
      <c r="AB181" s="4">
        <v>0</v>
      </c>
      <c r="AC181" s="4">
        <v>39.771739130434781</v>
      </c>
      <c r="AD181" s="4">
        <v>0.16032608695652173</v>
      </c>
      <c r="AE181" s="4">
        <v>0</v>
      </c>
      <c r="AF181" s="1">
        <v>395252</v>
      </c>
      <c r="AG181" s="1">
        <v>3</v>
      </c>
      <c r="AH181"/>
    </row>
    <row r="182" spans="1:34" x14ac:dyDescent="0.25">
      <c r="A182" t="s">
        <v>721</v>
      </c>
      <c r="B182" t="s">
        <v>428</v>
      </c>
      <c r="C182" t="s">
        <v>854</v>
      </c>
      <c r="D182" t="s">
        <v>765</v>
      </c>
      <c r="E182" s="4">
        <v>101.33695652173913</v>
      </c>
      <c r="F182" s="4">
        <f>Nurse[[#This Row],[Total Nurse Staff Hours]]/Nurse[[#This Row],[MDS Census]]</f>
        <v>3.2191354714147811</v>
      </c>
      <c r="G182" s="4">
        <f>Nurse[[#This Row],[Total Direct Care Staff Hours]]/Nurse[[#This Row],[MDS Census]]</f>
        <v>2.9405770674675535</v>
      </c>
      <c r="H182" s="4">
        <f>Nurse[[#This Row],[Total RN Hours (w/ Admin, DON)]]/Nurse[[#This Row],[MDS Census]]</f>
        <v>0.57173120240266007</v>
      </c>
      <c r="I182" s="4">
        <f>Nurse[[#This Row],[RN Hours (excl. Admin, DON)]]/Nurse[[#This Row],[MDS Census]]</f>
        <v>0.32301834173549288</v>
      </c>
      <c r="J182" s="4">
        <f>SUM(Nurse[[#This Row],[RN Hours (excl. Admin, DON)]],Nurse[[#This Row],[RN Admin Hours]],Nurse[[#This Row],[RN DON Hours]],Nurse[[#This Row],[LPN Hours (excl. Admin)]],Nurse[[#This Row],[LPN Admin Hours]],Nurse[[#This Row],[CNA Hours]],Nurse[[#This Row],[NA TR Hours]],Nurse[[#This Row],[Med Aide/Tech Hours]])</f>
        <v>326.21739130434787</v>
      </c>
      <c r="K182" s="4">
        <f>SUM(Nurse[[#This Row],[RN Hours (excl. Admin, DON)]],Nurse[[#This Row],[LPN Hours (excl. Admin)]],Nurse[[#This Row],[CNA Hours]],Nurse[[#This Row],[NA TR Hours]],Nurse[[#This Row],[Med Aide/Tech Hours]])</f>
        <v>297.98913043478262</v>
      </c>
      <c r="L182" s="4">
        <f>SUM(Nurse[[#This Row],[RN Hours (excl. Admin, DON)]],Nurse[[#This Row],[RN Admin Hours]],Nurse[[#This Row],[RN DON Hours]])</f>
        <v>57.9375</v>
      </c>
      <c r="M182" s="4">
        <v>32.733695652173914</v>
      </c>
      <c r="N182" s="4">
        <v>19.899456521739129</v>
      </c>
      <c r="O182" s="4">
        <v>5.3043478260869561</v>
      </c>
      <c r="P182" s="4">
        <f>SUM(Nurse[[#This Row],[LPN Hours (excl. Admin)]],Nurse[[#This Row],[LPN Admin Hours]])</f>
        <v>71.798913043478251</v>
      </c>
      <c r="Q182" s="4">
        <v>68.774456521739125</v>
      </c>
      <c r="R182" s="4">
        <v>3.0244565217391304</v>
      </c>
      <c r="S182" s="4">
        <f>SUM(Nurse[[#This Row],[CNA Hours]],Nurse[[#This Row],[NA TR Hours]],Nurse[[#This Row],[Med Aide/Tech Hours]])</f>
        <v>196.48097826086956</v>
      </c>
      <c r="T182" s="4">
        <v>157.49184782608697</v>
      </c>
      <c r="U182" s="4">
        <v>38.989130434782609</v>
      </c>
      <c r="V182" s="4">
        <v>0</v>
      </c>
      <c r="W18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82" s="4">
        <v>0</v>
      </c>
      <c r="Y182" s="4">
        <v>0</v>
      </c>
      <c r="Z182" s="4">
        <v>0</v>
      </c>
      <c r="AA182" s="4">
        <v>0</v>
      </c>
      <c r="AB182" s="4">
        <v>0</v>
      </c>
      <c r="AC182" s="4">
        <v>0</v>
      </c>
      <c r="AD182" s="4">
        <v>0</v>
      </c>
      <c r="AE182" s="4">
        <v>0</v>
      </c>
      <c r="AF182" s="1">
        <v>395708</v>
      </c>
      <c r="AG182" s="1">
        <v>3</v>
      </c>
      <c r="AH182"/>
    </row>
    <row r="183" spans="1:34" x14ac:dyDescent="0.25">
      <c r="A183" t="s">
        <v>721</v>
      </c>
      <c r="B183" t="s">
        <v>42</v>
      </c>
      <c r="C183" t="s">
        <v>912</v>
      </c>
      <c r="D183" t="s">
        <v>771</v>
      </c>
      <c r="E183" s="4">
        <v>112.19565217391305</v>
      </c>
      <c r="F183" s="4">
        <f>Nurse[[#This Row],[Total Nurse Staff Hours]]/Nurse[[#This Row],[MDS Census]]</f>
        <v>4.4347723309436162</v>
      </c>
      <c r="G183" s="4">
        <f>Nurse[[#This Row],[Total Direct Care Staff Hours]]/Nurse[[#This Row],[MDS Census]]</f>
        <v>4.1948062391009495</v>
      </c>
      <c r="H183" s="4">
        <f>Nurse[[#This Row],[Total RN Hours (w/ Admin, DON)]]/Nurse[[#This Row],[MDS Census]]</f>
        <v>0.702118775431118</v>
      </c>
      <c r="I183" s="4">
        <f>Nurse[[#This Row],[RN Hours (excl. Admin, DON)]]/Nurse[[#This Row],[MDS Census]]</f>
        <v>0.49919492346444494</v>
      </c>
      <c r="J183" s="4">
        <f>SUM(Nurse[[#This Row],[RN Hours (excl. Admin, DON)]],Nurse[[#This Row],[RN Admin Hours]],Nurse[[#This Row],[RN DON Hours]],Nurse[[#This Row],[LPN Hours (excl. Admin)]],Nurse[[#This Row],[LPN Admin Hours]],Nurse[[#This Row],[CNA Hours]],Nurse[[#This Row],[NA TR Hours]],Nurse[[#This Row],[Med Aide/Tech Hours]])</f>
        <v>497.56217391304352</v>
      </c>
      <c r="K183" s="4">
        <f>SUM(Nurse[[#This Row],[RN Hours (excl. Admin, DON)]],Nurse[[#This Row],[LPN Hours (excl. Admin)]],Nurse[[#This Row],[CNA Hours]],Nurse[[#This Row],[NA TR Hours]],Nurse[[#This Row],[Med Aide/Tech Hours]])</f>
        <v>470.63902173913044</v>
      </c>
      <c r="L183" s="4">
        <f>SUM(Nurse[[#This Row],[RN Hours (excl. Admin, DON)]],Nurse[[#This Row],[RN Admin Hours]],Nurse[[#This Row],[RN DON Hours]])</f>
        <v>78.774673913043486</v>
      </c>
      <c r="M183" s="4">
        <v>56.007500000000007</v>
      </c>
      <c r="N183" s="4">
        <v>18.609565217391303</v>
      </c>
      <c r="O183" s="4">
        <v>4.1576086956521738</v>
      </c>
      <c r="P183" s="4">
        <f>SUM(Nurse[[#This Row],[LPN Hours (excl. Admin)]],Nurse[[#This Row],[LPN Admin Hours]])</f>
        <v>127.43586956521743</v>
      </c>
      <c r="Q183" s="4">
        <v>123.27989130434787</v>
      </c>
      <c r="R183" s="4">
        <v>4.1559782608695652</v>
      </c>
      <c r="S183" s="4">
        <f>SUM(Nurse[[#This Row],[CNA Hours]],Nurse[[#This Row],[NA TR Hours]],Nurse[[#This Row],[Med Aide/Tech Hours]])</f>
        <v>291.35163043478258</v>
      </c>
      <c r="T183" s="4">
        <v>255.16260869565212</v>
      </c>
      <c r="U183" s="4">
        <v>36.189021739130432</v>
      </c>
      <c r="V183" s="4">
        <v>0</v>
      </c>
      <c r="W18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41.117391304347834</v>
      </c>
      <c r="X183" s="4">
        <v>0</v>
      </c>
      <c r="Y183" s="4">
        <v>0</v>
      </c>
      <c r="Z183" s="4">
        <v>0</v>
      </c>
      <c r="AA183" s="4">
        <v>10.306195652173908</v>
      </c>
      <c r="AB183" s="4">
        <v>0</v>
      </c>
      <c r="AC183" s="4">
        <v>30.811195652173925</v>
      </c>
      <c r="AD183" s="4">
        <v>0</v>
      </c>
      <c r="AE183" s="4">
        <v>0</v>
      </c>
      <c r="AF183" s="1">
        <v>395050</v>
      </c>
      <c r="AG183" s="1">
        <v>3</v>
      </c>
      <c r="AH183"/>
    </row>
    <row r="184" spans="1:34" x14ac:dyDescent="0.25">
      <c r="A184" t="s">
        <v>721</v>
      </c>
      <c r="B184" t="s">
        <v>184</v>
      </c>
      <c r="C184" t="s">
        <v>881</v>
      </c>
      <c r="D184" t="s">
        <v>774</v>
      </c>
      <c r="E184" s="4">
        <v>159.69565217391303</v>
      </c>
      <c r="F184" s="4">
        <f>Nurse[[#This Row],[Total Nurse Staff Hours]]/Nurse[[#This Row],[MDS Census]]</f>
        <v>3.4462340049006261</v>
      </c>
      <c r="G184" s="4">
        <f>Nurse[[#This Row],[Total Direct Care Staff Hours]]/Nurse[[#This Row],[MDS Census]]</f>
        <v>3.2605717397222977</v>
      </c>
      <c r="H184" s="4">
        <f>Nurse[[#This Row],[Total RN Hours (w/ Admin, DON)]]/Nurse[[#This Row],[MDS Census]]</f>
        <v>0.5940736455213721</v>
      </c>
      <c r="I184" s="4">
        <f>Nurse[[#This Row],[RN Hours (excl. Admin, DON)]]/Nurse[[#This Row],[MDS Census]]</f>
        <v>0.40841138034304381</v>
      </c>
      <c r="J184" s="4">
        <f>SUM(Nurse[[#This Row],[RN Hours (excl. Admin, DON)]],Nurse[[#This Row],[RN Admin Hours]],Nurse[[#This Row],[RN DON Hours]],Nurse[[#This Row],[LPN Hours (excl. Admin)]],Nurse[[#This Row],[LPN Admin Hours]],Nurse[[#This Row],[CNA Hours]],Nurse[[#This Row],[NA TR Hours]],Nurse[[#This Row],[Med Aide/Tech Hours]])</f>
        <v>550.34858695652167</v>
      </c>
      <c r="K184" s="4">
        <f>SUM(Nurse[[#This Row],[RN Hours (excl. Admin, DON)]],Nurse[[#This Row],[LPN Hours (excl. Admin)]],Nurse[[#This Row],[CNA Hours]],Nurse[[#This Row],[NA TR Hours]],Nurse[[#This Row],[Med Aide/Tech Hours]])</f>
        <v>520.69913043478255</v>
      </c>
      <c r="L184" s="4">
        <f>SUM(Nurse[[#This Row],[RN Hours (excl. Admin, DON)]],Nurse[[#This Row],[RN Admin Hours]],Nurse[[#This Row],[RN DON Hours]])</f>
        <v>94.870978260869549</v>
      </c>
      <c r="M184" s="4">
        <v>65.221521739130424</v>
      </c>
      <c r="N184" s="4">
        <v>24.866847826086957</v>
      </c>
      <c r="O184" s="4">
        <v>4.7826086956521738</v>
      </c>
      <c r="P184" s="4">
        <f>SUM(Nurse[[#This Row],[LPN Hours (excl. Admin)]],Nurse[[#This Row],[LPN Admin Hours]])</f>
        <v>129.93293478260873</v>
      </c>
      <c r="Q184" s="4">
        <v>129.93293478260873</v>
      </c>
      <c r="R184" s="4">
        <v>0</v>
      </c>
      <c r="S184" s="4">
        <f>SUM(Nurse[[#This Row],[CNA Hours]],Nurse[[#This Row],[NA TR Hours]],Nurse[[#This Row],[Med Aide/Tech Hours]])</f>
        <v>325.54467391304343</v>
      </c>
      <c r="T184" s="4">
        <v>325.54467391304343</v>
      </c>
      <c r="U184" s="4">
        <v>0</v>
      </c>
      <c r="V184" s="4">
        <v>0</v>
      </c>
      <c r="W18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84" s="4">
        <v>0</v>
      </c>
      <c r="Y184" s="4">
        <v>0</v>
      </c>
      <c r="Z184" s="4">
        <v>0</v>
      </c>
      <c r="AA184" s="4">
        <v>0</v>
      </c>
      <c r="AB184" s="4">
        <v>0</v>
      </c>
      <c r="AC184" s="4">
        <v>0</v>
      </c>
      <c r="AD184" s="4">
        <v>0</v>
      </c>
      <c r="AE184" s="4">
        <v>0</v>
      </c>
      <c r="AF184" s="1">
        <v>395360</v>
      </c>
      <c r="AG184" s="1">
        <v>3</v>
      </c>
      <c r="AH184"/>
    </row>
    <row r="185" spans="1:34" x14ac:dyDescent="0.25">
      <c r="A185" t="s">
        <v>721</v>
      </c>
      <c r="B185" t="s">
        <v>446</v>
      </c>
      <c r="C185" t="s">
        <v>945</v>
      </c>
      <c r="D185" t="s">
        <v>749</v>
      </c>
      <c r="E185" s="4">
        <v>77.978260869565219</v>
      </c>
      <c r="F185" s="4">
        <f>Nurse[[#This Row],[Total Nurse Staff Hours]]/Nurse[[#This Row],[MDS Census]]</f>
        <v>3.1373431837189858</v>
      </c>
      <c r="G185" s="4">
        <f>Nurse[[#This Row],[Total Direct Care Staff Hours]]/Nurse[[#This Row],[MDS Census]]</f>
        <v>2.9368929467521609</v>
      </c>
      <c r="H185" s="4">
        <f>Nurse[[#This Row],[Total RN Hours (w/ Admin, DON)]]/Nurse[[#This Row],[MDS Census]]</f>
        <v>0.61933370504599961</v>
      </c>
      <c r="I185" s="4">
        <f>Nurse[[#This Row],[RN Hours (excl. Admin, DON)]]/Nurse[[#This Row],[MDS Census]]</f>
        <v>0.45522860328965725</v>
      </c>
      <c r="J185" s="4">
        <f>SUM(Nurse[[#This Row],[RN Hours (excl. Admin, DON)]],Nurse[[#This Row],[RN Admin Hours]],Nurse[[#This Row],[RN DON Hours]],Nurse[[#This Row],[LPN Hours (excl. Admin)]],Nurse[[#This Row],[LPN Admin Hours]],Nurse[[#This Row],[CNA Hours]],Nurse[[#This Row],[NA TR Hours]],Nurse[[#This Row],[Med Aide/Tech Hours]])</f>
        <v>244.64456521739135</v>
      </c>
      <c r="K185" s="4">
        <f>SUM(Nurse[[#This Row],[RN Hours (excl. Admin, DON)]],Nurse[[#This Row],[LPN Hours (excl. Admin)]],Nurse[[#This Row],[CNA Hours]],Nurse[[#This Row],[NA TR Hours]],Nurse[[#This Row],[Med Aide/Tech Hours]])</f>
        <v>229.01380434782612</v>
      </c>
      <c r="L185" s="4">
        <f>SUM(Nurse[[#This Row],[RN Hours (excl. Admin, DON)]],Nurse[[#This Row],[RN Admin Hours]],Nurse[[#This Row],[RN DON Hours]])</f>
        <v>48.294565217391316</v>
      </c>
      <c r="M185" s="4">
        <v>35.497934782608709</v>
      </c>
      <c r="N185" s="4">
        <v>10.014021739130436</v>
      </c>
      <c r="O185" s="4">
        <v>2.7826086956521738</v>
      </c>
      <c r="P185" s="4">
        <f>SUM(Nurse[[#This Row],[LPN Hours (excl. Admin)]],Nurse[[#This Row],[LPN Admin Hours]])</f>
        <v>67.169347826086934</v>
      </c>
      <c r="Q185" s="4">
        <v>64.335217391304326</v>
      </c>
      <c r="R185" s="4">
        <v>2.8341304347826095</v>
      </c>
      <c r="S185" s="4">
        <f>SUM(Nurse[[#This Row],[CNA Hours]],Nurse[[#This Row],[NA TR Hours]],Nurse[[#This Row],[Med Aide/Tech Hours]])</f>
        <v>129.1806521739131</v>
      </c>
      <c r="T185" s="4">
        <v>129.1806521739131</v>
      </c>
      <c r="U185" s="4">
        <v>0</v>
      </c>
      <c r="V185" s="4">
        <v>0</v>
      </c>
      <c r="W18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12.526413043478254</v>
      </c>
      <c r="X185" s="4">
        <v>0</v>
      </c>
      <c r="Y185" s="4">
        <v>0</v>
      </c>
      <c r="Z185" s="4">
        <v>0</v>
      </c>
      <c r="AA185" s="4">
        <v>2.4708695652173907</v>
      </c>
      <c r="AB185" s="4">
        <v>0</v>
      </c>
      <c r="AC185" s="4">
        <v>10.055543478260864</v>
      </c>
      <c r="AD185" s="4">
        <v>0</v>
      </c>
      <c r="AE185" s="4">
        <v>0</v>
      </c>
      <c r="AF185" s="1">
        <v>395733</v>
      </c>
      <c r="AG185" s="1">
        <v>3</v>
      </c>
      <c r="AH185"/>
    </row>
    <row r="186" spans="1:34" x14ac:dyDescent="0.25">
      <c r="A186" t="s">
        <v>721</v>
      </c>
      <c r="B186" t="s">
        <v>677</v>
      </c>
      <c r="C186" t="s">
        <v>915</v>
      </c>
      <c r="D186" t="s">
        <v>772</v>
      </c>
      <c r="E186" s="4">
        <v>134.40217391304347</v>
      </c>
      <c r="F186" s="4">
        <f>Nurse[[#This Row],[Total Nurse Staff Hours]]/Nurse[[#This Row],[MDS Census]]</f>
        <v>4.3432891225232506</v>
      </c>
      <c r="G186" s="4">
        <f>Nurse[[#This Row],[Total Direct Care Staff Hours]]/Nurse[[#This Row],[MDS Census]]</f>
        <v>4.1629818034775576</v>
      </c>
      <c r="H186" s="4">
        <f>Nurse[[#This Row],[Total RN Hours (w/ Admin, DON)]]/Nurse[[#This Row],[MDS Census]]</f>
        <v>0.96881439547108794</v>
      </c>
      <c r="I186" s="4">
        <f>Nurse[[#This Row],[RN Hours (excl. Admin, DON)]]/Nurse[[#This Row],[MDS Census]]</f>
        <v>0.80071896482005689</v>
      </c>
      <c r="J186" s="4">
        <f>SUM(Nurse[[#This Row],[RN Hours (excl. Admin, DON)]],Nurse[[#This Row],[RN Admin Hours]],Nurse[[#This Row],[RN DON Hours]],Nurse[[#This Row],[LPN Hours (excl. Admin)]],Nurse[[#This Row],[LPN Admin Hours]],Nurse[[#This Row],[CNA Hours]],Nurse[[#This Row],[NA TR Hours]],Nurse[[#This Row],[Med Aide/Tech Hours]])</f>
        <v>583.74749999999995</v>
      </c>
      <c r="K186" s="4">
        <f>SUM(Nurse[[#This Row],[RN Hours (excl. Admin, DON)]],Nurse[[#This Row],[LPN Hours (excl. Admin)]],Nurse[[#This Row],[CNA Hours]],Nurse[[#This Row],[NA TR Hours]],Nurse[[#This Row],[Med Aide/Tech Hours]])</f>
        <v>559.51380434782607</v>
      </c>
      <c r="L186" s="4">
        <f>SUM(Nurse[[#This Row],[RN Hours (excl. Admin, DON)]],Nurse[[#This Row],[RN Admin Hours]],Nurse[[#This Row],[RN DON Hours]])</f>
        <v>130.21076086956523</v>
      </c>
      <c r="M186" s="4">
        <v>107.61836956521742</v>
      </c>
      <c r="N186" s="4">
        <v>17.211956521739129</v>
      </c>
      <c r="O186" s="4">
        <v>5.3804347826086953</v>
      </c>
      <c r="P186" s="4">
        <f>SUM(Nurse[[#This Row],[LPN Hours (excl. Admin)]],Nurse[[#This Row],[LPN Admin Hours]])</f>
        <v>148.97326086956522</v>
      </c>
      <c r="Q186" s="4">
        <v>147.33195652173913</v>
      </c>
      <c r="R186" s="4">
        <v>1.6413043478260869</v>
      </c>
      <c r="S186" s="4">
        <f>SUM(Nurse[[#This Row],[CNA Hours]],Nurse[[#This Row],[NA TR Hours]],Nurse[[#This Row],[Med Aide/Tech Hours]])</f>
        <v>304.56347826086949</v>
      </c>
      <c r="T186" s="4">
        <v>304.56347826086949</v>
      </c>
      <c r="U186" s="4">
        <v>0</v>
      </c>
      <c r="V186" s="4">
        <v>0</v>
      </c>
      <c r="W18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1.6413043478260869</v>
      </c>
      <c r="X186" s="4">
        <v>0</v>
      </c>
      <c r="Y186" s="4">
        <v>0</v>
      </c>
      <c r="Z186" s="4">
        <v>0</v>
      </c>
      <c r="AA186" s="4">
        <v>0</v>
      </c>
      <c r="AB186" s="4">
        <v>1.6413043478260869</v>
      </c>
      <c r="AC186" s="4">
        <v>0</v>
      </c>
      <c r="AD186" s="4">
        <v>0</v>
      </c>
      <c r="AE186" s="4">
        <v>0</v>
      </c>
      <c r="AF186" t="s">
        <v>0</v>
      </c>
      <c r="AG186" s="1">
        <v>3</v>
      </c>
      <c r="AH186"/>
    </row>
    <row r="187" spans="1:34" x14ac:dyDescent="0.25">
      <c r="A187" t="s">
        <v>721</v>
      </c>
      <c r="B187" t="s">
        <v>586</v>
      </c>
      <c r="C187" t="s">
        <v>818</v>
      </c>
      <c r="D187" t="s">
        <v>761</v>
      </c>
      <c r="E187" s="4">
        <v>185.79347826086956</v>
      </c>
      <c r="F187" s="4">
        <f>Nurse[[#This Row],[Total Nurse Staff Hours]]/Nurse[[#This Row],[MDS Census]]</f>
        <v>4.6804978646229447</v>
      </c>
      <c r="G187" s="4">
        <f>Nurse[[#This Row],[Total Direct Care Staff Hours]]/Nurse[[#This Row],[MDS Census]]</f>
        <v>4.3320657579125958</v>
      </c>
      <c r="H187" s="4">
        <f>Nurse[[#This Row],[Total RN Hours (w/ Admin, DON)]]/Nurse[[#This Row],[MDS Census]]</f>
        <v>0.86637804949394481</v>
      </c>
      <c r="I187" s="4">
        <f>Nurse[[#This Row],[RN Hours (excl. Admin, DON)]]/Nurse[[#This Row],[MDS Census]]</f>
        <v>0.51794594278359563</v>
      </c>
      <c r="J187" s="4">
        <f>SUM(Nurse[[#This Row],[RN Hours (excl. Admin, DON)]],Nurse[[#This Row],[RN Admin Hours]],Nurse[[#This Row],[RN DON Hours]],Nurse[[#This Row],[LPN Hours (excl. Admin)]],Nurse[[#This Row],[LPN Admin Hours]],Nurse[[#This Row],[CNA Hours]],Nurse[[#This Row],[NA TR Hours]],Nurse[[#This Row],[Med Aide/Tech Hours]])</f>
        <v>869.60597826086951</v>
      </c>
      <c r="K187" s="4">
        <f>SUM(Nurse[[#This Row],[RN Hours (excl. Admin, DON)]],Nurse[[#This Row],[LPN Hours (excl. Admin)]],Nurse[[#This Row],[CNA Hours]],Nurse[[#This Row],[NA TR Hours]],Nurse[[#This Row],[Med Aide/Tech Hours]])</f>
        <v>804.86956521739125</v>
      </c>
      <c r="L187" s="4">
        <f>SUM(Nurse[[#This Row],[RN Hours (excl. Admin, DON)]],Nurse[[#This Row],[RN Admin Hours]],Nurse[[#This Row],[RN DON Hours]])</f>
        <v>160.96739130434781</v>
      </c>
      <c r="M187" s="4">
        <v>96.230978260869563</v>
      </c>
      <c r="N187" s="4">
        <v>64.736413043478265</v>
      </c>
      <c r="O187" s="4">
        <v>0</v>
      </c>
      <c r="P187" s="4">
        <f>SUM(Nurse[[#This Row],[LPN Hours (excl. Admin)]],Nurse[[#This Row],[LPN Admin Hours]])</f>
        <v>209.00543478260869</v>
      </c>
      <c r="Q187" s="4">
        <v>209.00543478260869</v>
      </c>
      <c r="R187" s="4">
        <v>0</v>
      </c>
      <c r="S187" s="4">
        <f>SUM(Nurse[[#This Row],[CNA Hours]],Nurse[[#This Row],[NA TR Hours]],Nurse[[#This Row],[Med Aide/Tech Hours]])</f>
        <v>499.63315217391306</v>
      </c>
      <c r="T187" s="4">
        <v>484.19565217391306</v>
      </c>
      <c r="U187" s="4">
        <v>15.4375</v>
      </c>
      <c r="V187" s="4">
        <v>0</v>
      </c>
      <c r="W18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19.119565217391305</v>
      </c>
      <c r="X187" s="4">
        <v>0</v>
      </c>
      <c r="Y187" s="4">
        <v>0</v>
      </c>
      <c r="Z187" s="4">
        <v>0</v>
      </c>
      <c r="AA187" s="4">
        <v>10.092391304347826</v>
      </c>
      <c r="AB187" s="4">
        <v>0</v>
      </c>
      <c r="AC187" s="4">
        <v>9.0271739130434785</v>
      </c>
      <c r="AD187" s="4">
        <v>0</v>
      </c>
      <c r="AE187" s="4">
        <v>0</v>
      </c>
      <c r="AF187" s="1">
        <v>395956</v>
      </c>
      <c r="AG187" s="1">
        <v>3</v>
      </c>
      <c r="AH187"/>
    </row>
    <row r="188" spans="1:34" x14ac:dyDescent="0.25">
      <c r="A188" t="s">
        <v>721</v>
      </c>
      <c r="B188" t="s">
        <v>225</v>
      </c>
      <c r="C188" t="s">
        <v>1003</v>
      </c>
      <c r="D188" t="s">
        <v>744</v>
      </c>
      <c r="E188" s="4">
        <v>81.478260869565219</v>
      </c>
      <c r="F188" s="4">
        <f>Nurse[[#This Row],[Total Nurse Staff Hours]]/Nurse[[#This Row],[MDS Census]]</f>
        <v>3.4335245464247595</v>
      </c>
      <c r="G188" s="4">
        <f>Nurse[[#This Row],[Total Direct Care Staff Hours]]/Nurse[[#This Row],[MDS Census]]</f>
        <v>3.2009738527214511</v>
      </c>
      <c r="H188" s="4">
        <f>Nurse[[#This Row],[Total RN Hours (w/ Admin, DON)]]/Nurse[[#This Row],[MDS Census]]</f>
        <v>0.45768409818569894</v>
      </c>
      <c r="I188" s="4">
        <f>Nurse[[#This Row],[RN Hours (excl. Admin, DON)]]/Nurse[[#This Row],[MDS Census]]</f>
        <v>0.34923959445037345</v>
      </c>
      <c r="J188" s="4">
        <f>SUM(Nurse[[#This Row],[RN Hours (excl. Admin, DON)]],Nurse[[#This Row],[RN Admin Hours]],Nurse[[#This Row],[RN DON Hours]],Nurse[[#This Row],[LPN Hours (excl. Admin)]],Nurse[[#This Row],[LPN Admin Hours]],Nurse[[#This Row],[CNA Hours]],Nurse[[#This Row],[NA TR Hours]],Nurse[[#This Row],[Med Aide/Tech Hours]])</f>
        <v>279.75760869565215</v>
      </c>
      <c r="K188" s="4">
        <f>SUM(Nurse[[#This Row],[RN Hours (excl. Admin, DON)]],Nurse[[#This Row],[LPN Hours (excl. Admin)]],Nurse[[#This Row],[CNA Hours]],Nurse[[#This Row],[NA TR Hours]],Nurse[[#This Row],[Med Aide/Tech Hours]])</f>
        <v>260.80978260869563</v>
      </c>
      <c r="L188" s="4">
        <f>SUM(Nurse[[#This Row],[RN Hours (excl. Admin, DON)]],Nurse[[#This Row],[RN Admin Hours]],Nurse[[#This Row],[RN DON Hours]])</f>
        <v>37.291304347826078</v>
      </c>
      <c r="M188" s="4">
        <v>28.455434782608688</v>
      </c>
      <c r="N188" s="4">
        <v>3.3847826086956521</v>
      </c>
      <c r="O188" s="4">
        <v>5.4510869565217392</v>
      </c>
      <c r="P188" s="4">
        <f>SUM(Nurse[[#This Row],[LPN Hours (excl. Admin)]],Nurse[[#This Row],[LPN Admin Hours]])</f>
        <v>79.685869565217374</v>
      </c>
      <c r="Q188" s="4">
        <v>69.573913043478242</v>
      </c>
      <c r="R188" s="4">
        <v>10.111956521739129</v>
      </c>
      <c r="S188" s="4">
        <f>SUM(Nurse[[#This Row],[CNA Hours]],Nurse[[#This Row],[NA TR Hours]],Nurse[[#This Row],[Med Aide/Tech Hours]])</f>
        <v>162.78043478260867</v>
      </c>
      <c r="T188" s="4">
        <v>156.69239130434781</v>
      </c>
      <c r="U188" s="4">
        <v>6.0880434782608699</v>
      </c>
      <c r="V188" s="4">
        <v>0</v>
      </c>
      <c r="W18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28.157608695652172</v>
      </c>
      <c r="X188" s="4">
        <v>4.6413043478260869</v>
      </c>
      <c r="Y188" s="4">
        <v>0</v>
      </c>
      <c r="Z188" s="4">
        <v>0</v>
      </c>
      <c r="AA188" s="4">
        <v>13.121739130434781</v>
      </c>
      <c r="AB188" s="4">
        <v>0</v>
      </c>
      <c r="AC188" s="4">
        <v>10.394565217391303</v>
      </c>
      <c r="AD188" s="4">
        <v>0</v>
      </c>
      <c r="AE188" s="4">
        <v>0</v>
      </c>
      <c r="AF188" s="1">
        <v>395421</v>
      </c>
      <c r="AG188" s="1">
        <v>3</v>
      </c>
      <c r="AH188"/>
    </row>
    <row r="189" spans="1:34" x14ac:dyDescent="0.25">
      <c r="A189" t="s">
        <v>721</v>
      </c>
      <c r="B189" t="s">
        <v>28</v>
      </c>
      <c r="C189" t="s">
        <v>903</v>
      </c>
      <c r="D189" t="s">
        <v>769</v>
      </c>
      <c r="E189" s="4">
        <v>96.510869565217391</v>
      </c>
      <c r="F189" s="4">
        <f>Nurse[[#This Row],[Total Nurse Staff Hours]]/Nurse[[#This Row],[MDS Census]]</f>
        <v>4.0935916206780041</v>
      </c>
      <c r="G189" s="4">
        <f>Nurse[[#This Row],[Total Direct Care Staff Hours]]/Nurse[[#This Row],[MDS Census]]</f>
        <v>3.5379547246311525</v>
      </c>
      <c r="H189" s="4">
        <f>Nurse[[#This Row],[Total RN Hours (w/ Admin, DON)]]/Nurse[[#This Row],[MDS Census]]</f>
        <v>1.7591789615947742</v>
      </c>
      <c r="I189" s="4">
        <f>Nurse[[#This Row],[RN Hours (excl. Admin, DON)]]/Nurse[[#This Row],[MDS Census]]</f>
        <v>1.2035420655479221</v>
      </c>
      <c r="J189" s="4">
        <f>SUM(Nurse[[#This Row],[RN Hours (excl. Admin, DON)]],Nurse[[#This Row],[RN Admin Hours]],Nurse[[#This Row],[RN DON Hours]],Nurse[[#This Row],[LPN Hours (excl. Admin)]],Nurse[[#This Row],[LPN Admin Hours]],Nurse[[#This Row],[CNA Hours]],Nurse[[#This Row],[NA TR Hours]],Nurse[[#This Row],[Med Aide/Tech Hours]])</f>
        <v>395.07608695652175</v>
      </c>
      <c r="K189" s="4">
        <f>SUM(Nurse[[#This Row],[RN Hours (excl. Admin, DON)]],Nurse[[#This Row],[LPN Hours (excl. Admin)]],Nurse[[#This Row],[CNA Hours]],Nurse[[#This Row],[NA TR Hours]],Nurse[[#This Row],[Med Aide/Tech Hours]])</f>
        <v>341.45108695652175</v>
      </c>
      <c r="L189" s="4">
        <f>SUM(Nurse[[#This Row],[RN Hours (excl. Admin, DON)]],Nurse[[#This Row],[RN Admin Hours]],Nurse[[#This Row],[RN DON Hours]])</f>
        <v>169.77989130434781</v>
      </c>
      <c r="M189" s="4">
        <v>116.15489130434783</v>
      </c>
      <c r="N189" s="4">
        <v>48.929347826086953</v>
      </c>
      <c r="O189" s="4">
        <v>4.6956521739130439</v>
      </c>
      <c r="P189" s="4">
        <f>SUM(Nurse[[#This Row],[LPN Hours (excl. Admin)]],Nurse[[#This Row],[LPN Admin Hours]])</f>
        <v>16.519021739130434</v>
      </c>
      <c r="Q189" s="4">
        <v>16.519021739130434</v>
      </c>
      <c r="R189" s="4">
        <v>0</v>
      </c>
      <c r="S189" s="4">
        <f>SUM(Nurse[[#This Row],[CNA Hours]],Nurse[[#This Row],[NA TR Hours]],Nurse[[#This Row],[Med Aide/Tech Hours]])</f>
        <v>208.77717391304347</v>
      </c>
      <c r="T189" s="4">
        <v>208.77717391304347</v>
      </c>
      <c r="U189" s="4">
        <v>0</v>
      </c>
      <c r="V189" s="4">
        <v>0</v>
      </c>
      <c r="W18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89" s="4">
        <v>0</v>
      </c>
      <c r="Y189" s="4">
        <v>0</v>
      </c>
      <c r="Z189" s="4">
        <v>0</v>
      </c>
      <c r="AA189" s="4">
        <v>0</v>
      </c>
      <c r="AB189" s="4">
        <v>0</v>
      </c>
      <c r="AC189" s="4">
        <v>0</v>
      </c>
      <c r="AD189" s="4">
        <v>0</v>
      </c>
      <c r="AE189" s="4">
        <v>0</v>
      </c>
      <c r="AF189" s="1">
        <v>395018</v>
      </c>
      <c r="AG189" s="1">
        <v>3</v>
      </c>
      <c r="AH189"/>
    </row>
    <row r="190" spans="1:34" x14ac:dyDescent="0.25">
      <c r="A190" t="s">
        <v>721</v>
      </c>
      <c r="B190" t="s">
        <v>648</v>
      </c>
      <c r="C190" t="s">
        <v>946</v>
      </c>
      <c r="D190" t="s">
        <v>769</v>
      </c>
      <c r="E190" s="4">
        <v>59.826086956521742</v>
      </c>
      <c r="F190" s="4">
        <f>Nurse[[#This Row],[Total Nurse Staff Hours]]/Nurse[[#This Row],[MDS Census]]</f>
        <v>4.1435319767441854</v>
      </c>
      <c r="G190" s="4">
        <f>Nurse[[#This Row],[Total Direct Care Staff Hours]]/Nurse[[#This Row],[MDS Census]]</f>
        <v>3.5330668604651163</v>
      </c>
      <c r="H190" s="4">
        <f>Nurse[[#This Row],[Total RN Hours (w/ Admin, DON)]]/Nurse[[#This Row],[MDS Census]]</f>
        <v>1.2848382994186045</v>
      </c>
      <c r="I190" s="4">
        <f>Nurse[[#This Row],[RN Hours (excl. Admin, DON)]]/Nurse[[#This Row],[MDS Census]]</f>
        <v>0.67437318313953487</v>
      </c>
      <c r="J190" s="4">
        <f>SUM(Nurse[[#This Row],[RN Hours (excl. Admin, DON)]],Nurse[[#This Row],[RN Admin Hours]],Nurse[[#This Row],[RN DON Hours]],Nurse[[#This Row],[LPN Hours (excl. Admin)]],Nurse[[#This Row],[LPN Admin Hours]],Nurse[[#This Row],[CNA Hours]],Nurse[[#This Row],[NA TR Hours]],Nurse[[#This Row],[Med Aide/Tech Hours]])</f>
        <v>247.89130434782606</v>
      </c>
      <c r="K190" s="4">
        <f>SUM(Nurse[[#This Row],[RN Hours (excl. Admin, DON)]],Nurse[[#This Row],[LPN Hours (excl. Admin)]],Nurse[[#This Row],[CNA Hours]],Nurse[[#This Row],[NA TR Hours]],Nurse[[#This Row],[Med Aide/Tech Hours]])</f>
        <v>211.36956521739131</v>
      </c>
      <c r="L190" s="4">
        <f>SUM(Nurse[[#This Row],[RN Hours (excl. Admin, DON)]],Nurse[[#This Row],[RN Admin Hours]],Nurse[[#This Row],[RN DON Hours]])</f>
        <v>76.866847826086953</v>
      </c>
      <c r="M190" s="4">
        <v>40.345108695652172</v>
      </c>
      <c r="N190" s="4">
        <v>31.565217391304348</v>
      </c>
      <c r="O190" s="4">
        <v>4.9565217391304346</v>
      </c>
      <c r="P190" s="4">
        <f>SUM(Nurse[[#This Row],[LPN Hours (excl. Admin)]],Nurse[[#This Row],[LPN Admin Hours]])</f>
        <v>32.603260869565219</v>
      </c>
      <c r="Q190" s="4">
        <v>32.603260869565219</v>
      </c>
      <c r="R190" s="4">
        <v>0</v>
      </c>
      <c r="S190" s="4">
        <f>SUM(Nurse[[#This Row],[CNA Hours]],Nurse[[#This Row],[NA TR Hours]],Nurse[[#This Row],[Med Aide/Tech Hours]])</f>
        <v>138.42119565217391</v>
      </c>
      <c r="T190" s="4">
        <v>138.42119565217391</v>
      </c>
      <c r="U190" s="4">
        <v>0</v>
      </c>
      <c r="V190" s="4">
        <v>0</v>
      </c>
      <c r="W19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0" s="4">
        <v>0</v>
      </c>
      <c r="Y190" s="4">
        <v>0</v>
      </c>
      <c r="Z190" s="4">
        <v>0</v>
      </c>
      <c r="AA190" s="4">
        <v>0</v>
      </c>
      <c r="AB190" s="4">
        <v>0</v>
      </c>
      <c r="AC190" s="4">
        <v>0</v>
      </c>
      <c r="AD190" s="4">
        <v>0</v>
      </c>
      <c r="AE190" s="4">
        <v>0</v>
      </c>
      <c r="AF190" s="1">
        <v>396108</v>
      </c>
      <c r="AG190" s="1">
        <v>3</v>
      </c>
      <c r="AH190"/>
    </row>
    <row r="191" spans="1:34" x14ac:dyDescent="0.25">
      <c r="A191" t="s">
        <v>721</v>
      </c>
      <c r="B191" t="s">
        <v>370</v>
      </c>
      <c r="C191" t="s">
        <v>816</v>
      </c>
      <c r="D191" t="s">
        <v>799</v>
      </c>
      <c r="E191" s="4">
        <v>156.54347826086956</v>
      </c>
      <c r="F191" s="4">
        <f>Nurse[[#This Row],[Total Nurse Staff Hours]]/Nurse[[#This Row],[MDS Census]]</f>
        <v>3.7511977503124565</v>
      </c>
      <c r="G191" s="4">
        <f>Nurse[[#This Row],[Total Direct Care Staff Hours]]/Nurse[[#This Row],[MDS Census]]</f>
        <v>3.5954902096930983</v>
      </c>
      <c r="H191" s="4">
        <f>Nurse[[#This Row],[Total RN Hours (w/ Admin, DON)]]/Nurse[[#This Row],[MDS Census]]</f>
        <v>0.54605263157894746</v>
      </c>
      <c r="I191" s="4">
        <f>Nurse[[#This Row],[RN Hours (excl. Admin, DON)]]/Nurse[[#This Row],[MDS Census]]</f>
        <v>0.42770101374809061</v>
      </c>
      <c r="J191" s="4">
        <f>SUM(Nurse[[#This Row],[RN Hours (excl. Admin, DON)]],Nurse[[#This Row],[RN Admin Hours]],Nurse[[#This Row],[RN DON Hours]],Nurse[[#This Row],[LPN Hours (excl. Admin)]],Nurse[[#This Row],[LPN Admin Hours]],Nurse[[#This Row],[CNA Hours]],Nurse[[#This Row],[NA TR Hours]],Nurse[[#This Row],[Med Aide/Tech Hours]])</f>
        <v>587.22554347826087</v>
      </c>
      <c r="K191" s="4">
        <f>SUM(Nurse[[#This Row],[RN Hours (excl. Admin, DON)]],Nurse[[#This Row],[LPN Hours (excl. Admin)]],Nurse[[#This Row],[CNA Hours]],Nurse[[#This Row],[NA TR Hours]],Nurse[[#This Row],[Med Aide/Tech Hours]])</f>
        <v>562.85054347826087</v>
      </c>
      <c r="L191" s="4">
        <f>SUM(Nurse[[#This Row],[RN Hours (excl. Admin, DON)]],Nurse[[#This Row],[RN Admin Hours]],Nurse[[#This Row],[RN DON Hours]])</f>
        <v>85.480978260869577</v>
      </c>
      <c r="M191" s="4">
        <v>66.953804347826093</v>
      </c>
      <c r="N191" s="4">
        <v>15.475543478260869</v>
      </c>
      <c r="O191" s="4">
        <v>3.0516304347826089</v>
      </c>
      <c r="P191" s="4">
        <f>SUM(Nurse[[#This Row],[LPN Hours (excl. Admin)]],Nurse[[#This Row],[LPN Admin Hours]])</f>
        <v>142.00543478260872</v>
      </c>
      <c r="Q191" s="4">
        <v>136.15760869565219</v>
      </c>
      <c r="R191" s="4">
        <v>5.8478260869565215</v>
      </c>
      <c r="S191" s="4">
        <f>SUM(Nurse[[#This Row],[CNA Hours]],Nurse[[#This Row],[NA TR Hours]],Nurse[[#This Row],[Med Aide/Tech Hours]])</f>
        <v>359.73913043478262</v>
      </c>
      <c r="T191" s="4">
        <v>359.73913043478262</v>
      </c>
      <c r="U191" s="4">
        <v>0</v>
      </c>
      <c r="V191" s="4">
        <v>0</v>
      </c>
      <c r="W19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194.3125</v>
      </c>
      <c r="X191" s="4">
        <v>1.6168478260869565</v>
      </c>
      <c r="Y191" s="4">
        <v>0</v>
      </c>
      <c r="Z191" s="4">
        <v>0</v>
      </c>
      <c r="AA191" s="4">
        <v>50.135869565217391</v>
      </c>
      <c r="AB191" s="4">
        <v>0</v>
      </c>
      <c r="AC191" s="4">
        <v>142.55978260869566</v>
      </c>
      <c r="AD191" s="4">
        <v>0</v>
      </c>
      <c r="AE191" s="4">
        <v>0</v>
      </c>
      <c r="AF191" s="1">
        <v>395623</v>
      </c>
      <c r="AG191" s="1">
        <v>3</v>
      </c>
      <c r="AH191"/>
    </row>
    <row r="192" spans="1:34" x14ac:dyDescent="0.25">
      <c r="A192" t="s">
        <v>721</v>
      </c>
      <c r="B192" t="s">
        <v>152</v>
      </c>
      <c r="C192" t="s">
        <v>969</v>
      </c>
      <c r="D192" t="s">
        <v>764</v>
      </c>
      <c r="E192" s="4">
        <v>66.739130434782609</v>
      </c>
      <c r="F192" s="4">
        <f>Nurse[[#This Row],[Total Nurse Staff Hours]]/Nurse[[#This Row],[MDS Census]]</f>
        <v>4.4151824104234514</v>
      </c>
      <c r="G192" s="4">
        <f>Nurse[[#This Row],[Total Direct Care Staff Hours]]/Nurse[[#This Row],[MDS Census]]</f>
        <v>3.8236677524429958</v>
      </c>
      <c r="H192" s="4">
        <f>Nurse[[#This Row],[Total RN Hours (w/ Admin, DON)]]/Nurse[[#This Row],[MDS Census]]</f>
        <v>0.970301302931596</v>
      </c>
      <c r="I192" s="4">
        <f>Nurse[[#This Row],[RN Hours (excl. Admin, DON)]]/Nurse[[#This Row],[MDS Census]]</f>
        <v>0.57489413680781742</v>
      </c>
      <c r="J192" s="4">
        <f>SUM(Nurse[[#This Row],[RN Hours (excl. Admin, DON)]],Nurse[[#This Row],[RN Admin Hours]],Nurse[[#This Row],[RN DON Hours]],Nurse[[#This Row],[LPN Hours (excl. Admin)]],Nurse[[#This Row],[LPN Admin Hours]],Nurse[[#This Row],[CNA Hours]],Nurse[[#This Row],[NA TR Hours]],Nurse[[#This Row],[Med Aide/Tech Hours]])</f>
        <v>294.6654347826086</v>
      </c>
      <c r="K192" s="4">
        <f>SUM(Nurse[[#This Row],[RN Hours (excl. Admin, DON)]],Nurse[[#This Row],[LPN Hours (excl. Admin)]],Nurse[[#This Row],[CNA Hours]],Nurse[[#This Row],[NA TR Hours]],Nurse[[#This Row],[Med Aide/Tech Hours]])</f>
        <v>255.18826086956517</v>
      </c>
      <c r="L192" s="4">
        <f>SUM(Nurse[[#This Row],[RN Hours (excl. Admin, DON)]],Nurse[[#This Row],[RN Admin Hours]],Nurse[[#This Row],[RN DON Hours]])</f>
        <v>64.7570652173913</v>
      </c>
      <c r="M192" s="4">
        <v>38.367934782608685</v>
      </c>
      <c r="N192" s="4">
        <v>24.389130434782615</v>
      </c>
      <c r="O192" s="4">
        <v>2</v>
      </c>
      <c r="P192" s="4">
        <f>SUM(Nurse[[#This Row],[LPN Hours (excl. Admin)]],Nurse[[#This Row],[LPN Admin Hours]])</f>
        <v>99.513260869565244</v>
      </c>
      <c r="Q192" s="4">
        <v>86.425217391304372</v>
      </c>
      <c r="R192" s="4">
        <v>13.088043478260866</v>
      </c>
      <c r="S192" s="4">
        <f>SUM(Nurse[[#This Row],[CNA Hours]],Nurse[[#This Row],[NA TR Hours]],Nurse[[#This Row],[Med Aide/Tech Hours]])</f>
        <v>130.39510869565211</v>
      </c>
      <c r="T192" s="4">
        <v>115.17554347826081</v>
      </c>
      <c r="U192" s="4">
        <v>15.219565217391303</v>
      </c>
      <c r="V192" s="4">
        <v>0</v>
      </c>
      <c r="W19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18.504891304347829</v>
      </c>
      <c r="X192" s="4">
        <v>16.0429347826087</v>
      </c>
      <c r="Y192" s="4">
        <v>0</v>
      </c>
      <c r="Z192" s="4">
        <v>0</v>
      </c>
      <c r="AA192" s="4">
        <v>0</v>
      </c>
      <c r="AB192" s="4">
        <v>0</v>
      </c>
      <c r="AC192" s="4">
        <v>2.4619565217391304</v>
      </c>
      <c r="AD192" s="4">
        <v>0</v>
      </c>
      <c r="AE192" s="4">
        <v>0</v>
      </c>
      <c r="AF192" s="1">
        <v>395318</v>
      </c>
      <c r="AG192" s="1">
        <v>3</v>
      </c>
      <c r="AH192"/>
    </row>
    <row r="193" spans="1:34" x14ac:dyDescent="0.25">
      <c r="A193" t="s">
        <v>721</v>
      </c>
      <c r="B193" t="s">
        <v>298</v>
      </c>
      <c r="C193" t="s">
        <v>812</v>
      </c>
      <c r="D193" t="s">
        <v>778</v>
      </c>
      <c r="E193" s="4">
        <v>161.69565217391303</v>
      </c>
      <c r="F193" s="4">
        <f>Nurse[[#This Row],[Total Nurse Staff Hours]]/Nurse[[#This Row],[MDS Census]]</f>
        <v>3.0284619521376719</v>
      </c>
      <c r="G193" s="4">
        <f>Nurse[[#This Row],[Total Direct Care Staff Hours]]/Nurse[[#This Row],[MDS Census]]</f>
        <v>2.8639620865824149</v>
      </c>
      <c r="H193" s="4">
        <f>Nurse[[#This Row],[Total RN Hours (w/ Admin, DON)]]/Nurse[[#This Row],[MDS Census]]</f>
        <v>0.46425786501747796</v>
      </c>
      <c r="I193" s="4">
        <f>Nurse[[#This Row],[RN Hours (excl. Admin, DON)]]/Nurse[[#This Row],[MDS Census]]</f>
        <v>0.29975799946222115</v>
      </c>
      <c r="J193" s="4">
        <f>SUM(Nurse[[#This Row],[RN Hours (excl. Admin, DON)]],Nurse[[#This Row],[RN Admin Hours]],Nurse[[#This Row],[RN DON Hours]],Nurse[[#This Row],[LPN Hours (excl. Admin)]],Nurse[[#This Row],[LPN Admin Hours]],Nurse[[#This Row],[CNA Hours]],Nurse[[#This Row],[NA TR Hours]],Nurse[[#This Row],[Med Aide/Tech Hours]])</f>
        <v>489.68913043478267</v>
      </c>
      <c r="K193" s="4">
        <f>SUM(Nurse[[#This Row],[RN Hours (excl. Admin, DON)]],Nurse[[#This Row],[LPN Hours (excl. Admin)]],Nurse[[#This Row],[CNA Hours]],Nurse[[#This Row],[NA TR Hours]],Nurse[[#This Row],[Med Aide/Tech Hours]])</f>
        <v>463.09021739130435</v>
      </c>
      <c r="L193" s="4">
        <f>SUM(Nurse[[#This Row],[RN Hours (excl. Admin, DON)]],Nurse[[#This Row],[RN Admin Hours]],Nurse[[#This Row],[RN DON Hours]])</f>
        <v>75.068478260869583</v>
      </c>
      <c r="M193" s="4">
        <v>48.46956521739132</v>
      </c>
      <c r="N193" s="4">
        <v>21.215217391304346</v>
      </c>
      <c r="O193" s="4">
        <v>5.3836956521739134</v>
      </c>
      <c r="P193" s="4">
        <f>SUM(Nurse[[#This Row],[LPN Hours (excl. Admin)]],Nurse[[#This Row],[LPN Admin Hours]])</f>
        <v>122.64347826086957</v>
      </c>
      <c r="Q193" s="4">
        <v>122.64347826086957</v>
      </c>
      <c r="R193" s="4">
        <v>0</v>
      </c>
      <c r="S193" s="4">
        <f>SUM(Nurse[[#This Row],[CNA Hours]],Nurse[[#This Row],[NA TR Hours]],Nurse[[#This Row],[Med Aide/Tech Hours]])</f>
        <v>291.97717391304349</v>
      </c>
      <c r="T193" s="4">
        <v>291.97717391304349</v>
      </c>
      <c r="U193" s="4">
        <v>0</v>
      </c>
      <c r="V193" s="4">
        <v>0</v>
      </c>
      <c r="W19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107.10108695652175</v>
      </c>
      <c r="X193" s="4">
        <v>12.414130434782605</v>
      </c>
      <c r="Y193" s="4">
        <v>0</v>
      </c>
      <c r="Z193" s="4">
        <v>0</v>
      </c>
      <c r="AA193" s="4">
        <v>34.245652173913051</v>
      </c>
      <c r="AB193" s="4">
        <v>0</v>
      </c>
      <c r="AC193" s="4">
        <v>60.441304347826097</v>
      </c>
      <c r="AD193" s="4">
        <v>0</v>
      </c>
      <c r="AE193" s="4">
        <v>0</v>
      </c>
      <c r="AF193" s="1">
        <v>395519</v>
      </c>
      <c r="AG193" s="1">
        <v>3</v>
      </c>
      <c r="AH193"/>
    </row>
    <row r="194" spans="1:34" x14ac:dyDescent="0.25">
      <c r="A194" t="s">
        <v>721</v>
      </c>
      <c r="B194" t="s">
        <v>46</v>
      </c>
      <c r="C194" t="s">
        <v>915</v>
      </c>
      <c r="D194" t="s">
        <v>772</v>
      </c>
      <c r="E194" s="4">
        <v>84.586956521739125</v>
      </c>
      <c r="F194" s="4">
        <f>Nurse[[#This Row],[Total Nurse Staff Hours]]/Nurse[[#This Row],[MDS Census]]</f>
        <v>3.3319840657928554</v>
      </c>
      <c r="G194" s="4">
        <f>Nurse[[#This Row],[Total Direct Care Staff Hours]]/Nurse[[#This Row],[MDS Census]]</f>
        <v>3.0811488049344642</v>
      </c>
      <c r="H194" s="4">
        <f>Nurse[[#This Row],[Total RN Hours (w/ Admin, DON)]]/Nurse[[#This Row],[MDS Census]]</f>
        <v>0.6445001285016706</v>
      </c>
      <c r="I194" s="4">
        <f>Nurse[[#This Row],[RN Hours (excl. Admin, DON)]]/Nurse[[#This Row],[MDS Census]]</f>
        <v>0.39366486764327935</v>
      </c>
      <c r="J194" s="4">
        <f>SUM(Nurse[[#This Row],[RN Hours (excl. Admin, DON)]],Nurse[[#This Row],[RN Admin Hours]],Nurse[[#This Row],[RN DON Hours]],Nurse[[#This Row],[LPN Hours (excl. Admin)]],Nurse[[#This Row],[LPN Admin Hours]],Nurse[[#This Row],[CNA Hours]],Nurse[[#This Row],[NA TR Hours]],Nurse[[#This Row],[Med Aide/Tech Hours]])</f>
        <v>281.84239130434781</v>
      </c>
      <c r="K194" s="4">
        <f>SUM(Nurse[[#This Row],[RN Hours (excl. Admin, DON)]],Nurse[[#This Row],[LPN Hours (excl. Admin)]],Nurse[[#This Row],[CNA Hours]],Nurse[[#This Row],[NA TR Hours]],Nurse[[#This Row],[Med Aide/Tech Hours]])</f>
        <v>260.625</v>
      </c>
      <c r="L194" s="4">
        <f>SUM(Nurse[[#This Row],[RN Hours (excl. Admin, DON)]],Nurse[[#This Row],[RN Admin Hours]],Nurse[[#This Row],[RN DON Hours]])</f>
        <v>54.516304347826086</v>
      </c>
      <c r="M194" s="4">
        <v>33.298913043478258</v>
      </c>
      <c r="N194" s="4">
        <v>16</v>
      </c>
      <c r="O194" s="4">
        <v>5.2173913043478262</v>
      </c>
      <c r="P194" s="4">
        <f>SUM(Nurse[[#This Row],[LPN Hours (excl. Admin)]],Nurse[[#This Row],[LPN Admin Hours]])</f>
        <v>72.657608695652172</v>
      </c>
      <c r="Q194" s="4">
        <v>72.657608695652172</v>
      </c>
      <c r="R194" s="4">
        <v>0</v>
      </c>
      <c r="S194" s="4">
        <f>SUM(Nurse[[#This Row],[CNA Hours]],Nurse[[#This Row],[NA TR Hours]],Nurse[[#This Row],[Med Aide/Tech Hours]])</f>
        <v>154.66847826086956</v>
      </c>
      <c r="T194" s="4">
        <v>145.09239130434781</v>
      </c>
      <c r="U194" s="4">
        <v>9.5760869565217384</v>
      </c>
      <c r="V194" s="4">
        <v>0</v>
      </c>
      <c r="W19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7.8532608695652177</v>
      </c>
      <c r="X194" s="4">
        <v>3.4945652173913042</v>
      </c>
      <c r="Y194" s="4">
        <v>0</v>
      </c>
      <c r="Z194" s="4">
        <v>0</v>
      </c>
      <c r="AA194" s="4">
        <v>0</v>
      </c>
      <c r="AB194" s="4">
        <v>0</v>
      </c>
      <c r="AC194" s="4">
        <v>4.3179347826086953</v>
      </c>
      <c r="AD194" s="4">
        <v>4.0760869565217392E-2</v>
      </c>
      <c r="AE194" s="4">
        <v>0</v>
      </c>
      <c r="AF194" s="1">
        <v>395067</v>
      </c>
      <c r="AG194" s="1">
        <v>3</v>
      </c>
      <c r="AH194"/>
    </row>
    <row r="195" spans="1:34" x14ac:dyDescent="0.25">
      <c r="A195" t="s">
        <v>721</v>
      </c>
      <c r="B195" t="s">
        <v>417</v>
      </c>
      <c r="C195" t="s">
        <v>960</v>
      </c>
      <c r="D195" t="s">
        <v>738</v>
      </c>
      <c r="E195" s="4">
        <v>80.597826086956516</v>
      </c>
      <c r="F195" s="4">
        <f>Nurse[[#This Row],[Total Nurse Staff Hours]]/Nurse[[#This Row],[MDS Census]]</f>
        <v>3.1710114632501689</v>
      </c>
      <c r="G195" s="4">
        <f>Nurse[[#This Row],[Total Direct Care Staff Hours]]/Nurse[[#This Row],[MDS Census]]</f>
        <v>3.0555023600809172</v>
      </c>
      <c r="H195" s="4">
        <f>Nurse[[#This Row],[Total RN Hours (w/ Admin, DON)]]/Nurse[[#This Row],[MDS Census]]</f>
        <v>0.44180714767363455</v>
      </c>
      <c r="I195" s="4">
        <f>Nurse[[#This Row],[RN Hours (excl. Admin, DON)]]/Nurse[[#This Row],[MDS Census]]</f>
        <v>0.39642616318273771</v>
      </c>
      <c r="J195" s="4">
        <f>SUM(Nurse[[#This Row],[RN Hours (excl. Admin, DON)]],Nurse[[#This Row],[RN Admin Hours]],Nurse[[#This Row],[RN DON Hours]],Nurse[[#This Row],[LPN Hours (excl. Admin)]],Nurse[[#This Row],[LPN Admin Hours]],Nurse[[#This Row],[CNA Hours]],Nurse[[#This Row],[NA TR Hours]],Nurse[[#This Row],[Med Aide/Tech Hours]])</f>
        <v>255.5766304347826</v>
      </c>
      <c r="K195" s="4">
        <f>SUM(Nurse[[#This Row],[RN Hours (excl. Admin, DON)]],Nurse[[#This Row],[LPN Hours (excl. Admin)]],Nurse[[#This Row],[CNA Hours]],Nurse[[#This Row],[NA TR Hours]],Nurse[[#This Row],[Med Aide/Tech Hours]])</f>
        <v>246.26684782608694</v>
      </c>
      <c r="L195" s="4">
        <f>SUM(Nurse[[#This Row],[RN Hours (excl. Admin, DON)]],Nurse[[#This Row],[RN Admin Hours]],Nurse[[#This Row],[RN DON Hours]])</f>
        <v>35.608695652173914</v>
      </c>
      <c r="M195" s="4">
        <v>31.951086956521738</v>
      </c>
      <c r="N195" s="4">
        <v>0</v>
      </c>
      <c r="O195" s="4">
        <v>3.6576086956521738</v>
      </c>
      <c r="P195" s="4">
        <f>SUM(Nurse[[#This Row],[LPN Hours (excl. Admin)]],Nurse[[#This Row],[LPN Admin Hours]])</f>
        <v>80.081521739130437</v>
      </c>
      <c r="Q195" s="4">
        <v>74.429347826086953</v>
      </c>
      <c r="R195" s="4">
        <v>5.6521739130434785</v>
      </c>
      <c r="S195" s="4">
        <f>SUM(Nurse[[#This Row],[CNA Hours]],Nurse[[#This Row],[NA TR Hours]],Nurse[[#This Row],[Med Aide/Tech Hours]])</f>
        <v>139.88641304347826</v>
      </c>
      <c r="T195" s="4">
        <v>139.88641304347826</v>
      </c>
      <c r="U195" s="4">
        <v>0</v>
      </c>
      <c r="V195" s="4">
        <v>0</v>
      </c>
      <c r="W19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25.255434782608695</v>
      </c>
      <c r="X195" s="4">
        <v>5.8505434782608692</v>
      </c>
      <c r="Y195" s="4">
        <v>0</v>
      </c>
      <c r="Z195" s="4">
        <v>0</v>
      </c>
      <c r="AA195" s="4">
        <v>4.7635869565217392</v>
      </c>
      <c r="AB195" s="4">
        <v>0</v>
      </c>
      <c r="AC195" s="4">
        <v>14.641304347826088</v>
      </c>
      <c r="AD195" s="4">
        <v>0</v>
      </c>
      <c r="AE195" s="4">
        <v>0</v>
      </c>
      <c r="AF195" s="1">
        <v>395695</v>
      </c>
      <c r="AG195" s="1">
        <v>3</v>
      </c>
      <c r="AH195"/>
    </row>
    <row r="196" spans="1:34" x14ac:dyDescent="0.25">
      <c r="A196" t="s">
        <v>721</v>
      </c>
      <c r="B196" t="s">
        <v>355</v>
      </c>
      <c r="C196" t="s">
        <v>849</v>
      </c>
      <c r="D196" t="s">
        <v>781</v>
      </c>
      <c r="E196" s="4">
        <v>74.608695652173907</v>
      </c>
      <c r="F196" s="4">
        <f>Nurse[[#This Row],[Total Nurse Staff Hours]]/Nurse[[#This Row],[MDS Census]]</f>
        <v>3.2480987762237765</v>
      </c>
      <c r="G196" s="4">
        <f>Nurse[[#This Row],[Total Direct Care Staff Hours]]/Nurse[[#This Row],[MDS Census]]</f>
        <v>3.0436990093240097</v>
      </c>
      <c r="H196" s="4">
        <f>Nurse[[#This Row],[Total RN Hours (w/ Admin, DON)]]/Nurse[[#This Row],[MDS Census]]</f>
        <v>0.79094405594405615</v>
      </c>
      <c r="I196" s="4">
        <f>Nurse[[#This Row],[RN Hours (excl. Admin, DON)]]/Nurse[[#This Row],[MDS Census]]</f>
        <v>0.65141171328671343</v>
      </c>
      <c r="J196" s="4">
        <f>SUM(Nurse[[#This Row],[RN Hours (excl. Admin, DON)]],Nurse[[#This Row],[RN Admin Hours]],Nurse[[#This Row],[RN DON Hours]],Nurse[[#This Row],[LPN Hours (excl. Admin)]],Nurse[[#This Row],[LPN Admin Hours]],Nurse[[#This Row],[CNA Hours]],Nurse[[#This Row],[NA TR Hours]],Nurse[[#This Row],[Med Aide/Tech Hours]])</f>
        <v>242.33641304347827</v>
      </c>
      <c r="K196" s="4">
        <f>SUM(Nurse[[#This Row],[RN Hours (excl. Admin, DON)]],Nurse[[#This Row],[LPN Hours (excl. Admin)]],Nurse[[#This Row],[CNA Hours]],Nurse[[#This Row],[NA TR Hours]],Nurse[[#This Row],[Med Aide/Tech Hours]])</f>
        <v>227.08641304347827</v>
      </c>
      <c r="L196" s="4">
        <f>SUM(Nurse[[#This Row],[RN Hours (excl. Admin, DON)]],Nurse[[#This Row],[RN Admin Hours]],Nurse[[#This Row],[RN DON Hours]])</f>
        <v>59.011304347826098</v>
      </c>
      <c r="M196" s="4">
        <v>48.600978260869574</v>
      </c>
      <c r="N196" s="4">
        <v>5.1494565217391308</v>
      </c>
      <c r="O196" s="4">
        <v>5.2608695652173916</v>
      </c>
      <c r="P196" s="4">
        <f>SUM(Nurse[[#This Row],[LPN Hours (excl. Admin)]],Nurse[[#This Row],[LPN Admin Hours]])</f>
        <v>71.677065217391316</v>
      </c>
      <c r="Q196" s="4">
        <v>66.837391304347832</v>
      </c>
      <c r="R196" s="4">
        <v>4.8396739130434785</v>
      </c>
      <c r="S196" s="4">
        <f>SUM(Nurse[[#This Row],[CNA Hours]],Nurse[[#This Row],[NA TR Hours]],Nurse[[#This Row],[Med Aide/Tech Hours]])</f>
        <v>111.64804347826087</v>
      </c>
      <c r="T196" s="4">
        <v>111.64804347826087</v>
      </c>
      <c r="U196" s="4">
        <v>0</v>
      </c>
      <c r="V196" s="4">
        <v>0</v>
      </c>
      <c r="W19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72.477717391304338</v>
      </c>
      <c r="X196" s="4">
        <v>14.209673913043478</v>
      </c>
      <c r="Y196" s="4">
        <v>0</v>
      </c>
      <c r="Z196" s="4">
        <v>0</v>
      </c>
      <c r="AA196" s="4">
        <v>26.035760869565213</v>
      </c>
      <c r="AB196" s="4">
        <v>0</v>
      </c>
      <c r="AC196" s="4">
        <v>32.232282608695648</v>
      </c>
      <c r="AD196" s="4">
        <v>0</v>
      </c>
      <c r="AE196" s="4">
        <v>0</v>
      </c>
      <c r="AF196" s="1">
        <v>395604</v>
      </c>
      <c r="AG196" s="1">
        <v>3</v>
      </c>
      <c r="AH196"/>
    </row>
    <row r="197" spans="1:34" x14ac:dyDescent="0.25">
      <c r="A197" t="s">
        <v>721</v>
      </c>
      <c r="B197" t="s">
        <v>74</v>
      </c>
      <c r="C197" t="s">
        <v>806</v>
      </c>
      <c r="D197" t="s">
        <v>754</v>
      </c>
      <c r="E197" s="4">
        <v>99.706521739130437</v>
      </c>
      <c r="F197" s="4">
        <f>Nurse[[#This Row],[Total Nurse Staff Hours]]/Nurse[[#This Row],[MDS Census]]</f>
        <v>3.4074228714706201</v>
      </c>
      <c r="G197" s="4">
        <f>Nurse[[#This Row],[Total Direct Care Staff Hours]]/Nurse[[#This Row],[MDS Census]]</f>
        <v>3.2079679494167661</v>
      </c>
      <c r="H197" s="4">
        <f>Nurse[[#This Row],[Total RN Hours (w/ Admin, DON)]]/Nurse[[#This Row],[MDS Census]]</f>
        <v>0.51687234274501248</v>
      </c>
      <c r="I197" s="4">
        <f>Nurse[[#This Row],[RN Hours (excl. Admin, DON)]]/Nurse[[#This Row],[MDS Census]]</f>
        <v>0.4148217595116101</v>
      </c>
      <c r="J197" s="4">
        <f>SUM(Nurse[[#This Row],[RN Hours (excl. Admin, DON)]],Nurse[[#This Row],[RN Admin Hours]],Nurse[[#This Row],[RN DON Hours]],Nurse[[#This Row],[LPN Hours (excl. Admin)]],Nurse[[#This Row],[LPN Admin Hours]],Nurse[[#This Row],[CNA Hours]],Nurse[[#This Row],[NA TR Hours]],Nurse[[#This Row],[Med Aide/Tech Hours]])</f>
        <v>339.74228260869563</v>
      </c>
      <c r="K197" s="4">
        <f>SUM(Nurse[[#This Row],[RN Hours (excl. Admin, DON)]],Nurse[[#This Row],[LPN Hours (excl. Admin)]],Nurse[[#This Row],[CNA Hours]],Nurse[[#This Row],[NA TR Hours]],Nurse[[#This Row],[Med Aide/Tech Hours]])</f>
        <v>319.8553260869565</v>
      </c>
      <c r="L197" s="4">
        <f>SUM(Nurse[[#This Row],[RN Hours (excl. Admin, DON)]],Nurse[[#This Row],[RN Admin Hours]],Nurse[[#This Row],[RN DON Hours]])</f>
        <v>51.535543478260863</v>
      </c>
      <c r="M197" s="4">
        <v>41.360434782608692</v>
      </c>
      <c r="N197" s="4">
        <v>5.4960869565217392</v>
      </c>
      <c r="O197" s="4">
        <v>4.6790217391304347</v>
      </c>
      <c r="P197" s="4">
        <f>SUM(Nurse[[#This Row],[LPN Hours (excl. Admin)]],Nurse[[#This Row],[LPN Admin Hours]])</f>
        <v>120.96543478260867</v>
      </c>
      <c r="Q197" s="4">
        <v>111.25358695652172</v>
      </c>
      <c r="R197" s="4">
        <v>9.7118478260869558</v>
      </c>
      <c r="S197" s="4">
        <f>SUM(Nurse[[#This Row],[CNA Hours]],Nurse[[#This Row],[NA TR Hours]],Nurse[[#This Row],[Med Aide/Tech Hours]])</f>
        <v>167.24130434782609</v>
      </c>
      <c r="T197" s="4">
        <v>167.24130434782609</v>
      </c>
      <c r="U197" s="4">
        <v>0</v>
      </c>
      <c r="V197" s="4">
        <v>0</v>
      </c>
      <c r="W19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22.655217391304355</v>
      </c>
      <c r="X197" s="4">
        <v>3.4655434782608698</v>
      </c>
      <c r="Y197" s="4">
        <v>0.81521739130434778</v>
      </c>
      <c r="Z197" s="4">
        <v>0</v>
      </c>
      <c r="AA197" s="4">
        <v>5.2744565217391308</v>
      </c>
      <c r="AB197" s="4">
        <v>0</v>
      </c>
      <c r="AC197" s="4">
        <v>13.100000000000003</v>
      </c>
      <c r="AD197" s="4">
        <v>0</v>
      </c>
      <c r="AE197" s="4">
        <v>0</v>
      </c>
      <c r="AF197" s="1">
        <v>395158</v>
      </c>
      <c r="AG197" s="1">
        <v>3</v>
      </c>
      <c r="AH197"/>
    </row>
    <row r="198" spans="1:34" x14ac:dyDescent="0.25">
      <c r="A198" t="s">
        <v>721</v>
      </c>
      <c r="B198" t="s">
        <v>462</v>
      </c>
      <c r="C198" t="s">
        <v>877</v>
      </c>
      <c r="D198" t="s">
        <v>741</v>
      </c>
      <c r="E198" s="4">
        <v>91.25</v>
      </c>
      <c r="F198" s="4">
        <f>Nurse[[#This Row],[Total Nurse Staff Hours]]/Nurse[[#This Row],[MDS Census]]</f>
        <v>3.5122144133412743</v>
      </c>
      <c r="G198" s="4">
        <f>Nurse[[#This Row],[Total Direct Care Staff Hours]]/Nurse[[#This Row],[MDS Census]]</f>
        <v>3.3041393686718288</v>
      </c>
      <c r="H198" s="4">
        <f>Nurse[[#This Row],[Total RN Hours (w/ Admin, DON)]]/Nurse[[#This Row],[MDS Census]]</f>
        <v>0.50064562239428245</v>
      </c>
      <c r="I198" s="4">
        <f>Nurse[[#This Row],[RN Hours (excl. Admin, DON)]]/Nurse[[#This Row],[MDS Census]]</f>
        <v>0.35089219773674812</v>
      </c>
      <c r="J198" s="4">
        <f>SUM(Nurse[[#This Row],[RN Hours (excl. Admin, DON)]],Nurse[[#This Row],[RN Admin Hours]],Nurse[[#This Row],[RN DON Hours]],Nurse[[#This Row],[LPN Hours (excl. Admin)]],Nurse[[#This Row],[LPN Admin Hours]],Nurse[[#This Row],[CNA Hours]],Nurse[[#This Row],[NA TR Hours]],Nurse[[#This Row],[Med Aide/Tech Hours]])</f>
        <v>320.48956521739126</v>
      </c>
      <c r="K198" s="4">
        <f>SUM(Nurse[[#This Row],[RN Hours (excl. Admin, DON)]],Nurse[[#This Row],[LPN Hours (excl. Admin)]],Nurse[[#This Row],[CNA Hours]],Nurse[[#This Row],[NA TR Hours]],Nurse[[#This Row],[Med Aide/Tech Hours]])</f>
        <v>301.50271739130437</v>
      </c>
      <c r="L198" s="4">
        <f>SUM(Nurse[[#This Row],[RN Hours (excl. Admin, DON)]],Nurse[[#This Row],[RN Admin Hours]],Nurse[[#This Row],[RN DON Hours]])</f>
        <v>45.68391304347827</v>
      </c>
      <c r="M198" s="4">
        <v>32.018913043478264</v>
      </c>
      <c r="N198" s="4">
        <v>8.7794565217391334</v>
      </c>
      <c r="O198" s="4">
        <v>4.8855434782608693</v>
      </c>
      <c r="P198" s="4">
        <f>SUM(Nurse[[#This Row],[LPN Hours (excl. Admin)]],Nurse[[#This Row],[LPN Admin Hours]])</f>
        <v>65.585652173913061</v>
      </c>
      <c r="Q198" s="4">
        <v>60.263804347826103</v>
      </c>
      <c r="R198" s="4">
        <v>5.3218478260869571</v>
      </c>
      <c r="S198" s="4">
        <f>SUM(Nurse[[#This Row],[CNA Hours]],Nurse[[#This Row],[NA TR Hours]],Nurse[[#This Row],[Med Aide/Tech Hours]])</f>
        <v>209.21999999999997</v>
      </c>
      <c r="T198" s="4">
        <v>209.21999999999997</v>
      </c>
      <c r="U198" s="4">
        <v>0</v>
      </c>
      <c r="V198" s="4">
        <v>0</v>
      </c>
      <c r="W19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23.452934782608693</v>
      </c>
      <c r="X198" s="4">
        <v>0.5</v>
      </c>
      <c r="Y198" s="4">
        <v>1.8641304347826086</v>
      </c>
      <c r="Z198" s="4">
        <v>0</v>
      </c>
      <c r="AA198" s="4">
        <v>20.618695652173908</v>
      </c>
      <c r="AB198" s="4">
        <v>0</v>
      </c>
      <c r="AC198" s="4">
        <v>0.47010869565217389</v>
      </c>
      <c r="AD198" s="4">
        <v>0</v>
      </c>
      <c r="AE198" s="4">
        <v>0</v>
      </c>
      <c r="AF198" s="1">
        <v>395758</v>
      </c>
      <c r="AG198" s="1">
        <v>3</v>
      </c>
      <c r="AH198"/>
    </row>
    <row r="199" spans="1:34" x14ac:dyDescent="0.25">
      <c r="A199" t="s">
        <v>721</v>
      </c>
      <c r="B199" t="s">
        <v>550</v>
      </c>
      <c r="C199" t="s">
        <v>1093</v>
      </c>
      <c r="D199" t="s">
        <v>781</v>
      </c>
      <c r="E199" s="4">
        <v>83.989130434782609</v>
      </c>
      <c r="F199" s="4">
        <f>Nurse[[#This Row],[Total Nurse Staff Hours]]/Nurse[[#This Row],[MDS Census]]</f>
        <v>3.1101527112721632</v>
      </c>
      <c r="G199" s="4">
        <f>Nurse[[#This Row],[Total Direct Care Staff Hours]]/Nurse[[#This Row],[MDS Census]]</f>
        <v>2.9025986799534111</v>
      </c>
      <c r="H199" s="4">
        <f>Nurse[[#This Row],[Total RN Hours (w/ Admin, DON)]]/Nurse[[#This Row],[MDS Census]]</f>
        <v>0.44942409732108202</v>
      </c>
      <c r="I199" s="4">
        <f>Nurse[[#This Row],[RN Hours (excl. Admin, DON)]]/Nurse[[#This Row],[MDS Census]]</f>
        <v>0.36619127733920026</v>
      </c>
      <c r="J199" s="4">
        <f>SUM(Nurse[[#This Row],[RN Hours (excl. Admin, DON)]],Nurse[[#This Row],[RN Admin Hours]],Nurse[[#This Row],[RN DON Hours]],Nurse[[#This Row],[LPN Hours (excl. Admin)]],Nurse[[#This Row],[LPN Admin Hours]],Nurse[[#This Row],[CNA Hours]],Nurse[[#This Row],[NA TR Hours]],Nurse[[#This Row],[Med Aide/Tech Hours]])</f>
        <v>261.21902173913048</v>
      </c>
      <c r="K199" s="4">
        <f>SUM(Nurse[[#This Row],[RN Hours (excl. Admin, DON)]],Nurse[[#This Row],[LPN Hours (excl. Admin)]],Nurse[[#This Row],[CNA Hours]],Nurse[[#This Row],[NA TR Hours]],Nurse[[#This Row],[Med Aide/Tech Hours]])</f>
        <v>243.78673913043485</v>
      </c>
      <c r="L199" s="4">
        <f>SUM(Nurse[[#This Row],[RN Hours (excl. Admin, DON)]],Nurse[[#This Row],[RN Admin Hours]],Nurse[[#This Row],[RN DON Hours]])</f>
        <v>37.74673913043479</v>
      </c>
      <c r="M199" s="4">
        <v>30.756086956521745</v>
      </c>
      <c r="N199" s="4">
        <v>5.8917391304347833</v>
      </c>
      <c r="O199" s="4">
        <v>1.098913043478261</v>
      </c>
      <c r="P199" s="4">
        <f>SUM(Nurse[[#This Row],[LPN Hours (excl. Admin)]],Nurse[[#This Row],[LPN Admin Hours]])</f>
        <v>77.888260869565244</v>
      </c>
      <c r="Q199" s="4">
        <v>67.446630434782634</v>
      </c>
      <c r="R199" s="4">
        <v>10.44163043478261</v>
      </c>
      <c r="S199" s="4">
        <f>SUM(Nurse[[#This Row],[CNA Hours]],Nurse[[#This Row],[NA TR Hours]],Nurse[[#This Row],[Med Aide/Tech Hours]])</f>
        <v>145.58402173913046</v>
      </c>
      <c r="T199" s="4">
        <v>145.58402173913046</v>
      </c>
      <c r="U199" s="4">
        <v>0</v>
      </c>
      <c r="V199" s="4">
        <v>0</v>
      </c>
      <c r="W19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20.718369565217394</v>
      </c>
      <c r="X199" s="4">
        <v>1.8351086956521738</v>
      </c>
      <c r="Y199" s="4">
        <v>0.81521739130434778</v>
      </c>
      <c r="Z199" s="4">
        <v>0</v>
      </c>
      <c r="AA199" s="4">
        <v>4.4783695652173918</v>
      </c>
      <c r="AB199" s="4">
        <v>0</v>
      </c>
      <c r="AC199" s="4">
        <v>13.589673913043478</v>
      </c>
      <c r="AD199" s="4">
        <v>0</v>
      </c>
      <c r="AE199" s="4">
        <v>0</v>
      </c>
      <c r="AF199" s="1">
        <v>395892</v>
      </c>
      <c r="AG199" s="1">
        <v>3</v>
      </c>
      <c r="AH199"/>
    </row>
    <row r="200" spans="1:34" x14ac:dyDescent="0.25">
      <c r="A200" t="s">
        <v>721</v>
      </c>
      <c r="B200" t="s">
        <v>301</v>
      </c>
      <c r="C200" t="s">
        <v>830</v>
      </c>
      <c r="D200" t="s">
        <v>739</v>
      </c>
      <c r="E200" s="4">
        <v>51.706521739130437</v>
      </c>
      <c r="F200" s="4">
        <f>Nurse[[#This Row],[Total Nurse Staff Hours]]/Nurse[[#This Row],[MDS Census]]</f>
        <v>3.6302732814799237</v>
      </c>
      <c r="G200" s="4">
        <f>Nurse[[#This Row],[Total Direct Care Staff Hours]]/Nurse[[#This Row],[MDS Census]]</f>
        <v>3.3893483287786412</v>
      </c>
      <c r="H200" s="4">
        <f>Nurse[[#This Row],[Total RN Hours (w/ Admin, DON)]]/Nurse[[#This Row],[MDS Census]]</f>
        <v>0.6939205381542991</v>
      </c>
      <c r="I200" s="4">
        <f>Nurse[[#This Row],[RN Hours (excl. Admin, DON)]]/Nurse[[#This Row],[MDS Census]]</f>
        <v>0.55844649989489192</v>
      </c>
      <c r="J200" s="4">
        <f>SUM(Nurse[[#This Row],[RN Hours (excl. Admin, DON)]],Nurse[[#This Row],[RN Admin Hours]],Nurse[[#This Row],[RN DON Hours]],Nurse[[#This Row],[LPN Hours (excl. Admin)]],Nurse[[#This Row],[LPN Admin Hours]],Nurse[[#This Row],[CNA Hours]],Nurse[[#This Row],[NA TR Hours]],Nurse[[#This Row],[Med Aide/Tech Hours]])</f>
        <v>187.70880434782606</v>
      </c>
      <c r="K200" s="4">
        <f>SUM(Nurse[[#This Row],[RN Hours (excl. Admin, DON)]],Nurse[[#This Row],[LPN Hours (excl. Admin)]],Nurse[[#This Row],[CNA Hours]],Nurse[[#This Row],[NA TR Hours]],Nurse[[#This Row],[Med Aide/Tech Hours]])</f>
        <v>175.25141304347824</v>
      </c>
      <c r="L200" s="4">
        <f>SUM(Nurse[[#This Row],[RN Hours (excl. Admin, DON)]],Nurse[[#This Row],[RN Admin Hours]],Nurse[[#This Row],[RN DON Hours]])</f>
        <v>35.880217391304356</v>
      </c>
      <c r="M200" s="4">
        <v>28.87532608695653</v>
      </c>
      <c r="N200" s="4">
        <v>0.73369565217391308</v>
      </c>
      <c r="O200" s="4">
        <v>6.2711956521739136</v>
      </c>
      <c r="P200" s="4">
        <f>SUM(Nurse[[#This Row],[LPN Hours (excl. Admin)]],Nurse[[#This Row],[LPN Admin Hours]])</f>
        <v>55.899673913043451</v>
      </c>
      <c r="Q200" s="4">
        <v>50.44717391304345</v>
      </c>
      <c r="R200" s="4">
        <v>5.4525000000000006</v>
      </c>
      <c r="S200" s="4">
        <f>SUM(Nurse[[#This Row],[CNA Hours]],Nurse[[#This Row],[NA TR Hours]],Nurse[[#This Row],[Med Aide/Tech Hours]])</f>
        <v>95.928913043478275</v>
      </c>
      <c r="T200" s="4">
        <v>95.928913043478275</v>
      </c>
      <c r="U200" s="4">
        <v>0</v>
      </c>
      <c r="V200" s="4">
        <v>0</v>
      </c>
      <c r="W20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50.724239130434782</v>
      </c>
      <c r="X200" s="4">
        <v>0.17391304347826086</v>
      </c>
      <c r="Y200" s="4">
        <v>0.73369565217391308</v>
      </c>
      <c r="Z200" s="4">
        <v>0</v>
      </c>
      <c r="AA200" s="4">
        <v>20.546413043478264</v>
      </c>
      <c r="AB200" s="4">
        <v>0</v>
      </c>
      <c r="AC200" s="4">
        <v>29.270217391304346</v>
      </c>
      <c r="AD200" s="4">
        <v>0</v>
      </c>
      <c r="AE200" s="4">
        <v>0</v>
      </c>
      <c r="AF200" s="1">
        <v>395524</v>
      </c>
      <c r="AG200" s="1">
        <v>3</v>
      </c>
      <c r="AH200"/>
    </row>
    <row r="201" spans="1:34" x14ac:dyDescent="0.25">
      <c r="A201" t="s">
        <v>721</v>
      </c>
      <c r="B201" t="s">
        <v>91</v>
      </c>
      <c r="C201" t="s">
        <v>937</v>
      </c>
      <c r="D201" t="s">
        <v>739</v>
      </c>
      <c r="E201" s="4">
        <v>73.967391304347828</v>
      </c>
      <c r="F201" s="4">
        <f>Nurse[[#This Row],[Total Nurse Staff Hours]]/Nurse[[#This Row],[MDS Census]]</f>
        <v>3.3280146950771488</v>
      </c>
      <c r="G201" s="4">
        <f>Nurse[[#This Row],[Total Direct Care Staff Hours]]/Nurse[[#This Row],[MDS Census]]</f>
        <v>3.1423232916972812</v>
      </c>
      <c r="H201" s="4">
        <f>Nurse[[#This Row],[Total RN Hours (w/ Admin, DON)]]/Nurse[[#This Row],[MDS Census]]</f>
        <v>0.79016311535635542</v>
      </c>
      <c r="I201" s="4">
        <f>Nurse[[#This Row],[RN Hours (excl. Admin, DON)]]/Nurse[[#This Row],[MDS Census]]</f>
        <v>0.67258486407053608</v>
      </c>
      <c r="J201" s="4">
        <f>SUM(Nurse[[#This Row],[RN Hours (excl. Admin, DON)]],Nurse[[#This Row],[RN Admin Hours]],Nurse[[#This Row],[RN DON Hours]],Nurse[[#This Row],[LPN Hours (excl. Admin)]],Nurse[[#This Row],[LPN Admin Hours]],Nurse[[#This Row],[CNA Hours]],Nurse[[#This Row],[NA TR Hours]],Nurse[[#This Row],[Med Aide/Tech Hours]])</f>
        <v>246.16456521739127</v>
      </c>
      <c r="K201" s="4">
        <f>SUM(Nurse[[#This Row],[RN Hours (excl. Admin, DON)]],Nurse[[#This Row],[LPN Hours (excl. Admin)]],Nurse[[#This Row],[CNA Hours]],Nurse[[#This Row],[NA TR Hours]],Nurse[[#This Row],[Med Aide/Tech Hours]])</f>
        <v>232.42945652173913</v>
      </c>
      <c r="L201" s="4">
        <f>SUM(Nurse[[#This Row],[RN Hours (excl. Admin, DON)]],Nurse[[#This Row],[RN Admin Hours]],Nurse[[#This Row],[RN DON Hours]])</f>
        <v>58.446304347826072</v>
      </c>
      <c r="M201" s="4">
        <v>49.74934782608694</v>
      </c>
      <c r="N201" s="4">
        <v>4.8138043478260872</v>
      </c>
      <c r="O201" s="4">
        <v>3.8831521739130435</v>
      </c>
      <c r="P201" s="4">
        <f>SUM(Nurse[[#This Row],[LPN Hours (excl. Admin)]],Nurse[[#This Row],[LPN Admin Hours]])</f>
        <v>74.890217391304333</v>
      </c>
      <c r="Q201" s="4">
        <v>69.852065217391285</v>
      </c>
      <c r="R201" s="4">
        <v>5.0381521739130442</v>
      </c>
      <c r="S201" s="4">
        <f>SUM(Nurse[[#This Row],[CNA Hours]],Nurse[[#This Row],[NA TR Hours]],Nurse[[#This Row],[Med Aide/Tech Hours]])</f>
        <v>112.82804347826089</v>
      </c>
      <c r="T201" s="4">
        <v>112.82804347826089</v>
      </c>
      <c r="U201" s="4">
        <v>0</v>
      </c>
      <c r="V201" s="4">
        <v>0</v>
      </c>
      <c r="W20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94.681956521739139</v>
      </c>
      <c r="X201" s="4">
        <v>6.5751086956521734</v>
      </c>
      <c r="Y201" s="4">
        <v>0.32608695652173914</v>
      </c>
      <c r="Z201" s="4">
        <v>3.8831521739130435</v>
      </c>
      <c r="AA201" s="4">
        <v>41.346195652173918</v>
      </c>
      <c r="AB201" s="4">
        <v>0</v>
      </c>
      <c r="AC201" s="4">
        <v>42.551413043478263</v>
      </c>
      <c r="AD201" s="4">
        <v>0</v>
      </c>
      <c r="AE201" s="4">
        <v>0</v>
      </c>
      <c r="AF201" s="1">
        <v>395197</v>
      </c>
      <c r="AG201" s="1">
        <v>3</v>
      </c>
      <c r="AH201"/>
    </row>
    <row r="202" spans="1:34" x14ac:dyDescent="0.25">
      <c r="A202" t="s">
        <v>721</v>
      </c>
      <c r="B202" t="s">
        <v>199</v>
      </c>
      <c r="C202" t="s">
        <v>993</v>
      </c>
      <c r="D202" t="s">
        <v>781</v>
      </c>
      <c r="E202" s="4">
        <v>90.293478260869563</v>
      </c>
      <c r="F202" s="4">
        <f>Nurse[[#This Row],[Total Nurse Staff Hours]]/Nurse[[#This Row],[MDS Census]]</f>
        <v>3.2316901408450698</v>
      </c>
      <c r="G202" s="4">
        <f>Nurse[[#This Row],[Total Direct Care Staff Hours]]/Nurse[[#This Row],[MDS Census]]</f>
        <v>3.0534404718911756</v>
      </c>
      <c r="H202" s="4">
        <f>Nurse[[#This Row],[Total RN Hours (w/ Admin, DON)]]/Nurse[[#This Row],[MDS Census]]</f>
        <v>0.58753099795353314</v>
      </c>
      <c r="I202" s="4">
        <f>Nurse[[#This Row],[RN Hours (excl. Admin, DON)]]/Nurse[[#This Row],[MDS Census]]</f>
        <v>0.51861682918020946</v>
      </c>
      <c r="J202" s="4">
        <f>SUM(Nurse[[#This Row],[RN Hours (excl. Admin, DON)]],Nurse[[#This Row],[RN Admin Hours]],Nurse[[#This Row],[RN DON Hours]],Nurse[[#This Row],[LPN Hours (excl. Admin)]],Nurse[[#This Row],[LPN Admin Hours]],Nurse[[#This Row],[CNA Hours]],Nurse[[#This Row],[NA TR Hours]],Nurse[[#This Row],[Med Aide/Tech Hours]])</f>
        <v>291.80054347826081</v>
      </c>
      <c r="K202" s="4">
        <f>SUM(Nurse[[#This Row],[RN Hours (excl. Admin, DON)]],Nurse[[#This Row],[LPN Hours (excl. Admin)]],Nurse[[#This Row],[CNA Hours]],Nurse[[#This Row],[NA TR Hours]],Nurse[[#This Row],[Med Aide/Tech Hours]])</f>
        <v>275.70576086956515</v>
      </c>
      <c r="L202" s="4">
        <f>SUM(Nurse[[#This Row],[RN Hours (excl. Admin, DON)]],Nurse[[#This Row],[RN Admin Hours]],Nurse[[#This Row],[RN DON Hours]])</f>
        <v>53.050217391304344</v>
      </c>
      <c r="M202" s="4">
        <v>46.827717391304347</v>
      </c>
      <c r="N202" s="4">
        <v>0.65217391304347827</v>
      </c>
      <c r="O202" s="4">
        <v>5.5703260869565216</v>
      </c>
      <c r="P202" s="4">
        <f>SUM(Nurse[[#This Row],[LPN Hours (excl. Admin)]],Nurse[[#This Row],[LPN Admin Hours]])</f>
        <v>67.324130434782589</v>
      </c>
      <c r="Q202" s="4">
        <v>57.451847826086933</v>
      </c>
      <c r="R202" s="4">
        <v>9.8722826086956541</v>
      </c>
      <c r="S202" s="4">
        <f>SUM(Nurse[[#This Row],[CNA Hours]],Nurse[[#This Row],[NA TR Hours]],Nurse[[#This Row],[Med Aide/Tech Hours]])</f>
        <v>171.42619565217387</v>
      </c>
      <c r="T202" s="4">
        <v>171.42619565217387</v>
      </c>
      <c r="U202" s="4">
        <v>0</v>
      </c>
      <c r="V202" s="4">
        <v>0</v>
      </c>
      <c r="W20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87.833260869565223</v>
      </c>
      <c r="X202" s="4">
        <v>17.692173913043476</v>
      </c>
      <c r="Y202" s="4">
        <v>0.65217391304347827</v>
      </c>
      <c r="Z202" s="4">
        <v>0</v>
      </c>
      <c r="AA202" s="4">
        <v>17.224673913043478</v>
      </c>
      <c r="AB202" s="4">
        <v>0</v>
      </c>
      <c r="AC202" s="4">
        <v>52.264239130434788</v>
      </c>
      <c r="AD202" s="4">
        <v>0</v>
      </c>
      <c r="AE202" s="4">
        <v>0</v>
      </c>
      <c r="AF202" s="1">
        <v>395382</v>
      </c>
      <c r="AG202" s="1">
        <v>3</v>
      </c>
      <c r="AH202"/>
    </row>
    <row r="203" spans="1:34" x14ac:dyDescent="0.25">
      <c r="A203" t="s">
        <v>721</v>
      </c>
      <c r="B203" t="s">
        <v>406</v>
      </c>
      <c r="C203" t="s">
        <v>829</v>
      </c>
      <c r="D203" t="s">
        <v>738</v>
      </c>
      <c r="E203" s="4">
        <v>55.760869565217391</v>
      </c>
      <c r="F203" s="4">
        <f>Nurse[[#This Row],[Total Nurse Staff Hours]]/Nurse[[#This Row],[MDS Census]]</f>
        <v>3.5438596491228083</v>
      </c>
      <c r="G203" s="4">
        <f>Nurse[[#This Row],[Total Direct Care Staff Hours]]/Nurse[[#This Row],[MDS Census]]</f>
        <v>3.3282631578947379</v>
      </c>
      <c r="H203" s="4">
        <f>Nurse[[#This Row],[Total RN Hours (w/ Admin, DON)]]/Nurse[[#This Row],[MDS Census]]</f>
        <v>0.72831773879142292</v>
      </c>
      <c r="I203" s="4">
        <f>Nurse[[#This Row],[RN Hours (excl. Admin, DON)]]/Nurse[[#This Row],[MDS Census]]</f>
        <v>0.61582456140350872</v>
      </c>
      <c r="J203" s="4">
        <f>SUM(Nurse[[#This Row],[RN Hours (excl. Admin, DON)]],Nurse[[#This Row],[RN Admin Hours]],Nurse[[#This Row],[RN DON Hours]],Nurse[[#This Row],[LPN Hours (excl. Admin)]],Nurse[[#This Row],[LPN Admin Hours]],Nurse[[#This Row],[CNA Hours]],Nurse[[#This Row],[NA TR Hours]],Nurse[[#This Row],[Med Aide/Tech Hours]])</f>
        <v>197.60869565217399</v>
      </c>
      <c r="K203" s="4">
        <f>SUM(Nurse[[#This Row],[RN Hours (excl. Admin, DON)]],Nurse[[#This Row],[LPN Hours (excl. Admin)]],Nurse[[#This Row],[CNA Hours]],Nurse[[#This Row],[NA TR Hours]],Nurse[[#This Row],[Med Aide/Tech Hours]])</f>
        <v>185.58684782608702</v>
      </c>
      <c r="L203" s="4">
        <f>SUM(Nurse[[#This Row],[RN Hours (excl. Admin, DON)]],Nurse[[#This Row],[RN Admin Hours]],Nurse[[#This Row],[RN DON Hours]])</f>
        <v>40.611630434782604</v>
      </c>
      <c r="M203" s="4">
        <v>34.338913043478257</v>
      </c>
      <c r="N203" s="4">
        <v>0.57065217391304346</v>
      </c>
      <c r="O203" s="4">
        <v>5.7020652173913033</v>
      </c>
      <c r="P203" s="4">
        <f>SUM(Nurse[[#This Row],[LPN Hours (excl. Admin)]],Nurse[[#This Row],[LPN Admin Hours]])</f>
        <v>35.051521739130436</v>
      </c>
      <c r="Q203" s="4">
        <v>29.302391304347829</v>
      </c>
      <c r="R203" s="4">
        <v>5.7491304347826091</v>
      </c>
      <c r="S203" s="4">
        <f>SUM(Nurse[[#This Row],[CNA Hours]],Nurse[[#This Row],[NA TR Hours]],Nurse[[#This Row],[Med Aide/Tech Hours]])</f>
        <v>121.94554347826093</v>
      </c>
      <c r="T203" s="4">
        <v>121.94554347826093</v>
      </c>
      <c r="U203" s="4">
        <v>0</v>
      </c>
      <c r="V203" s="4">
        <v>0</v>
      </c>
      <c r="W20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67.827282608695626</v>
      </c>
      <c r="X203" s="4">
        <v>0</v>
      </c>
      <c r="Y203" s="4">
        <v>0.57065217391304346</v>
      </c>
      <c r="Z203" s="4">
        <v>0</v>
      </c>
      <c r="AA203" s="4">
        <v>7.9545652173913064</v>
      </c>
      <c r="AB203" s="4">
        <v>0</v>
      </c>
      <c r="AC203" s="4">
        <v>59.302065217391281</v>
      </c>
      <c r="AD203" s="4">
        <v>0</v>
      </c>
      <c r="AE203" s="4">
        <v>0</v>
      </c>
      <c r="AF203" s="1">
        <v>395679</v>
      </c>
      <c r="AG203" s="1">
        <v>3</v>
      </c>
      <c r="AH203"/>
    </row>
    <row r="204" spans="1:34" x14ac:dyDescent="0.25">
      <c r="A204" t="s">
        <v>721</v>
      </c>
      <c r="B204" t="s">
        <v>293</v>
      </c>
      <c r="C204" t="s">
        <v>887</v>
      </c>
      <c r="D204" t="s">
        <v>754</v>
      </c>
      <c r="E204" s="4">
        <v>41.510869565217391</v>
      </c>
      <c r="F204" s="4">
        <f>Nurse[[#This Row],[Total Nurse Staff Hours]]/Nurse[[#This Row],[MDS Census]]</f>
        <v>4.111686305315529</v>
      </c>
      <c r="G204" s="4">
        <f>Nurse[[#This Row],[Total Direct Care Staff Hours]]/Nurse[[#This Row],[MDS Census]]</f>
        <v>3.681298769311339</v>
      </c>
      <c r="H204" s="4">
        <f>Nurse[[#This Row],[Total RN Hours (w/ Admin, DON)]]/Nurse[[#This Row],[MDS Census]]</f>
        <v>1.008790259230165</v>
      </c>
      <c r="I204" s="4">
        <f>Nurse[[#This Row],[RN Hours (excl. Admin, DON)]]/Nurse[[#This Row],[MDS Census]]</f>
        <v>0.57840272322597541</v>
      </c>
      <c r="J204" s="4">
        <f>SUM(Nurse[[#This Row],[RN Hours (excl. Admin, DON)]],Nurse[[#This Row],[RN Admin Hours]],Nurse[[#This Row],[RN DON Hours]],Nurse[[#This Row],[LPN Hours (excl. Admin)]],Nurse[[#This Row],[LPN Admin Hours]],Nurse[[#This Row],[CNA Hours]],Nurse[[#This Row],[NA TR Hours]],Nurse[[#This Row],[Med Aide/Tech Hours]])</f>
        <v>170.67967391304353</v>
      </c>
      <c r="K204" s="4">
        <f>SUM(Nurse[[#This Row],[RN Hours (excl. Admin, DON)]],Nurse[[#This Row],[LPN Hours (excl. Admin)]],Nurse[[#This Row],[CNA Hours]],Nurse[[#This Row],[NA TR Hours]],Nurse[[#This Row],[Med Aide/Tech Hours]])</f>
        <v>152.81391304347829</v>
      </c>
      <c r="L204" s="4">
        <f>SUM(Nurse[[#This Row],[RN Hours (excl. Admin, DON)]],Nurse[[#This Row],[RN Admin Hours]],Nurse[[#This Row],[RN DON Hours]])</f>
        <v>41.875760869565219</v>
      </c>
      <c r="M204" s="4">
        <v>24.01</v>
      </c>
      <c r="N204" s="4">
        <v>12.387499999999999</v>
      </c>
      <c r="O204" s="4">
        <v>5.4782608695652177</v>
      </c>
      <c r="P204" s="4">
        <f>SUM(Nurse[[#This Row],[LPN Hours (excl. Admin)]],Nurse[[#This Row],[LPN Admin Hours]])</f>
        <v>32.594891304347833</v>
      </c>
      <c r="Q204" s="4">
        <v>32.594891304347833</v>
      </c>
      <c r="R204" s="4">
        <v>0</v>
      </c>
      <c r="S204" s="4">
        <f>SUM(Nurse[[#This Row],[CNA Hours]],Nurse[[#This Row],[NA TR Hours]],Nurse[[#This Row],[Med Aide/Tech Hours]])</f>
        <v>96.209021739130463</v>
      </c>
      <c r="T204" s="4">
        <v>96.209021739130463</v>
      </c>
      <c r="U204" s="4">
        <v>0</v>
      </c>
      <c r="V204" s="4">
        <v>0</v>
      </c>
      <c r="W20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25.1520652173913</v>
      </c>
      <c r="X204" s="4">
        <v>5.0013043478260863</v>
      </c>
      <c r="Y204" s="4">
        <v>0</v>
      </c>
      <c r="Z204" s="4">
        <v>0</v>
      </c>
      <c r="AA204" s="4">
        <v>6.1877173913043464</v>
      </c>
      <c r="AB204" s="4">
        <v>0</v>
      </c>
      <c r="AC204" s="4">
        <v>13.963043478260868</v>
      </c>
      <c r="AD204" s="4">
        <v>0</v>
      </c>
      <c r="AE204" s="4">
        <v>0</v>
      </c>
      <c r="AF204" s="1">
        <v>395510</v>
      </c>
      <c r="AG204" s="1">
        <v>3</v>
      </c>
      <c r="AH204"/>
    </row>
    <row r="205" spans="1:34" x14ac:dyDescent="0.25">
      <c r="A205" t="s">
        <v>721</v>
      </c>
      <c r="B205" t="s">
        <v>109</v>
      </c>
      <c r="C205" t="s">
        <v>803</v>
      </c>
      <c r="D205" t="s">
        <v>771</v>
      </c>
      <c r="E205" s="4">
        <v>78.608695652173907</v>
      </c>
      <c r="F205" s="4">
        <f>Nurse[[#This Row],[Total Nurse Staff Hours]]/Nurse[[#This Row],[MDS Census]]</f>
        <v>3.2803166482300887</v>
      </c>
      <c r="G205" s="4">
        <f>Nurse[[#This Row],[Total Direct Care Staff Hours]]/Nurse[[#This Row],[MDS Census]]</f>
        <v>3.0576603982300883</v>
      </c>
      <c r="H205" s="4">
        <f>Nurse[[#This Row],[Total RN Hours (w/ Admin, DON)]]/Nurse[[#This Row],[MDS Census]]</f>
        <v>0.79455890486725678</v>
      </c>
      <c r="I205" s="4">
        <f>Nurse[[#This Row],[RN Hours (excl. Admin, DON)]]/Nurse[[#This Row],[MDS Census]]</f>
        <v>0.57190265486725667</v>
      </c>
      <c r="J205" s="4">
        <f>SUM(Nurse[[#This Row],[RN Hours (excl. Admin, DON)]],Nurse[[#This Row],[RN Admin Hours]],Nurse[[#This Row],[RN DON Hours]],Nurse[[#This Row],[LPN Hours (excl. Admin)]],Nurse[[#This Row],[LPN Admin Hours]],Nurse[[#This Row],[CNA Hours]],Nurse[[#This Row],[NA TR Hours]],Nurse[[#This Row],[Med Aide/Tech Hours]])</f>
        <v>257.86141304347825</v>
      </c>
      <c r="K205" s="4">
        <f>SUM(Nurse[[#This Row],[RN Hours (excl. Admin, DON)]],Nurse[[#This Row],[LPN Hours (excl. Admin)]],Nurse[[#This Row],[CNA Hours]],Nurse[[#This Row],[NA TR Hours]],Nurse[[#This Row],[Med Aide/Tech Hours]])</f>
        <v>240.35869565217388</v>
      </c>
      <c r="L205" s="4">
        <f>SUM(Nurse[[#This Row],[RN Hours (excl. Admin, DON)]],Nurse[[#This Row],[RN Admin Hours]],Nurse[[#This Row],[RN DON Hours]])</f>
        <v>62.459239130434788</v>
      </c>
      <c r="M205" s="4">
        <v>44.956521739130437</v>
      </c>
      <c r="N205" s="4">
        <v>12.853260869565217</v>
      </c>
      <c r="O205" s="4">
        <v>4.6494565217391308</v>
      </c>
      <c r="P205" s="4">
        <f>SUM(Nurse[[#This Row],[LPN Hours (excl. Admin)]],Nurse[[#This Row],[LPN Admin Hours]])</f>
        <v>48.301630434782609</v>
      </c>
      <c r="Q205" s="4">
        <v>48.301630434782609</v>
      </c>
      <c r="R205" s="4">
        <v>0</v>
      </c>
      <c r="S205" s="4">
        <f>SUM(Nurse[[#This Row],[CNA Hours]],Nurse[[#This Row],[NA TR Hours]],Nurse[[#This Row],[Med Aide/Tech Hours]])</f>
        <v>147.10054347826085</v>
      </c>
      <c r="T205" s="4">
        <v>143.75815217391303</v>
      </c>
      <c r="U205" s="4">
        <v>3.3423913043478262</v>
      </c>
      <c r="V205" s="4">
        <v>0</v>
      </c>
      <c r="W20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47.654891304347828</v>
      </c>
      <c r="X205" s="4">
        <v>4.3260869565217392</v>
      </c>
      <c r="Y205" s="4">
        <v>0</v>
      </c>
      <c r="Z205" s="4">
        <v>0</v>
      </c>
      <c r="AA205" s="4">
        <v>19.872282608695652</v>
      </c>
      <c r="AB205" s="4">
        <v>0</v>
      </c>
      <c r="AC205" s="4">
        <v>23.456521739130434</v>
      </c>
      <c r="AD205" s="4">
        <v>0</v>
      </c>
      <c r="AE205" s="4">
        <v>0</v>
      </c>
      <c r="AF205" s="1">
        <v>395241</v>
      </c>
      <c r="AG205" s="1">
        <v>3</v>
      </c>
      <c r="AH205"/>
    </row>
    <row r="206" spans="1:34" x14ac:dyDescent="0.25">
      <c r="A206" t="s">
        <v>721</v>
      </c>
      <c r="B206" t="s">
        <v>144</v>
      </c>
      <c r="C206" t="s">
        <v>964</v>
      </c>
      <c r="D206" t="s">
        <v>777</v>
      </c>
      <c r="E206" s="4">
        <v>79.532608695652172</v>
      </c>
      <c r="F206" s="4">
        <f>Nurse[[#This Row],[Total Nurse Staff Hours]]/Nurse[[#This Row],[MDS Census]]</f>
        <v>3.4548722153888205</v>
      </c>
      <c r="G206" s="4">
        <f>Nurse[[#This Row],[Total Direct Care Staff Hours]]/Nurse[[#This Row],[MDS Census]]</f>
        <v>3.1591909252425858</v>
      </c>
      <c r="H206" s="4">
        <f>Nurse[[#This Row],[Total RN Hours (w/ Admin, DON)]]/Nurse[[#This Row],[MDS Census]]</f>
        <v>0.71074210742107424</v>
      </c>
      <c r="I206" s="4">
        <f>Nurse[[#This Row],[RN Hours (excl. Admin, DON)]]/Nurse[[#This Row],[MDS Census]]</f>
        <v>0.4150608172748394</v>
      </c>
      <c r="J206" s="4">
        <f>SUM(Nurse[[#This Row],[RN Hours (excl. Admin, DON)]],Nurse[[#This Row],[RN Admin Hours]],Nurse[[#This Row],[RN DON Hours]],Nurse[[#This Row],[LPN Hours (excl. Admin)]],Nurse[[#This Row],[LPN Admin Hours]],Nurse[[#This Row],[CNA Hours]],Nurse[[#This Row],[NA TR Hours]],Nurse[[#This Row],[Med Aide/Tech Hours]])</f>
        <v>274.77499999999998</v>
      </c>
      <c r="K206" s="4">
        <f>SUM(Nurse[[#This Row],[RN Hours (excl. Admin, DON)]],Nurse[[#This Row],[LPN Hours (excl. Admin)]],Nurse[[#This Row],[CNA Hours]],Nurse[[#This Row],[NA TR Hours]],Nurse[[#This Row],[Med Aide/Tech Hours]])</f>
        <v>251.25869565217391</v>
      </c>
      <c r="L206" s="4">
        <f>SUM(Nurse[[#This Row],[RN Hours (excl. Admin, DON)]],Nurse[[#This Row],[RN Admin Hours]],Nurse[[#This Row],[RN DON Hours]])</f>
        <v>56.527173913043477</v>
      </c>
      <c r="M206" s="4">
        <v>33.010869565217391</v>
      </c>
      <c r="N206" s="4">
        <v>17.595108695652176</v>
      </c>
      <c r="O206" s="4">
        <v>5.9211956521739131</v>
      </c>
      <c r="P206" s="4">
        <f>SUM(Nurse[[#This Row],[LPN Hours (excl. Admin)]],Nurse[[#This Row],[LPN Admin Hours]])</f>
        <v>79.135869565217391</v>
      </c>
      <c r="Q206" s="4">
        <v>79.135869565217391</v>
      </c>
      <c r="R206" s="4">
        <v>0</v>
      </c>
      <c r="S206" s="4">
        <f>SUM(Nurse[[#This Row],[CNA Hours]],Nurse[[#This Row],[NA TR Hours]],Nurse[[#This Row],[Med Aide/Tech Hours]])</f>
        <v>139.11195652173913</v>
      </c>
      <c r="T206" s="4">
        <v>136.01141304347826</v>
      </c>
      <c r="U206" s="4">
        <v>3.1005434782608696</v>
      </c>
      <c r="V206" s="4">
        <v>0</v>
      </c>
      <c r="W20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61.713804347826084</v>
      </c>
      <c r="X206" s="4">
        <v>2.8586956521739131</v>
      </c>
      <c r="Y206" s="4">
        <v>0</v>
      </c>
      <c r="Z206" s="4">
        <v>1.2255434782608696</v>
      </c>
      <c r="AA206" s="4">
        <v>22.608695652173914</v>
      </c>
      <c r="AB206" s="4">
        <v>0</v>
      </c>
      <c r="AC206" s="4">
        <v>35.020869565217389</v>
      </c>
      <c r="AD206" s="4">
        <v>0</v>
      </c>
      <c r="AE206" s="4">
        <v>0</v>
      </c>
      <c r="AF206" s="1">
        <v>395298</v>
      </c>
      <c r="AG206" s="1">
        <v>3</v>
      </c>
      <c r="AH206"/>
    </row>
    <row r="207" spans="1:34" x14ac:dyDescent="0.25">
      <c r="A207" t="s">
        <v>721</v>
      </c>
      <c r="B207" t="s">
        <v>328</v>
      </c>
      <c r="C207" t="s">
        <v>815</v>
      </c>
      <c r="D207" t="s">
        <v>772</v>
      </c>
      <c r="E207" s="4">
        <v>85.054347826086953</v>
      </c>
      <c r="F207" s="4">
        <f>Nurse[[#This Row],[Total Nurse Staff Hours]]/Nurse[[#This Row],[MDS Census]]</f>
        <v>3.3511846645367411</v>
      </c>
      <c r="G207" s="4">
        <f>Nurse[[#This Row],[Total Direct Care Staff Hours]]/Nurse[[#This Row],[MDS Census]]</f>
        <v>3.1681175718849839</v>
      </c>
      <c r="H207" s="4">
        <f>Nurse[[#This Row],[Total RN Hours (w/ Admin, DON)]]/Nurse[[#This Row],[MDS Census]]</f>
        <v>0.5125686900958466</v>
      </c>
      <c r="I207" s="4">
        <f>Nurse[[#This Row],[RN Hours (excl. Admin, DON)]]/Nurse[[#This Row],[MDS Census]]</f>
        <v>0.32950159744408947</v>
      </c>
      <c r="J207" s="4">
        <f>SUM(Nurse[[#This Row],[RN Hours (excl. Admin, DON)]],Nurse[[#This Row],[RN Admin Hours]],Nurse[[#This Row],[RN DON Hours]],Nurse[[#This Row],[LPN Hours (excl. Admin)]],Nurse[[#This Row],[LPN Admin Hours]],Nurse[[#This Row],[CNA Hours]],Nurse[[#This Row],[NA TR Hours]],Nurse[[#This Row],[Med Aide/Tech Hours]])</f>
        <v>285.0328260869565</v>
      </c>
      <c r="K207" s="4">
        <f>SUM(Nurse[[#This Row],[RN Hours (excl. Admin, DON)]],Nurse[[#This Row],[LPN Hours (excl. Admin)]],Nurse[[#This Row],[CNA Hours]],Nurse[[#This Row],[NA TR Hours]],Nurse[[#This Row],[Med Aide/Tech Hours]])</f>
        <v>269.46217391304344</v>
      </c>
      <c r="L207" s="4">
        <f>SUM(Nurse[[#This Row],[RN Hours (excl. Admin, DON)]],Nurse[[#This Row],[RN Admin Hours]],Nurse[[#This Row],[RN DON Hours]])</f>
        <v>43.596195652173904</v>
      </c>
      <c r="M207" s="4">
        <v>28.025543478260868</v>
      </c>
      <c r="N207" s="4">
        <v>6.9429347826086953</v>
      </c>
      <c r="O207" s="4">
        <v>8.6277173913043477</v>
      </c>
      <c r="P207" s="4">
        <f>SUM(Nurse[[#This Row],[LPN Hours (excl. Admin)]],Nurse[[#This Row],[LPN Admin Hours]])</f>
        <v>87.986956521739131</v>
      </c>
      <c r="Q207" s="4">
        <v>87.986956521739131</v>
      </c>
      <c r="R207" s="4">
        <v>0</v>
      </c>
      <c r="S207" s="4">
        <f>SUM(Nurse[[#This Row],[CNA Hours]],Nurse[[#This Row],[NA TR Hours]],Nurse[[#This Row],[Med Aide/Tech Hours]])</f>
        <v>153.44967391304348</v>
      </c>
      <c r="T207" s="4">
        <v>148.89532608695652</v>
      </c>
      <c r="U207" s="4">
        <v>4.5543478260869561</v>
      </c>
      <c r="V207" s="4">
        <v>0</v>
      </c>
      <c r="W20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104.40510869565219</v>
      </c>
      <c r="X207" s="4">
        <v>15.261086956521739</v>
      </c>
      <c r="Y207" s="4">
        <v>1.8559782608695652</v>
      </c>
      <c r="Z207" s="4">
        <v>2.8451086956521738</v>
      </c>
      <c r="AA207" s="4">
        <v>27.095108695652176</v>
      </c>
      <c r="AB207" s="4">
        <v>0</v>
      </c>
      <c r="AC207" s="4">
        <v>57.347826086956523</v>
      </c>
      <c r="AD207" s="4">
        <v>0</v>
      </c>
      <c r="AE207" s="4">
        <v>0</v>
      </c>
      <c r="AF207" s="1">
        <v>395564</v>
      </c>
      <c r="AG207" s="1">
        <v>3</v>
      </c>
      <c r="AH207"/>
    </row>
    <row r="208" spans="1:34" x14ac:dyDescent="0.25">
      <c r="A208" t="s">
        <v>721</v>
      </c>
      <c r="B208" t="s">
        <v>541</v>
      </c>
      <c r="C208" t="s">
        <v>1098</v>
      </c>
      <c r="D208" t="s">
        <v>735</v>
      </c>
      <c r="E208" s="4">
        <v>39.826086956521742</v>
      </c>
      <c r="F208" s="4">
        <f>Nurse[[#This Row],[Total Nurse Staff Hours]]/Nurse[[#This Row],[MDS Census]]</f>
        <v>3.332117903930131</v>
      </c>
      <c r="G208" s="4">
        <f>Nurse[[#This Row],[Total Direct Care Staff Hours]]/Nurse[[#This Row],[MDS Census]]</f>
        <v>2.9647598253275103</v>
      </c>
      <c r="H208" s="4">
        <f>Nurse[[#This Row],[Total RN Hours (w/ Admin, DON)]]/Nurse[[#This Row],[MDS Census]]</f>
        <v>0.93596615720524012</v>
      </c>
      <c r="I208" s="4">
        <f>Nurse[[#This Row],[RN Hours (excl. Admin, DON)]]/Nurse[[#This Row],[MDS Census]]</f>
        <v>0.56860807860262008</v>
      </c>
      <c r="J208" s="4">
        <f>SUM(Nurse[[#This Row],[RN Hours (excl. Admin, DON)]],Nurse[[#This Row],[RN Admin Hours]],Nurse[[#This Row],[RN DON Hours]],Nurse[[#This Row],[LPN Hours (excl. Admin)]],Nurse[[#This Row],[LPN Admin Hours]],Nurse[[#This Row],[CNA Hours]],Nurse[[#This Row],[NA TR Hours]],Nurse[[#This Row],[Med Aide/Tech Hours]])</f>
        <v>132.70521739130436</v>
      </c>
      <c r="K208" s="4">
        <f>SUM(Nurse[[#This Row],[RN Hours (excl. Admin, DON)]],Nurse[[#This Row],[LPN Hours (excl. Admin)]],Nurse[[#This Row],[CNA Hours]],Nurse[[#This Row],[NA TR Hours]],Nurse[[#This Row],[Med Aide/Tech Hours]])</f>
        <v>118.07478260869564</v>
      </c>
      <c r="L208" s="4">
        <f>SUM(Nurse[[#This Row],[RN Hours (excl. Admin, DON)]],Nurse[[#This Row],[RN Admin Hours]],Nurse[[#This Row],[RN DON Hours]])</f>
        <v>37.275869565217391</v>
      </c>
      <c r="M208" s="4">
        <v>22.645434782608696</v>
      </c>
      <c r="N208" s="4">
        <v>9.4239130434782616</v>
      </c>
      <c r="O208" s="4">
        <v>5.2065217391304346</v>
      </c>
      <c r="P208" s="4">
        <f>SUM(Nurse[[#This Row],[LPN Hours (excl. Admin)]],Nurse[[#This Row],[LPN Admin Hours]])</f>
        <v>26.163043478260871</v>
      </c>
      <c r="Q208" s="4">
        <v>26.163043478260871</v>
      </c>
      <c r="R208" s="4">
        <v>0</v>
      </c>
      <c r="S208" s="4">
        <f>SUM(Nurse[[#This Row],[CNA Hours]],Nurse[[#This Row],[NA TR Hours]],Nurse[[#This Row],[Med Aide/Tech Hours]])</f>
        <v>69.266304347826079</v>
      </c>
      <c r="T208" s="4">
        <v>66.627717391304344</v>
      </c>
      <c r="U208" s="4">
        <v>2.6385869565217392</v>
      </c>
      <c r="V208" s="4">
        <v>0</v>
      </c>
      <c r="W20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17.434782608695652</v>
      </c>
      <c r="X208" s="4">
        <v>4.7201086956521738</v>
      </c>
      <c r="Y208" s="4">
        <v>0</v>
      </c>
      <c r="Z208" s="4">
        <v>0</v>
      </c>
      <c r="AA208" s="4">
        <v>3.0434782608695654</v>
      </c>
      <c r="AB208" s="4">
        <v>0</v>
      </c>
      <c r="AC208" s="4">
        <v>9.6711956521739122</v>
      </c>
      <c r="AD208" s="4">
        <v>0</v>
      </c>
      <c r="AE208" s="4">
        <v>0</v>
      </c>
      <c r="AF208" s="1">
        <v>395877</v>
      </c>
      <c r="AG208" s="1">
        <v>3</v>
      </c>
      <c r="AH208"/>
    </row>
    <row r="209" spans="1:34" x14ac:dyDescent="0.25">
      <c r="A209" t="s">
        <v>721</v>
      </c>
      <c r="B209" t="s">
        <v>181</v>
      </c>
      <c r="C209" t="s">
        <v>984</v>
      </c>
      <c r="D209" t="s">
        <v>792</v>
      </c>
      <c r="E209" s="4">
        <v>27.728260869565219</v>
      </c>
      <c r="F209" s="4">
        <f>Nurse[[#This Row],[Total Nurse Staff Hours]]/Nurse[[#This Row],[MDS Census]]</f>
        <v>4.0918620148961189</v>
      </c>
      <c r="G209" s="4">
        <f>Nurse[[#This Row],[Total Direct Care Staff Hours]]/Nurse[[#This Row],[MDS Census]]</f>
        <v>3.7753194825558603</v>
      </c>
      <c r="H209" s="4">
        <f>Nurse[[#This Row],[Total RN Hours (w/ Admin, DON)]]/Nurse[[#This Row],[MDS Census]]</f>
        <v>1.0675225401803214</v>
      </c>
      <c r="I209" s="4">
        <f>Nurse[[#This Row],[RN Hours (excl. Admin, DON)]]/Nurse[[#This Row],[MDS Census]]</f>
        <v>0.75098000784006269</v>
      </c>
      <c r="J209" s="4">
        <f>SUM(Nurse[[#This Row],[RN Hours (excl. Admin, DON)]],Nurse[[#This Row],[RN Admin Hours]],Nurse[[#This Row],[RN DON Hours]],Nurse[[#This Row],[LPN Hours (excl. Admin)]],Nurse[[#This Row],[LPN Admin Hours]],Nurse[[#This Row],[CNA Hours]],Nurse[[#This Row],[NA TR Hours]],Nurse[[#This Row],[Med Aide/Tech Hours]])</f>
        <v>113.46021739130435</v>
      </c>
      <c r="K209" s="4">
        <f>SUM(Nurse[[#This Row],[RN Hours (excl. Admin, DON)]],Nurse[[#This Row],[LPN Hours (excl. Admin)]],Nurse[[#This Row],[CNA Hours]],Nurse[[#This Row],[NA TR Hours]],Nurse[[#This Row],[Med Aide/Tech Hours]])</f>
        <v>104.68304347826087</v>
      </c>
      <c r="L209" s="4">
        <f>SUM(Nurse[[#This Row],[RN Hours (excl. Admin, DON)]],Nurse[[#This Row],[RN Admin Hours]],Nurse[[#This Row],[RN DON Hours]])</f>
        <v>29.600543478260871</v>
      </c>
      <c r="M209" s="4">
        <v>20.823369565217391</v>
      </c>
      <c r="N209" s="4">
        <v>4.9211956521739131</v>
      </c>
      <c r="O209" s="4">
        <v>3.8559782608695654</v>
      </c>
      <c r="P209" s="4">
        <f>SUM(Nurse[[#This Row],[LPN Hours (excl. Admin)]],Nurse[[#This Row],[LPN Admin Hours]])</f>
        <v>20.073369565217391</v>
      </c>
      <c r="Q209" s="4">
        <v>20.073369565217391</v>
      </c>
      <c r="R209" s="4">
        <v>0</v>
      </c>
      <c r="S209" s="4">
        <f>SUM(Nurse[[#This Row],[CNA Hours]],Nurse[[#This Row],[NA TR Hours]],Nurse[[#This Row],[Med Aide/Tech Hours]])</f>
        <v>63.786304347826089</v>
      </c>
      <c r="T209" s="4">
        <v>50.051630434782609</v>
      </c>
      <c r="U209" s="4">
        <v>13.734673913043478</v>
      </c>
      <c r="V209" s="4">
        <v>0</v>
      </c>
      <c r="W20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0.63043478260869568</v>
      </c>
      <c r="X209" s="4">
        <v>0</v>
      </c>
      <c r="Y209" s="4">
        <v>0</v>
      </c>
      <c r="Z209" s="4">
        <v>0</v>
      </c>
      <c r="AA209" s="4">
        <v>0.63043478260869568</v>
      </c>
      <c r="AB209" s="4">
        <v>0</v>
      </c>
      <c r="AC209" s="4">
        <v>0</v>
      </c>
      <c r="AD209" s="4">
        <v>0</v>
      </c>
      <c r="AE209" s="4">
        <v>0</v>
      </c>
      <c r="AF209" s="1">
        <v>395356</v>
      </c>
      <c r="AG209" s="1">
        <v>3</v>
      </c>
      <c r="AH209"/>
    </row>
    <row r="210" spans="1:34" x14ac:dyDescent="0.25">
      <c r="A210" t="s">
        <v>721</v>
      </c>
      <c r="B210" t="s">
        <v>270</v>
      </c>
      <c r="C210" t="s">
        <v>948</v>
      </c>
      <c r="D210" t="s">
        <v>736</v>
      </c>
      <c r="E210" s="4">
        <v>171.69565217391303</v>
      </c>
      <c r="F210" s="4">
        <f>Nurse[[#This Row],[Total Nurse Staff Hours]]/Nurse[[#This Row],[MDS Census]]</f>
        <v>3.4034515067105597</v>
      </c>
      <c r="G210" s="4">
        <f>Nurse[[#This Row],[Total Direct Care Staff Hours]]/Nurse[[#This Row],[MDS Census]]</f>
        <v>3.3011547227146116</v>
      </c>
      <c r="H210" s="4">
        <f>Nurse[[#This Row],[Total RN Hours (w/ Admin, DON)]]/Nurse[[#This Row],[MDS Census]]</f>
        <v>0.6125075968599647</v>
      </c>
      <c r="I210" s="4">
        <f>Nurse[[#This Row],[RN Hours (excl. Admin, DON)]]/Nurse[[#This Row],[MDS Census]]</f>
        <v>0.54160357052418351</v>
      </c>
      <c r="J210" s="4">
        <f>SUM(Nurse[[#This Row],[RN Hours (excl. Admin, DON)]],Nurse[[#This Row],[RN Admin Hours]],Nurse[[#This Row],[RN DON Hours]],Nurse[[#This Row],[LPN Hours (excl. Admin)]],Nurse[[#This Row],[LPN Admin Hours]],Nurse[[#This Row],[CNA Hours]],Nurse[[#This Row],[NA TR Hours]],Nurse[[#This Row],[Med Aide/Tech Hours]])</f>
        <v>584.35782608695649</v>
      </c>
      <c r="K210" s="4">
        <f>SUM(Nurse[[#This Row],[RN Hours (excl. Admin, DON)]],Nurse[[#This Row],[LPN Hours (excl. Admin)]],Nurse[[#This Row],[CNA Hours]],Nurse[[#This Row],[NA TR Hours]],Nurse[[#This Row],[Med Aide/Tech Hours]])</f>
        <v>566.79391304347826</v>
      </c>
      <c r="L210" s="4">
        <f>SUM(Nurse[[#This Row],[RN Hours (excl. Admin, DON)]],Nurse[[#This Row],[RN Admin Hours]],Nurse[[#This Row],[RN DON Hours]])</f>
        <v>105.16489130434785</v>
      </c>
      <c r="M210" s="4">
        <v>92.990978260869582</v>
      </c>
      <c r="N210" s="4">
        <v>12.173913043478262</v>
      </c>
      <c r="O210" s="4">
        <v>0</v>
      </c>
      <c r="P210" s="4">
        <f>SUM(Nurse[[#This Row],[LPN Hours (excl. Admin)]],Nurse[[#This Row],[LPN Admin Hours]])</f>
        <v>88.718695652173906</v>
      </c>
      <c r="Q210" s="4">
        <v>83.328695652173906</v>
      </c>
      <c r="R210" s="4">
        <v>5.39</v>
      </c>
      <c r="S210" s="4">
        <f>SUM(Nurse[[#This Row],[CNA Hours]],Nurse[[#This Row],[NA TR Hours]],Nurse[[#This Row],[Med Aide/Tech Hours]])</f>
        <v>390.47423913043474</v>
      </c>
      <c r="T210" s="4">
        <v>390.47423913043474</v>
      </c>
      <c r="U210" s="4">
        <v>0</v>
      </c>
      <c r="V210" s="4">
        <v>0</v>
      </c>
      <c r="W2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149.01847826086959</v>
      </c>
      <c r="X210" s="4">
        <v>9.9446739130434825</v>
      </c>
      <c r="Y210" s="4">
        <v>0.69565217391304346</v>
      </c>
      <c r="Z210" s="4">
        <v>0</v>
      </c>
      <c r="AA210" s="4">
        <v>20.9570652173913</v>
      </c>
      <c r="AB210" s="4">
        <v>0</v>
      </c>
      <c r="AC210" s="4">
        <v>117.42108695652178</v>
      </c>
      <c r="AD210" s="4">
        <v>0</v>
      </c>
      <c r="AE210" s="4">
        <v>0</v>
      </c>
      <c r="AF210" s="1">
        <v>395479</v>
      </c>
      <c r="AG210" s="1">
        <v>3</v>
      </c>
      <c r="AH210"/>
    </row>
    <row r="211" spans="1:34" x14ac:dyDescent="0.25">
      <c r="A211" t="s">
        <v>721</v>
      </c>
      <c r="B211" t="s">
        <v>348</v>
      </c>
      <c r="C211" t="s">
        <v>869</v>
      </c>
      <c r="D211" t="s">
        <v>795</v>
      </c>
      <c r="E211" s="4">
        <v>65.956521739130437</v>
      </c>
      <c r="F211" s="4">
        <f>Nurse[[#This Row],[Total Nurse Staff Hours]]/Nurse[[#This Row],[MDS Census]]</f>
        <v>3.234055702043507</v>
      </c>
      <c r="G211" s="4">
        <f>Nurse[[#This Row],[Total Direct Care Staff Hours]]/Nurse[[#This Row],[MDS Census]]</f>
        <v>3.0104235332893867</v>
      </c>
      <c r="H211" s="4">
        <f>Nurse[[#This Row],[Total RN Hours (w/ Admin, DON)]]/Nurse[[#This Row],[MDS Census]]</f>
        <v>0.70084871456822684</v>
      </c>
      <c r="I211" s="4">
        <f>Nurse[[#This Row],[RN Hours (excl. Admin, DON)]]/Nurse[[#This Row],[MDS Census]]</f>
        <v>0.47721654581410677</v>
      </c>
      <c r="J211" s="4">
        <f>SUM(Nurse[[#This Row],[RN Hours (excl. Admin, DON)]],Nurse[[#This Row],[RN Admin Hours]],Nurse[[#This Row],[RN DON Hours]],Nurse[[#This Row],[LPN Hours (excl. Admin)]],Nurse[[#This Row],[LPN Admin Hours]],Nurse[[#This Row],[CNA Hours]],Nurse[[#This Row],[NA TR Hours]],Nurse[[#This Row],[Med Aide/Tech Hours]])</f>
        <v>213.30706521739131</v>
      </c>
      <c r="K211" s="4">
        <f>SUM(Nurse[[#This Row],[RN Hours (excl. Admin, DON)]],Nurse[[#This Row],[LPN Hours (excl. Admin)]],Nurse[[#This Row],[CNA Hours]],Nurse[[#This Row],[NA TR Hours]],Nurse[[#This Row],[Med Aide/Tech Hours]])</f>
        <v>198.55706521739128</v>
      </c>
      <c r="L211" s="4">
        <f>SUM(Nurse[[#This Row],[RN Hours (excl. Admin, DON)]],Nurse[[#This Row],[RN Admin Hours]],Nurse[[#This Row],[RN DON Hours]])</f>
        <v>46.225543478260875</v>
      </c>
      <c r="M211" s="4">
        <v>31.475543478260871</v>
      </c>
      <c r="N211" s="4">
        <v>10.266304347826088</v>
      </c>
      <c r="O211" s="4">
        <v>4.4836956521739131</v>
      </c>
      <c r="P211" s="4">
        <f>SUM(Nurse[[#This Row],[LPN Hours (excl. Admin)]],Nurse[[#This Row],[LPN Admin Hours]])</f>
        <v>49.369565217391305</v>
      </c>
      <c r="Q211" s="4">
        <v>49.369565217391305</v>
      </c>
      <c r="R211" s="4">
        <v>0</v>
      </c>
      <c r="S211" s="4">
        <f>SUM(Nurse[[#This Row],[CNA Hours]],Nurse[[#This Row],[NA TR Hours]],Nurse[[#This Row],[Med Aide/Tech Hours]])</f>
        <v>117.71195652173913</v>
      </c>
      <c r="T211" s="4">
        <v>106.85326086956522</v>
      </c>
      <c r="U211" s="4">
        <v>10.858695652173912</v>
      </c>
      <c r="V211" s="4">
        <v>0</v>
      </c>
      <c r="W2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1.1711956521739131</v>
      </c>
      <c r="X211" s="4">
        <v>0</v>
      </c>
      <c r="Y211" s="4">
        <v>0</v>
      </c>
      <c r="Z211" s="4">
        <v>0</v>
      </c>
      <c r="AA211" s="4">
        <v>0.5625</v>
      </c>
      <c r="AB211" s="4">
        <v>0</v>
      </c>
      <c r="AC211" s="4">
        <v>0.60869565217391308</v>
      </c>
      <c r="AD211" s="4">
        <v>0</v>
      </c>
      <c r="AE211" s="4">
        <v>0</v>
      </c>
      <c r="AF211" s="1">
        <v>395592</v>
      </c>
      <c r="AG211" s="1">
        <v>3</v>
      </c>
      <c r="AH211"/>
    </row>
    <row r="212" spans="1:34" x14ac:dyDescent="0.25">
      <c r="A212" t="s">
        <v>721</v>
      </c>
      <c r="B212" t="s">
        <v>102</v>
      </c>
      <c r="C212" t="s">
        <v>818</v>
      </c>
      <c r="D212" t="s">
        <v>761</v>
      </c>
      <c r="E212" s="4">
        <v>87.173913043478265</v>
      </c>
      <c r="F212" s="4">
        <f>Nurse[[#This Row],[Total Nurse Staff Hours]]/Nurse[[#This Row],[MDS Census]]</f>
        <v>3.2996957605985036</v>
      </c>
      <c r="G212" s="4">
        <f>Nurse[[#This Row],[Total Direct Care Staff Hours]]/Nurse[[#This Row],[MDS Census]]</f>
        <v>3.1686483790523692</v>
      </c>
      <c r="H212" s="4">
        <f>Nurse[[#This Row],[Total RN Hours (w/ Admin, DON)]]/Nurse[[#This Row],[MDS Census]]</f>
        <v>0.57895137157107224</v>
      </c>
      <c r="I212" s="4">
        <f>Nurse[[#This Row],[RN Hours (excl. Admin, DON)]]/Nurse[[#This Row],[MDS Census]]</f>
        <v>0.47047256857855352</v>
      </c>
      <c r="J212" s="4">
        <f>SUM(Nurse[[#This Row],[RN Hours (excl. Admin, DON)]],Nurse[[#This Row],[RN Admin Hours]],Nurse[[#This Row],[RN DON Hours]],Nurse[[#This Row],[LPN Hours (excl. Admin)]],Nurse[[#This Row],[LPN Admin Hours]],Nurse[[#This Row],[CNA Hours]],Nurse[[#This Row],[NA TR Hours]],Nurse[[#This Row],[Med Aide/Tech Hours]])</f>
        <v>287.64739130434782</v>
      </c>
      <c r="K212" s="4">
        <f>SUM(Nurse[[#This Row],[RN Hours (excl. Admin, DON)]],Nurse[[#This Row],[LPN Hours (excl. Admin)]],Nurse[[#This Row],[CNA Hours]],Nurse[[#This Row],[NA TR Hours]],Nurse[[#This Row],[Med Aide/Tech Hours]])</f>
        <v>276.22347826086957</v>
      </c>
      <c r="L212" s="4">
        <f>SUM(Nurse[[#This Row],[RN Hours (excl. Admin, DON)]],Nurse[[#This Row],[RN Admin Hours]],Nurse[[#This Row],[RN DON Hours]])</f>
        <v>50.469456521739126</v>
      </c>
      <c r="M212" s="4">
        <v>41.012934782608689</v>
      </c>
      <c r="N212" s="4">
        <v>5.3315217391304346</v>
      </c>
      <c r="O212" s="4">
        <v>4.125</v>
      </c>
      <c r="P212" s="4">
        <f>SUM(Nurse[[#This Row],[LPN Hours (excl. Admin)]],Nurse[[#This Row],[LPN Admin Hours]])</f>
        <v>79.176630434782609</v>
      </c>
      <c r="Q212" s="4">
        <v>77.209239130434781</v>
      </c>
      <c r="R212" s="4">
        <v>1.9673913043478262</v>
      </c>
      <c r="S212" s="4">
        <f>SUM(Nurse[[#This Row],[CNA Hours]],Nurse[[#This Row],[NA TR Hours]],Nurse[[#This Row],[Med Aide/Tech Hours]])</f>
        <v>158.00130434782611</v>
      </c>
      <c r="T212" s="4">
        <v>158.00130434782611</v>
      </c>
      <c r="U212" s="4">
        <v>0</v>
      </c>
      <c r="V212" s="4">
        <v>0</v>
      </c>
      <c r="W2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112.52717391304347</v>
      </c>
      <c r="X212" s="4">
        <v>18.769021739130434</v>
      </c>
      <c r="Y212" s="4">
        <v>0</v>
      </c>
      <c r="Z212" s="4">
        <v>4.125</v>
      </c>
      <c r="AA212" s="4">
        <v>39.130434782608695</v>
      </c>
      <c r="AB212" s="4">
        <v>0</v>
      </c>
      <c r="AC212" s="4">
        <v>50.502717391304351</v>
      </c>
      <c r="AD212" s="4">
        <v>0</v>
      </c>
      <c r="AE212" s="4">
        <v>0</v>
      </c>
      <c r="AF212" s="1">
        <v>395224</v>
      </c>
      <c r="AG212" s="1">
        <v>3</v>
      </c>
      <c r="AH212"/>
    </row>
    <row r="213" spans="1:34" x14ac:dyDescent="0.25">
      <c r="A213" t="s">
        <v>721</v>
      </c>
      <c r="B213" t="s">
        <v>114</v>
      </c>
      <c r="C213" t="s">
        <v>927</v>
      </c>
      <c r="D213" t="s">
        <v>777</v>
      </c>
      <c r="E213" s="4">
        <v>90.097826086956516</v>
      </c>
      <c r="F213" s="4">
        <f>Nurse[[#This Row],[Total Nurse Staff Hours]]/Nurse[[#This Row],[MDS Census]]</f>
        <v>3.0641452527446007</v>
      </c>
      <c r="G213" s="4">
        <f>Nurse[[#This Row],[Total Direct Care Staff Hours]]/Nurse[[#This Row],[MDS Census]]</f>
        <v>2.9502593799010737</v>
      </c>
      <c r="H213" s="4">
        <f>Nurse[[#This Row],[Total RN Hours (w/ Admin, DON)]]/Nurse[[#This Row],[MDS Census]]</f>
        <v>0.52797683677162532</v>
      </c>
      <c r="I213" s="4">
        <f>Nurse[[#This Row],[RN Hours (excl. Admin, DON)]]/Nurse[[#This Row],[MDS Census]]</f>
        <v>0.41409096392809769</v>
      </c>
      <c r="J213" s="4">
        <f>SUM(Nurse[[#This Row],[RN Hours (excl. Admin, DON)]],Nurse[[#This Row],[RN Admin Hours]],Nurse[[#This Row],[RN DON Hours]],Nurse[[#This Row],[LPN Hours (excl. Admin)]],Nurse[[#This Row],[LPN Admin Hours]],Nurse[[#This Row],[CNA Hours]],Nurse[[#This Row],[NA TR Hours]],Nurse[[#This Row],[Med Aide/Tech Hours]])</f>
        <v>276.07282608695647</v>
      </c>
      <c r="K213" s="4">
        <f>SUM(Nurse[[#This Row],[RN Hours (excl. Admin, DON)]],Nurse[[#This Row],[LPN Hours (excl. Admin)]],Nurse[[#This Row],[CNA Hours]],Nurse[[#This Row],[NA TR Hours]],Nurse[[#This Row],[Med Aide/Tech Hours]])</f>
        <v>265.81195652173909</v>
      </c>
      <c r="L213" s="4">
        <f>SUM(Nurse[[#This Row],[RN Hours (excl. Admin, DON)]],Nurse[[#This Row],[RN Admin Hours]],Nurse[[#This Row],[RN DON Hours]])</f>
        <v>47.569565217391322</v>
      </c>
      <c r="M213" s="4">
        <v>37.308695652173931</v>
      </c>
      <c r="N213" s="4">
        <v>4.7826086956521738</v>
      </c>
      <c r="O213" s="4">
        <v>5.4782608695652177</v>
      </c>
      <c r="P213" s="4">
        <f>SUM(Nurse[[#This Row],[LPN Hours (excl. Admin)]],Nurse[[#This Row],[LPN Admin Hours]])</f>
        <v>68.358695652173878</v>
      </c>
      <c r="Q213" s="4">
        <v>68.358695652173878</v>
      </c>
      <c r="R213" s="4">
        <v>0</v>
      </c>
      <c r="S213" s="4">
        <f>SUM(Nurse[[#This Row],[CNA Hours]],Nurse[[#This Row],[NA TR Hours]],Nurse[[#This Row],[Med Aide/Tech Hours]])</f>
        <v>160.14456521739129</v>
      </c>
      <c r="T213" s="4">
        <v>156.0728260869565</v>
      </c>
      <c r="U213" s="4">
        <v>4.0717391304347839</v>
      </c>
      <c r="V213" s="4">
        <v>0</v>
      </c>
      <c r="W2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111.51195652173911</v>
      </c>
      <c r="X213" s="4">
        <v>10.63260869565217</v>
      </c>
      <c r="Y213" s="4">
        <v>0</v>
      </c>
      <c r="Z213" s="4">
        <v>0</v>
      </c>
      <c r="AA213" s="4">
        <v>18.153260869565205</v>
      </c>
      <c r="AB213" s="4">
        <v>0</v>
      </c>
      <c r="AC213" s="4">
        <v>82.726086956521726</v>
      </c>
      <c r="AD213" s="4">
        <v>0</v>
      </c>
      <c r="AE213" s="4">
        <v>0</v>
      </c>
      <c r="AF213" s="1">
        <v>395249</v>
      </c>
      <c r="AG213" s="1">
        <v>3</v>
      </c>
      <c r="AH213"/>
    </row>
    <row r="214" spans="1:34" x14ac:dyDescent="0.25">
      <c r="A214" t="s">
        <v>721</v>
      </c>
      <c r="B214" t="s">
        <v>27</v>
      </c>
      <c r="C214" t="s">
        <v>848</v>
      </c>
      <c r="D214" t="s">
        <v>758</v>
      </c>
      <c r="E214" s="4">
        <v>115.95652173913044</v>
      </c>
      <c r="F214" s="4">
        <f>Nurse[[#This Row],[Total Nurse Staff Hours]]/Nurse[[#This Row],[MDS Census]]</f>
        <v>3.2608464566929132</v>
      </c>
      <c r="G214" s="4">
        <f>Nurse[[#This Row],[Total Direct Care Staff Hours]]/Nurse[[#This Row],[MDS Census]]</f>
        <v>2.9632977127859013</v>
      </c>
      <c r="H214" s="4">
        <f>Nurse[[#This Row],[Total RN Hours (w/ Admin, DON)]]/Nurse[[#This Row],[MDS Census]]</f>
        <v>0.51356861642294716</v>
      </c>
      <c r="I214" s="4">
        <f>Nurse[[#This Row],[RN Hours (excl. Admin, DON)]]/Nurse[[#This Row],[MDS Census]]</f>
        <v>0.24378983877015373</v>
      </c>
      <c r="J214" s="4">
        <f>SUM(Nurse[[#This Row],[RN Hours (excl. Admin, DON)]],Nurse[[#This Row],[RN Admin Hours]],Nurse[[#This Row],[RN DON Hours]],Nurse[[#This Row],[LPN Hours (excl. Admin)]],Nurse[[#This Row],[LPN Admin Hours]],Nurse[[#This Row],[CNA Hours]],Nurse[[#This Row],[NA TR Hours]],Nurse[[#This Row],[Med Aide/Tech Hours]])</f>
        <v>378.11641304347825</v>
      </c>
      <c r="K214" s="4">
        <f>SUM(Nurse[[#This Row],[RN Hours (excl. Admin, DON)]],Nurse[[#This Row],[LPN Hours (excl. Admin)]],Nurse[[#This Row],[CNA Hours]],Nurse[[#This Row],[NA TR Hours]],Nurse[[#This Row],[Med Aide/Tech Hours]])</f>
        <v>343.61369565217387</v>
      </c>
      <c r="L214" s="4">
        <f>SUM(Nurse[[#This Row],[RN Hours (excl. Admin, DON)]],Nurse[[#This Row],[RN Admin Hours]],Nurse[[#This Row],[RN DON Hours]])</f>
        <v>59.551630434782609</v>
      </c>
      <c r="M214" s="4">
        <v>28.269021739130434</v>
      </c>
      <c r="N214" s="4">
        <v>25.782608695652176</v>
      </c>
      <c r="O214" s="4">
        <v>5.5</v>
      </c>
      <c r="P214" s="4">
        <f>SUM(Nurse[[#This Row],[LPN Hours (excl. Admin)]],Nurse[[#This Row],[LPN Admin Hours]])</f>
        <v>128.85010869565218</v>
      </c>
      <c r="Q214" s="4">
        <v>125.63</v>
      </c>
      <c r="R214" s="4">
        <v>3.2201086956521738</v>
      </c>
      <c r="S214" s="4">
        <f>SUM(Nurse[[#This Row],[CNA Hours]],Nurse[[#This Row],[NA TR Hours]],Nurse[[#This Row],[Med Aide/Tech Hours]])</f>
        <v>189.71467391304347</v>
      </c>
      <c r="T214" s="4">
        <v>188.40217391304347</v>
      </c>
      <c r="U214" s="4">
        <v>1.3125</v>
      </c>
      <c r="V214" s="4">
        <v>0</v>
      </c>
      <c r="W2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4" s="4">
        <v>0</v>
      </c>
      <c r="Y214" s="4">
        <v>0</v>
      </c>
      <c r="Z214" s="4">
        <v>0</v>
      </c>
      <c r="AA214" s="4">
        <v>0</v>
      </c>
      <c r="AB214" s="4">
        <v>0</v>
      </c>
      <c r="AC214" s="4">
        <v>0</v>
      </c>
      <c r="AD214" s="4">
        <v>0</v>
      </c>
      <c r="AE214" s="4">
        <v>0</v>
      </c>
      <c r="AF214" s="1">
        <v>395016</v>
      </c>
      <c r="AG214" s="1">
        <v>3</v>
      </c>
      <c r="AH214"/>
    </row>
    <row r="215" spans="1:34" x14ac:dyDescent="0.25">
      <c r="A215" t="s">
        <v>721</v>
      </c>
      <c r="B215" t="s">
        <v>118</v>
      </c>
      <c r="C215" t="s">
        <v>948</v>
      </c>
      <c r="D215" t="s">
        <v>736</v>
      </c>
      <c r="E215" s="4">
        <v>104.26086956521739</v>
      </c>
      <c r="F215" s="4">
        <f>Nurse[[#This Row],[Total Nurse Staff Hours]]/Nurse[[#This Row],[MDS Census]]</f>
        <v>2.9299937447873226</v>
      </c>
      <c r="G215" s="4">
        <f>Nurse[[#This Row],[Total Direct Care Staff Hours]]/Nurse[[#This Row],[MDS Census]]</f>
        <v>2.7875052126772313</v>
      </c>
      <c r="H215" s="4">
        <f>Nurse[[#This Row],[Total RN Hours (w/ Admin, DON)]]/Nurse[[#This Row],[MDS Census]]</f>
        <v>0.63422643869891582</v>
      </c>
      <c r="I215" s="4">
        <f>Nurse[[#This Row],[RN Hours (excl. Admin, DON)]]/Nurse[[#This Row],[MDS Census]]</f>
        <v>0.49173790658882405</v>
      </c>
      <c r="J215" s="4">
        <f>SUM(Nurse[[#This Row],[RN Hours (excl. Admin, DON)]],Nurse[[#This Row],[RN Admin Hours]],Nurse[[#This Row],[RN DON Hours]],Nurse[[#This Row],[LPN Hours (excl. Admin)]],Nurse[[#This Row],[LPN Admin Hours]],Nurse[[#This Row],[CNA Hours]],Nurse[[#This Row],[NA TR Hours]],Nurse[[#This Row],[Med Aide/Tech Hours]])</f>
        <v>305.48369565217388</v>
      </c>
      <c r="K215" s="4">
        <f>SUM(Nurse[[#This Row],[RN Hours (excl. Admin, DON)]],Nurse[[#This Row],[LPN Hours (excl. Admin)]],Nurse[[#This Row],[CNA Hours]],Nurse[[#This Row],[NA TR Hours]],Nurse[[#This Row],[Med Aide/Tech Hours]])</f>
        <v>290.62771739130437</v>
      </c>
      <c r="L215" s="4">
        <f>SUM(Nurse[[#This Row],[RN Hours (excl. Admin, DON)]],Nurse[[#This Row],[RN Admin Hours]],Nurse[[#This Row],[RN DON Hours]])</f>
        <v>66.125</v>
      </c>
      <c r="M215" s="4">
        <v>51.269021739130437</v>
      </c>
      <c r="N215" s="4">
        <v>9.2010869565217384</v>
      </c>
      <c r="O215" s="4">
        <v>5.6548913043478262</v>
      </c>
      <c r="P215" s="4">
        <f>SUM(Nurse[[#This Row],[LPN Hours (excl. Admin)]],Nurse[[#This Row],[LPN Admin Hours]])</f>
        <v>79.491847826086953</v>
      </c>
      <c r="Q215" s="4">
        <v>79.491847826086953</v>
      </c>
      <c r="R215" s="4">
        <v>0</v>
      </c>
      <c r="S215" s="4">
        <f>SUM(Nurse[[#This Row],[CNA Hours]],Nurse[[#This Row],[NA TR Hours]],Nurse[[#This Row],[Med Aide/Tech Hours]])</f>
        <v>159.86684782608697</v>
      </c>
      <c r="T215" s="4">
        <v>159.86684782608697</v>
      </c>
      <c r="U215" s="4">
        <v>0</v>
      </c>
      <c r="V215" s="4">
        <v>0</v>
      </c>
      <c r="W2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92.244565217391298</v>
      </c>
      <c r="X215" s="4">
        <v>0.625</v>
      </c>
      <c r="Y215" s="4">
        <v>0</v>
      </c>
      <c r="Z215" s="4">
        <v>0</v>
      </c>
      <c r="AA215" s="4">
        <v>15.459239130434783</v>
      </c>
      <c r="AB215" s="4">
        <v>0</v>
      </c>
      <c r="AC215" s="4">
        <v>76.160326086956516</v>
      </c>
      <c r="AD215" s="4">
        <v>0</v>
      </c>
      <c r="AE215" s="4">
        <v>0</v>
      </c>
      <c r="AF215" s="1">
        <v>395256</v>
      </c>
      <c r="AG215" s="1">
        <v>3</v>
      </c>
      <c r="AH215"/>
    </row>
    <row r="216" spans="1:34" x14ac:dyDescent="0.25">
      <c r="A216" t="s">
        <v>721</v>
      </c>
      <c r="B216" t="s">
        <v>130</v>
      </c>
      <c r="C216" t="s">
        <v>892</v>
      </c>
      <c r="D216" t="s">
        <v>767</v>
      </c>
      <c r="E216" s="4">
        <v>74.717391304347828</v>
      </c>
      <c r="F216" s="4">
        <f>Nurse[[#This Row],[Total Nurse Staff Hours]]/Nurse[[#This Row],[MDS Census]]</f>
        <v>2.9007491998836192</v>
      </c>
      <c r="G216" s="4">
        <f>Nurse[[#This Row],[Total Direct Care Staff Hours]]/Nurse[[#This Row],[MDS Census]]</f>
        <v>2.6929007855688099</v>
      </c>
      <c r="H216" s="4">
        <f>Nurse[[#This Row],[Total RN Hours (w/ Admin, DON)]]/Nurse[[#This Row],[MDS Census]]</f>
        <v>0.79069682862961888</v>
      </c>
      <c r="I216" s="4">
        <f>Nurse[[#This Row],[RN Hours (excl. Admin, DON)]]/Nurse[[#This Row],[MDS Census]]</f>
        <v>0.65962321792260692</v>
      </c>
      <c r="J216" s="4">
        <f>SUM(Nurse[[#This Row],[RN Hours (excl. Admin, DON)]],Nurse[[#This Row],[RN Admin Hours]],Nurse[[#This Row],[RN DON Hours]],Nurse[[#This Row],[LPN Hours (excl. Admin)]],Nurse[[#This Row],[LPN Admin Hours]],Nurse[[#This Row],[CNA Hours]],Nurse[[#This Row],[NA TR Hours]],Nurse[[#This Row],[Med Aide/Tech Hours]])</f>
        <v>216.73641304347825</v>
      </c>
      <c r="K216" s="4">
        <f>SUM(Nurse[[#This Row],[RN Hours (excl. Admin, DON)]],Nurse[[#This Row],[LPN Hours (excl. Admin)]],Nurse[[#This Row],[CNA Hours]],Nurse[[#This Row],[NA TR Hours]],Nurse[[#This Row],[Med Aide/Tech Hours]])</f>
        <v>201.20652173913044</v>
      </c>
      <c r="L216" s="4">
        <f>SUM(Nurse[[#This Row],[RN Hours (excl. Admin, DON)]],Nurse[[#This Row],[RN Admin Hours]],Nurse[[#This Row],[RN DON Hours]])</f>
        <v>59.078804347826086</v>
      </c>
      <c r="M216" s="4">
        <v>49.285326086956523</v>
      </c>
      <c r="N216" s="4">
        <v>9.7934782608695645</v>
      </c>
      <c r="O216" s="4">
        <v>0</v>
      </c>
      <c r="P216" s="4">
        <f>SUM(Nurse[[#This Row],[LPN Hours (excl. Admin)]],Nurse[[#This Row],[LPN Admin Hours]])</f>
        <v>51.029891304347821</v>
      </c>
      <c r="Q216" s="4">
        <v>45.293478260869563</v>
      </c>
      <c r="R216" s="4">
        <v>5.7364130434782608</v>
      </c>
      <c r="S216" s="4">
        <f>SUM(Nurse[[#This Row],[CNA Hours]],Nurse[[#This Row],[NA TR Hours]],Nurse[[#This Row],[Med Aide/Tech Hours]])</f>
        <v>106.62771739130434</v>
      </c>
      <c r="T216" s="4">
        <v>106.62771739130434</v>
      </c>
      <c r="U216" s="4">
        <v>0</v>
      </c>
      <c r="V216" s="4">
        <v>0</v>
      </c>
      <c r="W2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46.815217391304344</v>
      </c>
      <c r="X216" s="4">
        <v>6.8858695652173916</v>
      </c>
      <c r="Y216" s="4">
        <v>0</v>
      </c>
      <c r="Z216" s="4">
        <v>0</v>
      </c>
      <c r="AA216" s="4">
        <v>5.8505434782608692</v>
      </c>
      <c r="AB216" s="4">
        <v>0</v>
      </c>
      <c r="AC216" s="4">
        <v>34.078804347826086</v>
      </c>
      <c r="AD216" s="4">
        <v>0</v>
      </c>
      <c r="AE216" s="4">
        <v>0</v>
      </c>
      <c r="AF216" s="1">
        <v>395277</v>
      </c>
      <c r="AG216" s="1">
        <v>3</v>
      </c>
      <c r="AH216"/>
    </row>
    <row r="217" spans="1:34" x14ac:dyDescent="0.25">
      <c r="A217" t="s">
        <v>721</v>
      </c>
      <c r="B217" t="s">
        <v>608</v>
      </c>
      <c r="C217" t="s">
        <v>1031</v>
      </c>
      <c r="D217" t="s">
        <v>768</v>
      </c>
      <c r="E217" s="4">
        <v>71.945652173913047</v>
      </c>
      <c r="F217" s="4">
        <f>Nurse[[#This Row],[Total Nurse Staff Hours]]/Nurse[[#This Row],[MDS Census]]</f>
        <v>3.5103595709321653</v>
      </c>
      <c r="G217" s="4">
        <f>Nurse[[#This Row],[Total Direct Care Staff Hours]]/Nurse[[#This Row],[MDS Census]]</f>
        <v>2.9920410938208191</v>
      </c>
      <c r="H217" s="4">
        <f>Nurse[[#This Row],[Total RN Hours (w/ Admin, DON)]]/Nurse[[#This Row],[MDS Census]]</f>
        <v>0.93008762652968724</v>
      </c>
      <c r="I217" s="4">
        <f>Nurse[[#This Row],[RN Hours (excl. Admin, DON)]]/Nurse[[#This Row],[MDS Census]]</f>
        <v>0.42310016618824592</v>
      </c>
      <c r="J217" s="4">
        <f>SUM(Nurse[[#This Row],[RN Hours (excl. Admin, DON)]],Nurse[[#This Row],[RN Admin Hours]],Nurse[[#This Row],[RN DON Hours]],Nurse[[#This Row],[LPN Hours (excl. Admin)]],Nurse[[#This Row],[LPN Admin Hours]],Nurse[[#This Row],[CNA Hours]],Nurse[[#This Row],[NA TR Hours]],Nurse[[#This Row],[Med Aide/Tech Hours]])</f>
        <v>252.55510869565219</v>
      </c>
      <c r="K217" s="4">
        <f>SUM(Nurse[[#This Row],[RN Hours (excl. Admin, DON)]],Nurse[[#This Row],[LPN Hours (excl. Admin)]],Nurse[[#This Row],[CNA Hours]],Nurse[[#This Row],[NA TR Hours]],Nurse[[#This Row],[Med Aide/Tech Hours]])</f>
        <v>215.26434782608698</v>
      </c>
      <c r="L217" s="4">
        <f>SUM(Nurse[[#This Row],[RN Hours (excl. Admin, DON)]],Nurse[[#This Row],[RN Admin Hours]],Nurse[[#This Row],[RN DON Hours]])</f>
        <v>66.915760869565219</v>
      </c>
      <c r="M217" s="4">
        <v>30.440217391304348</v>
      </c>
      <c r="N217" s="4">
        <v>31.388586956521738</v>
      </c>
      <c r="O217" s="4">
        <v>5.0869565217391308</v>
      </c>
      <c r="P217" s="4">
        <f>SUM(Nurse[[#This Row],[LPN Hours (excl. Admin)]],Nurse[[#This Row],[LPN Admin Hours]])</f>
        <v>57.184347826086963</v>
      </c>
      <c r="Q217" s="4">
        <v>56.369130434782612</v>
      </c>
      <c r="R217" s="4">
        <v>0.81521739130434778</v>
      </c>
      <c r="S217" s="4">
        <f>SUM(Nurse[[#This Row],[CNA Hours]],Nurse[[#This Row],[NA TR Hours]],Nurse[[#This Row],[Med Aide/Tech Hours]])</f>
        <v>128.45500000000001</v>
      </c>
      <c r="T217" s="4">
        <v>128.45500000000001</v>
      </c>
      <c r="U217" s="4">
        <v>0</v>
      </c>
      <c r="V217" s="4">
        <v>0</v>
      </c>
      <c r="W2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25.201847826086958</v>
      </c>
      <c r="X217" s="4">
        <v>0.2608695652173913</v>
      </c>
      <c r="Y217" s="4">
        <v>0</v>
      </c>
      <c r="Z217" s="4">
        <v>0</v>
      </c>
      <c r="AA217" s="4">
        <v>10.975108695652176</v>
      </c>
      <c r="AB217" s="4">
        <v>0</v>
      </c>
      <c r="AC217" s="4">
        <v>13.965869565217391</v>
      </c>
      <c r="AD217" s="4">
        <v>0</v>
      </c>
      <c r="AE217" s="4">
        <v>0</v>
      </c>
      <c r="AF217" s="1">
        <v>396048</v>
      </c>
      <c r="AG217" s="1">
        <v>3</v>
      </c>
      <c r="AH217"/>
    </row>
    <row r="218" spans="1:34" x14ac:dyDescent="0.25">
      <c r="A218" t="s">
        <v>721</v>
      </c>
      <c r="B218" t="s">
        <v>440</v>
      </c>
      <c r="C218" t="s">
        <v>836</v>
      </c>
      <c r="D218" t="s">
        <v>781</v>
      </c>
      <c r="E218" s="4">
        <v>73.717391304347828</v>
      </c>
      <c r="F218" s="4">
        <f>Nurse[[#This Row],[Total Nurse Staff Hours]]/Nurse[[#This Row],[MDS Census]]</f>
        <v>3.2818121498083164</v>
      </c>
      <c r="G218" s="4">
        <f>Nurse[[#This Row],[Total Direct Care Staff Hours]]/Nurse[[#This Row],[MDS Census]]</f>
        <v>2.937444706576231</v>
      </c>
      <c r="H218" s="4">
        <f>Nurse[[#This Row],[Total RN Hours (w/ Admin, DON)]]/Nurse[[#This Row],[MDS Census]]</f>
        <v>0.94774845178413447</v>
      </c>
      <c r="I218" s="4">
        <f>Nurse[[#This Row],[RN Hours (excl. Admin, DON)]]/Nurse[[#This Row],[MDS Census]]</f>
        <v>0.72060306694190501</v>
      </c>
      <c r="J218" s="4">
        <f>SUM(Nurse[[#This Row],[RN Hours (excl. Admin, DON)]],Nurse[[#This Row],[RN Admin Hours]],Nurse[[#This Row],[RN DON Hours]],Nurse[[#This Row],[LPN Hours (excl. Admin)]],Nurse[[#This Row],[LPN Admin Hours]],Nurse[[#This Row],[CNA Hours]],Nurse[[#This Row],[NA TR Hours]],Nurse[[#This Row],[Med Aide/Tech Hours]])</f>
        <v>241.92663043478262</v>
      </c>
      <c r="K218" s="4">
        <f>SUM(Nurse[[#This Row],[RN Hours (excl. Admin, DON)]],Nurse[[#This Row],[LPN Hours (excl. Admin)]],Nurse[[#This Row],[CNA Hours]],Nurse[[#This Row],[NA TR Hours]],Nurse[[#This Row],[Med Aide/Tech Hours]])</f>
        <v>216.54076086956522</v>
      </c>
      <c r="L218" s="4">
        <f>SUM(Nurse[[#This Row],[RN Hours (excl. Admin, DON)]],Nurse[[#This Row],[RN Admin Hours]],Nurse[[#This Row],[RN DON Hours]])</f>
        <v>69.865543478260875</v>
      </c>
      <c r="M218" s="4">
        <v>53.120978260869563</v>
      </c>
      <c r="N218" s="4">
        <v>11.266304347826088</v>
      </c>
      <c r="O218" s="4">
        <v>5.4782608695652177</v>
      </c>
      <c r="P218" s="4">
        <f>SUM(Nurse[[#This Row],[LPN Hours (excl. Admin)]],Nurse[[#This Row],[LPN Admin Hours]])</f>
        <v>67.452608695652174</v>
      </c>
      <c r="Q218" s="4">
        <v>58.811304347826081</v>
      </c>
      <c r="R218" s="4">
        <v>8.6413043478260878</v>
      </c>
      <c r="S218" s="4">
        <f>SUM(Nurse[[#This Row],[CNA Hours]],Nurse[[#This Row],[NA TR Hours]],Nurse[[#This Row],[Med Aide/Tech Hours]])</f>
        <v>104.60847826086957</v>
      </c>
      <c r="T218" s="4">
        <v>104.60847826086957</v>
      </c>
      <c r="U218" s="4">
        <v>0</v>
      </c>
      <c r="V218" s="4">
        <v>0</v>
      </c>
      <c r="W2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57.597826086956502</v>
      </c>
      <c r="X218" s="4">
        <v>5.145434782608695</v>
      </c>
      <c r="Y218" s="4">
        <v>0</v>
      </c>
      <c r="Z218" s="4">
        <v>0</v>
      </c>
      <c r="AA218" s="4">
        <v>8.2270652173913046</v>
      </c>
      <c r="AB218" s="4">
        <v>0</v>
      </c>
      <c r="AC218" s="4">
        <v>44.225326086956507</v>
      </c>
      <c r="AD218" s="4">
        <v>0</v>
      </c>
      <c r="AE218" s="4">
        <v>0</v>
      </c>
      <c r="AF218" s="1">
        <v>395726</v>
      </c>
      <c r="AG218" s="1">
        <v>3</v>
      </c>
      <c r="AH218"/>
    </row>
    <row r="219" spans="1:34" x14ac:dyDescent="0.25">
      <c r="A219" t="s">
        <v>721</v>
      </c>
      <c r="B219" t="s">
        <v>668</v>
      </c>
      <c r="C219" t="s">
        <v>808</v>
      </c>
      <c r="D219" t="s">
        <v>768</v>
      </c>
      <c r="E219" s="4">
        <v>21.934782608695652</v>
      </c>
      <c r="F219" s="4">
        <f>Nurse[[#This Row],[Total Nurse Staff Hours]]/Nurse[[#This Row],[MDS Census]]</f>
        <v>4.4312537165510406</v>
      </c>
      <c r="G219" s="4">
        <f>Nurse[[#This Row],[Total Direct Care Staff Hours]]/Nurse[[#This Row],[MDS Census]]</f>
        <v>3.6469326065411303</v>
      </c>
      <c r="H219" s="4">
        <f>Nurse[[#This Row],[Total RN Hours (w/ Admin, DON)]]/Nurse[[#This Row],[MDS Census]]</f>
        <v>1.0324479682854311</v>
      </c>
      <c r="I219" s="4">
        <f>Nurse[[#This Row],[RN Hours (excl. Admin, DON)]]/Nurse[[#This Row],[MDS Census]]</f>
        <v>0.75345887016848367</v>
      </c>
      <c r="J219" s="4">
        <f>SUM(Nurse[[#This Row],[RN Hours (excl. Admin, DON)]],Nurse[[#This Row],[RN Admin Hours]],Nurse[[#This Row],[RN DON Hours]],Nurse[[#This Row],[LPN Hours (excl. Admin)]],Nurse[[#This Row],[LPN Admin Hours]],Nurse[[#This Row],[CNA Hours]],Nurse[[#This Row],[NA TR Hours]],Nurse[[#This Row],[Med Aide/Tech Hours]])</f>
        <v>97.198586956521737</v>
      </c>
      <c r="K219" s="4">
        <f>SUM(Nurse[[#This Row],[RN Hours (excl. Admin, DON)]],Nurse[[#This Row],[LPN Hours (excl. Admin)]],Nurse[[#This Row],[CNA Hours]],Nurse[[#This Row],[NA TR Hours]],Nurse[[#This Row],[Med Aide/Tech Hours]])</f>
        <v>79.994673913043485</v>
      </c>
      <c r="L219" s="4">
        <f>SUM(Nurse[[#This Row],[RN Hours (excl. Admin, DON)]],Nurse[[#This Row],[RN Admin Hours]],Nurse[[#This Row],[RN DON Hours]])</f>
        <v>22.646521739130435</v>
      </c>
      <c r="M219" s="4">
        <v>16.52695652173913</v>
      </c>
      <c r="N219" s="4">
        <v>0.38043478260869568</v>
      </c>
      <c r="O219" s="4">
        <v>5.7391304347826084</v>
      </c>
      <c r="P219" s="4">
        <f>SUM(Nurse[[#This Row],[LPN Hours (excl. Admin)]],Nurse[[#This Row],[LPN Admin Hours]])</f>
        <v>33.858804347826087</v>
      </c>
      <c r="Q219" s="4">
        <v>22.774456521739129</v>
      </c>
      <c r="R219" s="4">
        <v>11.084347826086958</v>
      </c>
      <c r="S219" s="4">
        <f>SUM(Nurse[[#This Row],[CNA Hours]],Nurse[[#This Row],[NA TR Hours]],Nurse[[#This Row],[Med Aide/Tech Hours]])</f>
        <v>40.693260869565222</v>
      </c>
      <c r="T219" s="4">
        <v>40.693260869565222</v>
      </c>
      <c r="U219" s="4">
        <v>0</v>
      </c>
      <c r="V219" s="4">
        <v>0</v>
      </c>
      <c r="W2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9" s="4">
        <v>0</v>
      </c>
      <c r="Y219" s="4">
        <v>0</v>
      </c>
      <c r="Z219" s="4">
        <v>0</v>
      </c>
      <c r="AA219" s="4">
        <v>0</v>
      </c>
      <c r="AB219" s="4">
        <v>0</v>
      </c>
      <c r="AC219" s="4">
        <v>0</v>
      </c>
      <c r="AD219" s="4">
        <v>0</v>
      </c>
      <c r="AE219" s="4">
        <v>0</v>
      </c>
      <c r="AF219" s="1">
        <v>396138</v>
      </c>
      <c r="AG219" s="1">
        <v>3</v>
      </c>
      <c r="AH219"/>
    </row>
    <row r="220" spans="1:34" x14ac:dyDescent="0.25">
      <c r="A220" t="s">
        <v>721</v>
      </c>
      <c r="B220" t="s">
        <v>646</v>
      </c>
      <c r="C220" t="s">
        <v>830</v>
      </c>
      <c r="D220" t="s">
        <v>739</v>
      </c>
      <c r="E220" s="4">
        <v>89.434782608695656</v>
      </c>
      <c r="F220" s="4">
        <f>Nurse[[#This Row],[Total Nurse Staff Hours]]/Nurse[[#This Row],[MDS Census]]</f>
        <v>3.4630116674769078</v>
      </c>
      <c r="G220" s="4">
        <f>Nurse[[#This Row],[Total Direct Care Staff Hours]]/Nurse[[#This Row],[MDS Census]]</f>
        <v>3.1316407389402046</v>
      </c>
      <c r="H220" s="4">
        <f>Nurse[[#This Row],[Total RN Hours (w/ Admin, DON)]]/Nurse[[#This Row],[MDS Census]]</f>
        <v>0.49986995624696168</v>
      </c>
      <c r="I220" s="4">
        <f>Nurse[[#This Row],[RN Hours (excl. Admin, DON)]]/Nurse[[#This Row],[MDS Census]]</f>
        <v>0.36311740398638798</v>
      </c>
      <c r="J220" s="4">
        <f>SUM(Nurse[[#This Row],[RN Hours (excl. Admin, DON)]],Nurse[[#This Row],[RN Admin Hours]],Nurse[[#This Row],[RN DON Hours]],Nurse[[#This Row],[LPN Hours (excl. Admin)]],Nurse[[#This Row],[LPN Admin Hours]],Nurse[[#This Row],[CNA Hours]],Nurse[[#This Row],[NA TR Hours]],Nurse[[#This Row],[Med Aide/Tech Hours]])</f>
        <v>309.7136956521739</v>
      </c>
      <c r="K220" s="4">
        <f>SUM(Nurse[[#This Row],[RN Hours (excl. Admin, DON)]],Nurse[[#This Row],[LPN Hours (excl. Admin)]],Nurse[[#This Row],[CNA Hours]],Nurse[[#This Row],[NA TR Hours]],Nurse[[#This Row],[Med Aide/Tech Hours]])</f>
        <v>280.0776086956522</v>
      </c>
      <c r="L220" s="4">
        <f>SUM(Nurse[[#This Row],[RN Hours (excl. Admin, DON)]],Nurse[[#This Row],[RN Admin Hours]],Nurse[[#This Row],[RN DON Hours]])</f>
        <v>44.705760869565225</v>
      </c>
      <c r="M220" s="4">
        <v>32.475326086956528</v>
      </c>
      <c r="N220" s="4">
        <v>6.4913043478260883</v>
      </c>
      <c r="O220" s="4">
        <v>5.7391304347826084</v>
      </c>
      <c r="P220" s="4">
        <f>SUM(Nurse[[#This Row],[LPN Hours (excl. Admin)]],Nurse[[#This Row],[LPN Admin Hours]])</f>
        <v>75.715217391304321</v>
      </c>
      <c r="Q220" s="4">
        <v>58.309565217391288</v>
      </c>
      <c r="R220" s="4">
        <v>17.405652173913037</v>
      </c>
      <c r="S220" s="4">
        <f>SUM(Nurse[[#This Row],[CNA Hours]],Nurse[[#This Row],[NA TR Hours]],Nurse[[#This Row],[Med Aide/Tech Hours]])</f>
        <v>189.29271739130436</v>
      </c>
      <c r="T220" s="4">
        <v>189.29271739130436</v>
      </c>
      <c r="U220" s="4">
        <v>0</v>
      </c>
      <c r="V220" s="4">
        <v>0</v>
      </c>
      <c r="W2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0" s="4">
        <v>0</v>
      </c>
      <c r="Y220" s="4">
        <v>0</v>
      </c>
      <c r="Z220" s="4">
        <v>0</v>
      </c>
      <c r="AA220" s="4">
        <v>0</v>
      </c>
      <c r="AB220" s="4">
        <v>0</v>
      </c>
      <c r="AC220" s="4">
        <v>0</v>
      </c>
      <c r="AD220" s="4">
        <v>0</v>
      </c>
      <c r="AE220" s="4">
        <v>0</v>
      </c>
      <c r="AF220" s="1">
        <v>396106</v>
      </c>
      <c r="AG220" s="1">
        <v>3</v>
      </c>
      <c r="AH220"/>
    </row>
    <row r="221" spans="1:34" x14ac:dyDescent="0.25">
      <c r="A221" t="s">
        <v>721</v>
      </c>
      <c r="B221" t="s">
        <v>33</v>
      </c>
      <c r="C221" t="s">
        <v>907</v>
      </c>
      <c r="D221" t="s">
        <v>753</v>
      </c>
      <c r="E221" s="4">
        <v>71.076086956521735</v>
      </c>
      <c r="F221" s="4">
        <f>Nurse[[#This Row],[Total Nurse Staff Hours]]/Nurse[[#This Row],[MDS Census]]</f>
        <v>3.983277259519804</v>
      </c>
      <c r="G221" s="4">
        <f>Nurse[[#This Row],[Total Direct Care Staff Hours]]/Nurse[[#This Row],[MDS Census]]</f>
        <v>3.5778421777030127</v>
      </c>
      <c r="H221" s="4">
        <f>Nurse[[#This Row],[Total RN Hours (w/ Admin, DON)]]/Nurse[[#This Row],[MDS Census]]</f>
        <v>0.72778253555589534</v>
      </c>
      <c r="I221" s="4">
        <f>Nurse[[#This Row],[RN Hours (excl. Admin, DON)]]/Nurse[[#This Row],[MDS Census]]</f>
        <v>0.45612937758066979</v>
      </c>
      <c r="J221" s="4">
        <f>SUM(Nurse[[#This Row],[RN Hours (excl. Admin, DON)]],Nurse[[#This Row],[RN Admin Hours]],Nurse[[#This Row],[RN DON Hours]],Nurse[[#This Row],[LPN Hours (excl. Admin)]],Nurse[[#This Row],[LPN Admin Hours]],Nurse[[#This Row],[CNA Hours]],Nurse[[#This Row],[NA TR Hours]],Nurse[[#This Row],[Med Aide/Tech Hours]])</f>
        <v>283.11576086956518</v>
      </c>
      <c r="K221" s="4">
        <f>SUM(Nurse[[#This Row],[RN Hours (excl. Admin, DON)]],Nurse[[#This Row],[LPN Hours (excl. Admin)]],Nurse[[#This Row],[CNA Hours]],Nurse[[#This Row],[NA TR Hours]],Nurse[[#This Row],[Med Aide/Tech Hours]])</f>
        <v>254.29902173913041</v>
      </c>
      <c r="L221" s="4">
        <f>SUM(Nurse[[#This Row],[RN Hours (excl. Admin, DON)]],Nurse[[#This Row],[RN Admin Hours]],Nurse[[#This Row],[RN DON Hours]])</f>
        <v>51.727934782608685</v>
      </c>
      <c r="M221" s="4">
        <v>32.419891304347821</v>
      </c>
      <c r="N221" s="4">
        <v>14.264565217391301</v>
      </c>
      <c r="O221" s="4">
        <v>5.0434782608695654</v>
      </c>
      <c r="P221" s="4">
        <f>SUM(Nurse[[#This Row],[LPN Hours (excl. Admin)]],Nurse[[#This Row],[LPN Admin Hours]])</f>
        <v>78.258695652173927</v>
      </c>
      <c r="Q221" s="4">
        <v>68.750000000000014</v>
      </c>
      <c r="R221" s="4">
        <v>9.5086956521739125</v>
      </c>
      <c r="S221" s="4">
        <f>SUM(Nurse[[#This Row],[CNA Hours]],Nurse[[#This Row],[NA TR Hours]],Nurse[[#This Row],[Med Aide/Tech Hours]])</f>
        <v>153.12913043478258</v>
      </c>
      <c r="T221" s="4">
        <v>153.12913043478258</v>
      </c>
      <c r="U221" s="4">
        <v>0</v>
      </c>
      <c r="V221" s="4">
        <v>0</v>
      </c>
      <c r="W2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0.78260869565217395</v>
      </c>
      <c r="X221" s="4">
        <v>0.78260869565217395</v>
      </c>
      <c r="Y221" s="4">
        <v>0</v>
      </c>
      <c r="Z221" s="4">
        <v>0</v>
      </c>
      <c r="AA221" s="4">
        <v>0</v>
      </c>
      <c r="AB221" s="4">
        <v>0</v>
      </c>
      <c r="AC221" s="4">
        <v>0</v>
      </c>
      <c r="AD221" s="4">
        <v>0</v>
      </c>
      <c r="AE221" s="4">
        <v>0</v>
      </c>
      <c r="AF221" s="1">
        <v>395031</v>
      </c>
      <c r="AG221" s="1">
        <v>3</v>
      </c>
      <c r="AH221"/>
    </row>
    <row r="222" spans="1:34" x14ac:dyDescent="0.25">
      <c r="A222" t="s">
        <v>721</v>
      </c>
      <c r="B222" t="s">
        <v>376</v>
      </c>
      <c r="C222" t="s">
        <v>1053</v>
      </c>
      <c r="D222" t="s">
        <v>738</v>
      </c>
      <c r="E222" s="4">
        <v>45.260869565217391</v>
      </c>
      <c r="F222" s="4">
        <f>Nurse[[#This Row],[Total Nurse Staff Hours]]/Nurse[[#This Row],[MDS Census]]</f>
        <v>3.4588136407300669</v>
      </c>
      <c r="G222" s="4">
        <f>Nurse[[#This Row],[Total Direct Care Staff Hours]]/Nurse[[#This Row],[MDS Census]]</f>
        <v>3.1963256484149856</v>
      </c>
      <c r="H222" s="4">
        <f>Nurse[[#This Row],[Total RN Hours (w/ Admin, DON)]]/Nurse[[#This Row],[MDS Census]]</f>
        <v>0.94770653218059553</v>
      </c>
      <c r="I222" s="4">
        <f>Nurse[[#This Row],[RN Hours (excl. Admin, DON)]]/Nurse[[#This Row],[MDS Census]]</f>
        <v>0.68521853986551395</v>
      </c>
      <c r="J222" s="4">
        <f>SUM(Nurse[[#This Row],[RN Hours (excl. Admin, DON)]],Nurse[[#This Row],[RN Admin Hours]],Nurse[[#This Row],[RN DON Hours]],Nurse[[#This Row],[LPN Hours (excl. Admin)]],Nurse[[#This Row],[LPN Admin Hours]],Nurse[[#This Row],[CNA Hours]],Nurse[[#This Row],[NA TR Hours]],Nurse[[#This Row],[Med Aide/Tech Hours]])</f>
        <v>156.54891304347825</v>
      </c>
      <c r="K222" s="4">
        <f>SUM(Nurse[[#This Row],[RN Hours (excl. Admin, DON)]],Nurse[[#This Row],[LPN Hours (excl. Admin)]],Nurse[[#This Row],[CNA Hours]],Nurse[[#This Row],[NA TR Hours]],Nurse[[#This Row],[Med Aide/Tech Hours]])</f>
        <v>144.66847826086956</v>
      </c>
      <c r="L222" s="4">
        <f>SUM(Nurse[[#This Row],[RN Hours (excl. Admin, DON)]],Nurse[[#This Row],[RN Admin Hours]],Nurse[[#This Row],[RN DON Hours]])</f>
        <v>42.89402173913043</v>
      </c>
      <c r="M222" s="4">
        <v>31.013586956521738</v>
      </c>
      <c r="N222" s="4">
        <v>8</v>
      </c>
      <c r="O222" s="4">
        <v>3.8804347826086958</v>
      </c>
      <c r="P222" s="4">
        <f>SUM(Nurse[[#This Row],[LPN Hours (excl. Admin)]],Nurse[[#This Row],[LPN Admin Hours]])</f>
        <v>21.127717391304348</v>
      </c>
      <c r="Q222" s="4">
        <v>21.127717391304348</v>
      </c>
      <c r="R222" s="4">
        <v>0</v>
      </c>
      <c r="S222" s="4">
        <f>SUM(Nurse[[#This Row],[CNA Hours]],Nurse[[#This Row],[NA TR Hours]],Nurse[[#This Row],[Med Aide/Tech Hours]])</f>
        <v>92.527173913043484</v>
      </c>
      <c r="T222" s="4">
        <v>55.149456521739133</v>
      </c>
      <c r="U222" s="4">
        <v>37.377717391304351</v>
      </c>
      <c r="V222" s="4">
        <v>0</v>
      </c>
      <c r="W2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2" s="4">
        <v>0</v>
      </c>
      <c r="Y222" s="4">
        <v>0</v>
      </c>
      <c r="Z222" s="4">
        <v>0</v>
      </c>
      <c r="AA222" s="4">
        <v>0</v>
      </c>
      <c r="AB222" s="4">
        <v>0</v>
      </c>
      <c r="AC222" s="4">
        <v>0</v>
      </c>
      <c r="AD222" s="4">
        <v>0</v>
      </c>
      <c r="AE222" s="4">
        <v>0</v>
      </c>
      <c r="AF222" s="1">
        <v>395633</v>
      </c>
      <c r="AG222" s="1">
        <v>3</v>
      </c>
      <c r="AH222"/>
    </row>
    <row r="223" spans="1:34" x14ac:dyDescent="0.25">
      <c r="A223" t="s">
        <v>721</v>
      </c>
      <c r="B223" t="s">
        <v>514</v>
      </c>
      <c r="C223" t="s">
        <v>974</v>
      </c>
      <c r="D223" t="s">
        <v>756</v>
      </c>
      <c r="E223" s="4">
        <v>47.608695652173914</v>
      </c>
      <c r="F223" s="4">
        <f>Nurse[[#This Row],[Total Nurse Staff Hours]]/Nurse[[#This Row],[MDS Census]]</f>
        <v>4.1595319634703189</v>
      </c>
      <c r="G223" s="4">
        <f>Nurse[[#This Row],[Total Direct Care Staff Hours]]/Nurse[[#This Row],[MDS Census]]</f>
        <v>4.0234589041095896</v>
      </c>
      <c r="H223" s="4">
        <f>Nurse[[#This Row],[Total RN Hours (w/ Admin, DON)]]/Nurse[[#This Row],[MDS Census]]</f>
        <v>1.123458904109589</v>
      </c>
      <c r="I223" s="4">
        <f>Nurse[[#This Row],[RN Hours (excl. Admin, DON)]]/Nurse[[#This Row],[MDS Census]]</f>
        <v>0.98738584474885849</v>
      </c>
      <c r="J223" s="4">
        <f>SUM(Nurse[[#This Row],[RN Hours (excl. Admin, DON)]],Nurse[[#This Row],[RN Admin Hours]],Nurse[[#This Row],[RN DON Hours]],Nurse[[#This Row],[LPN Hours (excl. Admin)]],Nurse[[#This Row],[LPN Admin Hours]],Nurse[[#This Row],[CNA Hours]],Nurse[[#This Row],[NA TR Hours]],Nurse[[#This Row],[Med Aide/Tech Hours]])</f>
        <v>198.02989130434781</v>
      </c>
      <c r="K223" s="4">
        <f>SUM(Nurse[[#This Row],[RN Hours (excl. Admin, DON)]],Nurse[[#This Row],[LPN Hours (excl. Admin)]],Nurse[[#This Row],[CNA Hours]],Nurse[[#This Row],[NA TR Hours]],Nurse[[#This Row],[Med Aide/Tech Hours]])</f>
        <v>191.55163043478262</v>
      </c>
      <c r="L223" s="4">
        <f>SUM(Nurse[[#This Row],[RN Hours (excl. Admin, DON)]],Nurse[[#This Row],[RN Admin Hours]],Nurse[[#This Row],[RN DON Hours]])</f>
        <v>53.486413043478258</v>
      </c>
      <c r="M223" s="4">
        <v>47.008152173913047</v>
      </c>
      <c r="N223" s="4">
        <v>1.4347826086956521</v>
      </c>
      <c r="O223" s="4">
        <v>5.0434782608695654</v>
      </c>
      <c r="P223" s="4">
        <f>SUM(Nurse[[#This Row],[LPN Hours (excl. Admin)]],Nurse[[#This Row],[LPN Admin Hours]])</f>
        <v>36.165760869565219</v>
      </c>
      <c r="Q223" s="4">
        <v>36.165760869565219</v>
      </c>
      <c r="R223" s="4">
        <v>0</v>
      </c>
      <c r="S223" s="4">
        <f>SUM(Nurse[[#This Row],[CNA Hours]],Nurse[[#This Row],[NA TR Hours]],Nurse[[#This Row],[Med Aide/Tech Hours]])</f>
        <v>108.37771739130434</v>
      </c>
      <c r="T223" s="4">
        <v>108.37771739130434</v>
      </c>
      <c r="U223" s="4">
        <v>0</v>
      </c>
      <c r="V223" s="4">
        <v>0</v>
      </c>
      <c r="W2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3.8423913043478262</v>
      </c>
      <c r="X223" s="4">
        <v>0.36956521739130432</v>
      </c>
      <c r="Y223" s="4">
        <v>0</v>
      </c>
      <c r="Z223" s="4">
        <v>0</v>
      </c>
      <c r="AA223" s="4">
        <v>1.2934782608695652</v>
      </c>
      <c r="AB223" s="4">
        <v>0</v>
      </c>
      <c r="AC223" s="4">
        <v>2.1793478260869565</v>
      </c>
      <c r="AD223" s="4">
        <v>0</v>
      </c>
      <c r="AE223" s="4">
        <v>0</v>
      </c>
      <c r="AF223" s="1">
        <v>395833</v>
      </c>
      <c r="AG223" s="1">
        <v>3</v>
      </c>
      <c r="AH223"/>
    </row>
    <row r="224" spans="1:34" x14ac:dyDescent="0.25">
      <c r="A224" t="s">
        <v>721</v>
      </c>
      <c r="B224" t="s">
        <v>651</v>
      </c>
      <c r="C224" t="s">
        <v>1088</v>
      </c>
      <c r="D224" t="s">
        <v>736</v>
      </c>
      <c r="E224" s="4">
        <v>42.858695652173914</v>
      </c>
      <c r="F224" s="4">
        <f>Nurse[[#This Row],[Total Nurse Staff Hours]]/Nurse[[#This Row],[MDS Census]]</f>
        <v>6.2662997717474003</v>
      </c>
      <c r="G224" s="4">
        <f>Nurse[[#This Row],[Total Direct Care Staff Hours]]/Nurse[[#This Row],[MDS Census]]</f>
        <v>5.7073979203652039</v>
      </c>
      <c r="H224" s="4">
        <f>Nurse[[#This Row],[Total RN Hours (w/ Admin, DON)]]/Nurse[[#This Row],[MDS Census]]</f>
        <v>1.6936647222926702</v>
      </c>
      <c r="I224" s="4">
        <f>Nurse[[#This Row],[RN Hours (excl. Admin, DON)]]/Nurse[[#This Row],[MDS Census]]</f>
        <v>1.134762870910474</v>
      </c>
      <c r="J224" s="4">
        <f>SUM(Nurse[[#This Row],[RN Hours (excl. Admin, DON)]],Nurse[[#This Row],[RN Admin Hours]],Nurse[[#This Row],[RN DON Hours]],Nurse[[#This Row],[LPN Hours (excl. Admin)]],Nurse[[#This Row],[LPN Admin Hours]],Nurse[[#This Row],[CNA Hours]],Nurse[[#This Row],[NA TR Hours]],Nurse[[#This Row],[Med Aide/Tech Hours]])</f>
        <v>268.56543478260869</v>
      </c>
      <c r="K224" s="4">
        <f>SUM(Nurse[[#This Row],[RN Hours (excl. Admin, DON)]],Nurse[[#This Row],[LPN Hours (excl. Admin)]],Nurse[[#This Row],[CNA Hours]],Nurse[[#This Row],[NA TR Hours]],Nurse[[#This Row],[Med Aide/Tech Hours]])</f>
        <v>244.6116304347826</v>
      </c>
      <c r="L224" s="4">
        <f>SUM(Nurse[[#This Row],[RN Hours (excl. Admin, DON)]],Nurse[[#This Row],[RN Admin Hours]],Nurse[[#This Row],[RN DON Hours]])</f>
        <v>72.588260869565204</v>
      </c>
      <c r="M224" s="4">
        <v>48.634456521739118</v>
      </c>
      <c r="N224" s="4">
        <v>18.910326086956523</v>
      </c>
      <c r="O224" s="4">
        <v>5.0434782608695654</v>
      </c>
      <c r="P224" s="4">
        <f>SUM(Nurse[[#This Row],[LPN Hours (excl. Admin)]],Nurse[[#This Row],[LPN Admin Hours]])</f>
        <v>35.559782608695649</v>
      </c>
      <c r="Q224" s="4">
        <v>35.559782608695649</v>
      </c>
      <c r="R224" s="4">
        <v>0</v>
      </c>
      <c r="S224" s="4">
        <f>SUM(Nurse[[#This Row],[CNA Hours]],Nurse[[#This Row],[NA TR Hours]],Nurse[[#This Row],[Med Aide/Tech Hours]])</f>
        <v>160.41739130434783</v>
      </c>
      <c r="T224" s="4">
        <v>160.41739130434783</v>
      </c>
      <c r="U224" s="4">
        <v>0</v>
      </c>
      <c r="V224" s="4">
        <v>0</v>
      </c>
      <c r="W2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4" s="4">
        <v>0</v>
      </c>
      <c r="Y224" s="4">
        <v>0</v>
      </c>
      <c r="Z224" s="4">
        <v>0</v>
      </c>
      <c r="AA224" s="4">
        <v>0</v>
      </c>
      <c r="AB224" s="4">
        <v>0</v>
      </c>
      <c r="AC224" s="4">
        <v>0</v>
      </c>
      <c r="AD224" s="4">
        <v>0</v>
      </c>
      <c r="AE224" s="4">
        <v>0</v>
      </c>
      <c r="AF224" s="1">
        <v>396113</v>
      </c>
      <c r="AG224" s="1">
        <v>3</v>
      </c>
      <c r="AH224"/>
    </row>
    <row r="225" spans="1:34" x14ac:dyDescent="0.25">
      <c r="A225" t="s">
        <v>721</v>
      </c>
      <c r="B225" t="s">
        <v>649</v>
      </c>
      <c r="C225" t="s">
        <v>1066</v>
      </c>
      <c r="D225" t="s">
        <v>777</v>
      </c>
      <c r="E225" s="4">
        <v>29.5</v>
      </c>
      <c r="F225" s="4">
        <f>Nurse[[#This Row],[Total Nurse Staff Hours]]/Nurse[[#This Row],[MDS Census]]</f>
        <v>5.3471075902726595</v>
      </c>
      <c r="G225" s="4">
        <f>Nurse[[#This Row],[Total Direct Care Staff Hours]]/Nurse[[#This Row],[MDS Census]]</f>
        <v>4.4482498157700805</v>
      </c>
      <c r="H225" s="4">
        <f>Nurse[[#This Row],[Total RN Hours (w/ Admin, DON)]]/Nurse[[#This Row],[MDS Census]]</f>
        <v>2.2370670596904936</v>
      </c>
      <c r="I225" s="4">
        <f>Nurse[[#This Row],[RN Hours (excl. Admin, DON)]]/Nurse[[#This Row],[MDS Census]]</f>
        <v>1.4084008843036111</v>
      </c>
      <c r="J225" s="4">
        <f>SUM(Nurse[[#This Row],[RN Hours (excl. Admin, DON)]],Nurse[[#This Row],[RN Admin Hours]],Nurse[[#This Row],[RN DON Hours]],Nurse[[#This Row],[LPN Hours (excl. Admin)]],Nurse[[#This Row],[LPN Admin Hours]],Nurse[[#This Row],[CNA Hours]],Nurse[[#This Row],[NA TR Hours]],Nurse[[#This Row],[Med Aide/Tech Hours]])</f>
        <v>157.73967391304345</v>
      </c>
      <c r="K225" s="4">
        <f>SUM(Nurse[[#This Row],[RN Hours (excl. Admin, DON)]],Nurse[[#This Row],[LPN Hours (excl. Admin)]],Nurse[[#This Row],[CNA Hours]],Nurse[[#This Row],[NA TR Hours]],Nurse[[#This Row],[Med Aide/Tech Hours]])</f>
        <v>131.22336956521738</v>
      </c>
      <c r="L225" s="4">
        <f>SUM(Nurse[[#This Row],[RN Hours (excl. Admin, DON)]],Nurse[[#This Row],[RN Admin Hours]],Nurse[[#This Row],[RN DON Hours]])</f>
        <v>65.993478260869566</v>
      </c>
      <c r="M225" s="4">
        <v>41.547826086956526</v>
      </c>
      <c r="N225" s="4">
        <v>19.228260869565219</v>
      </c>
      <c r="O225" s="4">
        <v>5.2173913043478262</v>
      </c>
      <c r="P225" s="4">
        <f>SUM(Nurse[[#This Row],[LPN Hours (excl. Admin)]],Nurse[[#This Row],[LPN Admin Hours]])</f>
        <v>29.470108695652172</v>
      </c>
      <c r="Q225" s="4">
        <v>27.399456521739129</v>
      </c>
      <c r="R225" s="4">
        <v>2.0706521739130435</v>
      </c>
      <c r="S225" s="4">
        <f>SUM(Nurse[[#This Row],[CNA Hours]],Nurse[[#This Row],[NA TR Hours]],Nurse[[#This Row],[Med Aide/Tech Hours]])</f>
        <v>62.276086956521738</v>
      </c>
      <c r="T225" s="4">
        <v>57.205434782608691</v>
      </c>
      <c r="U225" s="4">
        <v>5.0706521739130439</v>
      </c>
      <c r="V225" s="4">
        <v>0</v>
      </c>
      <c r="W2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5" s="4">
        <v>0</v>
      </c>
      <c r="Y225" s="4">
        <v>0</v>
      </c>
      <c r="Z225" s="4">
        <v>0</v>
      </c>
      <c r="AA225" s="4">
        <v>0</v>
      </c>
      <c r="AB225" s="4">
        <v>0</v>
      </c>
      <c r="AC225" s="4">
        <v>0</v>
      </c>
      <c r="AD225" s="4">
        <v>0</v>
      </c>
      <c r="AE225" s="4">
        <v>0</v>
      </c>
      <c r="AF225" s="1">
        <v>396109</v>
      </c>
      <c r="AG225" s="1">
        <v>3</v>
      </c>
      <c r="AH225"/>
    </row>
    <row r="226" spans="1:34" x14ac:dyDescent="0.25">
      <c r="A226" t="s">
        <v>721</v>
      </c>
      <c r="B226" t="s">
        <v>425</v>
      </c>
      <c r="C226" t="s">
        <v>849</v>
      </c>
      <c r="D226" t="s">
        <v>781</v>
      </c>
      <c r="E226" s="4">
        <v>107.95774647887323</v>
      </c>
      <c r="F226" s="4">
        <f>Nurse[[#This Row],[Total Nurse Staff Hours]]/Nurse[[#This Row],[MDS Census]]</f>
        <v>3.4769275929549912</v>
      </c>
      <c r="G226" s="4">
        <f>Nurse[[#This Row],[Total Direct Care Staff Hours]]/Nurse[[#This Row],[MDS Census]]</f>
        <v>2.8781082844096546</v>
      </c>
      <c r="H226" s="4">
        <f>Nurse[[#This Row],[Total RN Hours (w/ Admin, DON)]]/Nurse[[#This Row],[MDS Census]]</f>
        <v>0.78578604044357481</v>
      </c>
      <c r="I226" s="4">
        <f>Nurse[[#This Row],[RN Hours (excl. Admin, DON)]]/Nurse[[#This Row],[MDS Census]]</f>
        <v>0.18696673189823884</v>
      </c>
      <c r="J226" s="4">
        <f>SUM(Nurse[[#This Row],[RN Hours (excl. Admin, DON)]],Nurse[[#This Row],[RN Admin Hours]],Nurse[[#This Row],[RN DON Hours]],Nurse[[#This Row],[LPN Hours (excl. Admin)]],Nurse[[#This Row],[LPN Admin Hours]],Nurse[[#This Row],[CNA Hours]],Nurse[[#This Row],[NA TR Hours]],Nurse[[#This Row],[Med Aide/Tech Hours]])</f>
        <v>375.36126760563388</v>
      </c>
      <c r="K226" s="4">
        <f>SUM(Nurse[[#This Row],[RN Hours (excl. Admin, DON)]],Nurse[[#This Row],[LPN Hours (excl. Admin)]],Nurse[[#This Row],[CNA Hours]],Nurse[[#This Row],[NA TR Hours]],Nurse[[#This Row],[Med Aide/Tech Hours]])</f>
        <v>310.71408450704229</v>
      </c>
      <c r="L226" s="4">
        <f>SUM(Nurse[[#This Row],[RN Hours (excl. Admin, DON)]],Nurse[[#This Row],[RN Admin Hours]],Nurse[[#This Row],[RN DON Hours]])</f>
        <v>84.831690140845083</v>
      </c>
      <c r="M226" s="4">
        <v>20.184507042253529</v>
      </c>
      <c r="N226" s="4">
        <v>57.999295774647884</v>
      </c>
      <c r="O226" s="4">
        <v>6.647887323943662</v>
      </c>
      <c r="P226" s="4">
        <f>SUM(Nurse[[#This Row],[LPN Hours (excl. Admin)]],Nurse[[#This Row],[LPN Admin Hours]])</f>
        <v>78.249295774647891</v>
      </c>
      <c r="Q226" s="4">
        <v>78.249295774647891</v>
      </c>
      <c r="R226" s="4">
        <v>0</v>
      </c>
      <c r="S226" s="4">
        <f>SUM(Nurse[[#This Row],[CNA Hours]],Nurse[[#This Row],[NA TR Hours]],Nurse[[#This Row],[Med Aide/Tech Hours]])</f>
        <v>212.28028169014087</v>
      </c>
      <c r="T226" s="4">
        <v>209.3154929577465</v>
      </c>
      <c r="U226" s="4">
        <v>2.964788732394366</v>
      </c>
      <c r="V226" s="4">
        <v>0</v>
      </c>
      <c r="W2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62.645070422535213</v>
      </c>
      <c r="X226" s="4">
        <v>2.084507042253521</v>
      </c>
      <c r="Y226" s="4">
        <v>1.267605633802817</v>
      </c>
      <c r="Z226" s="4">
        <v>0</v>
      </c>
      <c r="AA226" s="4">
        <v>14.292957746478873</v>
      </c>
      <c r="AB226" s="4">
        <v>0</v>
      </c>
      <c r="AC226" s="4">
        <v>45</v>
      </c>
      <c r="AD226" s="4">
        <v>0</v>
      </c>
      <c r="AE226" s="4">
        <v>0</v>
      </c>
      <c r="AF226" s="1">
        <v>395705</v>
      </c>
      <c r="AG226" s="1">
        <v>3</v>
      </c>
      <c r="AH226"/>
    </row>
    <row r="227" spans="1:34" x14ac:dyDescent="0.25">
      <c r="A227" t="s">
        <v>721</v>
      </c>
      <c r="B227" t="s">
        <v>41</v>
      </c>
      <c r="C227" t="s">
        <v>892</v>
      </c>
      <c r="D227" t="s">
        <v>767</v>
      </c>
      <c r="E227" s="4">
        <v>88.130434782608702</v>
      </c>
      <c r="F227" s="4">
        <f>Nurse[[#This Row],[Total Nurse Staff Hours]]/Nurse[[#This Row],[MDS Census]]</f>
        <v>0.68765416872224938</v>
      </c>
      <c r="G227" s="4">
        <f>Nurse[[#This Row],[Total Direct Care Staff Hours]]/Nurse[[#This Row],[MDS Census]]</f>
        <v>0.65473606314750843</v>
      </c>
      <c r="H227" s="4">
        <f>Nurse[[#This Row],[Total RN Hours (w/ Admin, DON)]]/Nurse[[#This Row],[MDS Census]]</f>
        <v>0.16169215589541192</v>
      </c>
      <c r="I227" s="4">
        <f>Nurse[[#This Row],[RN Hours (excl. Admin, DON)]]/Nurse[[#This Row],[MDS Census]]</f>
        <v>0.13137641835224464</v>
      </c>
      <c r="J227" s="4">
        <f>SUM(Nurse[[#This Row],[RN Hours (excl. Admin, DON)]],Nurse[[#This Row],[RN Admin Hours]],Nurse[[#This Row],[RN DON Hours]],Nurse[[#This Row],[LPN Hours (excl. Admin)]],Nurse[[#This Row],[LPN Admin Hours]],Nurse[[#This Row],[CNA Hours]],Nurse[[#This Row],[NA TR Hours]],Nurse[[#This Row],[Med Aide/Tech Hours]])</f>
        <v>60.603260869565204</v>
      </c>
      <c r="K227" s="4">
        <f>SUM(Nurse[[#This Row],[RN Hours (excl. Admin, DON)]],Nurse[[#This Row],[LPN Hours (excl. Admin)]],Nurse[[#This Row],[CNA Hours]],Nurse[[#This Row],[NA TR Hours]],Nurse[[#This Row],[Med Aide/Tech Hours]])</f>
        <v>57.702173913043467</v>
      </c>
      <c r="L227" s="4">
        <f>SUM(Nurse[[#This Row],[RN Hours (excl. Admin, DON)]],Nurse[[#This Row],[RN Admin Hours]],Nurse[[#This Row],[RN DON Hours]])</f>
        <v>14.249999999999998</v>
      </c>
      <c r="M227" s="4">
        <v>11.578260869565215</v>
      </c>
      <c r="N227" s="4">
        <v>1.6478260869565218</v>
      </c>
      <c r="O227" s="4">
        <v>1.0239130434782608</v>
      </c>
      <c r="P227" s="4">
        <f>SUM(Nurse[[#This Row],[LPN Hours (excl. Admin)]],Nurse[[#This Row],[LPN Admin Hours]])</f>
        <v>14.027173913043473</v>
      </c>
      <c r="Q227" s="4">
        <v>13.797826086956517</v>
      </c>
      <c r="R227" s="4">
        <v>0.22934782608695653</v>
      </c>
      <c r="S227" s="4">
        <f>SUM(Nurse[[#This Row],[CNA Hours]],Nurse[[#This Row],[NA TR Hours]],Nurse[[#This Row],[Med Aide/Tech Hours]])</f>
        <v>32.326086956521735</v>
      </c>
      <c r="T227" s="4">
        <v>32.326086956521735</v>
      </c>
      <c r="U227" s="4">
        <v>0</v>
      </c>
      <c r="V227" s="4">
        <v>0</v>
      </c>
      <c r="W2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6.5217391304347823</v>
      </c>
      <c r="X227" s="4">
        <v>0.56521739130434778</v>
      </c>
      <c r="Y227" s="4">
        <v>0</v>
      </c>
      <c r="Z227" s="4">
        <v>0</v>
      </c>
      <c r="AA227" s="4">
        <v>2.4782608695652173</v>
      </c>
      <c r="AB227" s="4">
        <v>0</v>
      </c>
      <c r="AC227" s="4">
        <v>3.4782608695652173</v>
      </c>
      <c r="AD227" s="4">
        <v>0</v>
      </c>
      <c r="AE227" s="4">
        <v>0</v>
      </c>
      <c r="AF227" s="1">
        <v>395047</v>
      </c>
      <c r="AG227" s="1">
        <v>3</v>
      </c>
      <c r="AH227"/>
    </row>
    <row r="228" spans="1:34" x14ac:dyDescent="0.25">
      <c r="A228" t="s">
        <v>721</v>
      </c>
      <c r="B228" t="s">
        <v>106</v>
      </c>
      <c r="C228" t="s">
        <v>879</v>
      </c>
      <c r="D228" t="s">
        <v>754</v>
      </c>
      <c r="E228" s="4">
        <v>85.304347826086953</v>
      </c>
      <c r="F228" s="4">
        <f>Nurse[[#This Row],[Total Nurse Staff Hours]]/Nurse[[#This Row],[MDS Census]]</f>
        <v>3.0063455657492359</v>
      </c>
      <c r="G228" s="4">
        <f>Nurse[[#This Row],[Total Direct Care Staff Hours]]/Nurse[[#This Row],[MDS Census]]</f>
        <v>2.8068042813455656</v>
      </c>
      <c r="H228" s="4">
        <f>Nurse[[#This Row],[Total RN Hours (w/ Admin, DON)]]/Nurse[[#This Row],[MDS Census]]</f>
        <v>0.36920871559633028</v>
      </c>
      <c r="I228" s="4">
        <f>Nurse[[#This Row],[RN Hours (excl. Admin, DON)]]/Nurse[[#This Row],[MDS Census]]</f>
        <v>0.30161187563710501</v>
      </c>
      <c r="J228" s="4">
        <f>SUM(Nurse[[#This Row],[RN Hours (excl. Admin, DON)]],Nurse[[#This Row],[RN Admin Hours]],Nurse[[#This Row],[RN DON Hours]],Nurse[[#This Row],[LPN Hours (excl. Admin)]],Nurse[[#This Row],[LPN Admin Hours]],Nurse[[#This Row],[CNA Hours]],Nurse[[#This Row],[NA TR Hours]],Nurse[[#This Row],[Med Aide/Tech Hours]])</f>
        <v>256.45434782608697</v>
      </c>
      <c r="K228" s="4">
        <f>SUM(Nurse[[#This Row],[RN Hours (excl. Admin, DON)]],Nurse[[#This Row],[LPN Hours (excl. Admin)]],Nurse[[#This Row],[CNA Hours]],Nurse[[#This Row],[NA TR Hours]],Nurse[[#This Row],[Med Aide/Tech Hours]])</f>
        <v>239.43260869565216</v>
      </c>
      <c r="L228" s="4">
        <f>SUM(Nurse[[#This Row],[RN Hours (excl. Admin, DON)]],Nurse[[#This Row],[RN Admin Hours]],Nurse[[#This Row],[RN DON Hours]])</f>
        <v>31.495108695652174</v>
      </c>
      <c r="M228" s="4">
        <v>25.728804347826088</v>
      </c>
      <c r="N228" s="4">
        <v>0</v>
      </c>
      <c r="O228" s="4">
        <v>5.7663043478260869</v>
      </c>
      <c r="P228" s="4">
        <f>SUM(Nurse[[#This Row],[LPN Hours (excl. Admin)]],Nurse[[#This Row],[LPN Admin Hours]])</f>
        <v>78.494565217391312</v>
      </c>
      <c r="Q228" s="4">
        <v>67.239130434782609</v>
      </c>
      <c r="R228" s="4">
        <v>11.255434782608695</v>
      </c>
      <c r="S228" s="4">
        <f>SUM(Nurse[[#This Row],[CNA Hours]],Nurse[[#This Row],[NA TR Hours]],Nurse[[#This Row],[Med Aide/Tech Hours]])</f>
        <v>146.46467391304347</v>
      </c>
      <c r="T228" s="4">
        <v>146.46467391304347</v>
      </c>
      <c r="U228" s="4">
        <v>0</v>
      </c>
      <c r="V228" s="4">
        <v>0</v>
      </c>
      <c r="W2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8" s="4">
        <v>0</v>
      </c>
      <c r="Y228" s="4">
        <v>0</v>
      </c>
      <c r="Z228" s="4">
        <v>0</v>
      </c>
      <c r="AA228" s="4">
        <v>0</v>
      </c>
      <c r="AB228" s="4">
        <v>0</v>
      </c>
      <c r="AC228" s="4">
        <v>0</v>
      </c>
      <c r="AD228" s="4">
        <v>0</v>
      </c>
      <c r="AE228" s="4">
        <v>0</v>
      </c>
      <c r="AF228" s="1">
        <v>395231</v>
      </c>
      <c r="AG228" s="1">
        <v>3</v>
      </c>
      <c r="AH228"/>
    </row>
    <row r="229" spans="1:34" x14ac:dyDescent="0.25">
      <c r="A229" t="s">
        <v>721</v>
      </c>
      <c r="B229" t="s">
        <v>239</v>
      </c>
      <c r="C229" t="s">
        <v>1008</v>
      </c>
      <c r="D229" t="s">
        <v>778</v>
      </c>
      <c r="E229" s="4">
        <v>82.206521739130437</v>
      </c>
      <c r="F229" s="4">
        <f>Nurse[[#This Row],[Total Nurse Staff Hours]]/Nurse[[#This Row],[MDS Census]]</f>
        <v>3.4554766626999869</v>
      </c>
      <c r="G229" s="4">
        <f>Nurse[[#This Row],[Total Direct Care Staff Hours]]/Nurse[[#This Row],[MDS Census]]</f>
        <v>3.2184093613645377</v>
      </c>
      <c r="H229" s="4">
        <f>Nurse[[#This Row],[Total RN Hours (w/ Admin, DON)]]/Nurse[[#This Row],[MDS Census]]</f>
        <v>0.84769271453127093</v>
      </c>
      <c r="I229" s="4">
        <f>Nurse[[#This Row],[RN Hours (excl. Admin, DON)]]/Nurse[[#This Row],[MDS Census]]</f>
        <v>0.64260478646039954</v>
      </c>
      <c r="J229" s="4">
        <f>SUM(Nurse[[#This Row],[RN Hours (excl. Admin, DON)]],Nurse[[#This Row],[RN Admin Hours]],Nurse[[#This Row],[RN DON Hours]],Nurse[[#This Row],[LPN Hours (excl. Admin)]],Nurse[[#This Row],[LPN Admin Hours]],Nurse[[#This Row],[CNA Hours]],Nurse[[#This Row],[NA TR Hours]],Nurse[[#This Row],[Med Aide/Tech Hours]])</f>
        <v>284.06271739130437</v>
      </c>
      <c r="K229" s="4">
        <f>SUM(Nurse[[#This Row],[RN Hours (excl. Admin, DON)]],Nurse[[#This Row],[LPN Hours (excl. Admin)]],Nurse[[#This Row],[CNA Hours]],Nurse[[#This Row],[NA TR Hours]],Nurse[[#This Row],[Med Aide/Tech Hours]])</f>
        <v>264.57423913043476</v>
      </c>
      <c r="L229" s="4">
        <f>SUM(Nurse[[#This Row],[RN Hours (excl. Admin, DON)]],Nurse[[#This Row],[RN Admin Hours]],Nurse[[#This Row],[RN DON Hours]])</f>
        <v>69.685869565217416</v>
      </c>
      <c r="M229" s="4">
        <v>52.826304347826103</v>
      </c>
      <c r="N229" s="4">
        <v>11.778043478260871</v>
      </c>
      <c r="O229" s="4">
        <v>5.0815217391304346</v>
      </c>
      <c r="P229" s="4">
        <f>SUM(Nurse[[#This Row],[LPN Hours (excl. Admin)]],Nurse[[#This Row],[LPN Admin Hours]])</f>
        <v>77.986739130434771</v>
      </c>
      <c r="Q229" s="4">
        <v>75.357826086956507</v>
      </c>
      <c r="R229" s="4">
        <v>2.6289130434782608</v>
      </c>
      <c r="S229" s="4">
        <f>SUM(Nurse[[#This Row],[CNA Hours]],Nurse[[#This Row],[NA TR Hours]],Nurse[[#This Row],[Med Aide/Tech Hours]])</f>
        <v>136.3901086956522</v>
      </c>
      <c r="T229" s="4">
        <v>132.09565217391307</v>
      </c>
      <c r="U229" s="4">
        <v>4.2944565217391313</v>
      </c>
      <c r="V229" s="4">
        <v>0</v>
      </c>
      <c r="W2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1.1521739130434783</v>
      </c>
      <c r="X229" s="4">
        <v>0</v>
      </c>
      <c r="Y229" s="4">
        <v>0</v>
      </c>
      <c r="Z229" s="4">
        <v>0</v>
      </c>
      <c r="AA229" s="4">
        <v>0</v>
      </c>
      <c r="AB229" s="4">
        <v>0</v>
      </c>
      <c r="AC229" s="4">
        <v>1.1521739130434783</v>
      </c>
      <c r="AD229" s="4">
        <v>0</v>
      </c>
      <c r="AE229" s="4">
        <v>0</v>
      </c>
      <c r="AF229" s="1">
        <v>395436</v>
      </c>
      <c r="AG229" s="1">
        <v>3</v>
      </c>
      <c r="AH229"/>
    </row>
    <row r="230" spans="1:34" x14ac:dyDescent="0.25">
      <c r="A230" t="s">
        <v>721</v>
      </c>
      <c r="B230" t="s">
        <v>329</v>
      </c>
      <c r="C230" t="s">
        <v>883</v>
      </c>
      <c r="D230" t="s">
        <v>777</v>
      </c>
      <c r="E230" s="4">
        <v>105.28260869565217</v>
      </c>
      <c r="F230" s="4">
        <f>Nurse[[#This Row],[Total Nurse Staff Hours]]/Nurse[[#This Row],[MDS Census]]</f>
        <v>2.9657577947553175</v>
      </c>
      <c r="G230" s="4">
        <f>Nurse[[#This Row],[Total Direct Care Staff Hours]]/Nurse[[#This Row],[MDS Census]]</f>
        <v>2.511984307247574</v>
      </c>
      <c r="H230" s="4">
        <f>Nurse[[#This Row],[Total RN Hours (w/ Admin, DON)]]/Nurse[[#This Row],[MDS Census]]</f>
        <v>0.47150526533140613</v>
      </c>
      <c r="I230" s="4">
        <f>Nurse[[#This Row],[RN Hours (excl. Admin, DON)]]/Nurse[[#This Row],[MDS Census]]</f>
        <v>6.1093330580218874E-2</v>
      </c>
      <c r="J230" s="4">
        <f>SUM(Nurse[[#This Row],[RN Hours (excl. Admin, DON)]],Nurse[[#This Row],[RN Admin Hours]],Nurse[[#This Row],[RN DON Hours]],Nurse[[#This Row],[LPN Hours (excl. Admin)]],Nurse[[#This Row],[LPN Admin Hours]],Nurse[[#This Row],[CNA Hours]],Nurse[[#This Row],[NA TR Hours]],Nurse[[#This Row],[Med Aide/Tech Hours]])</f>
        <v>312.24271739130438</v>
      </c>
      <c r="K230" s="4">
        <f>SUM(Nurse[[#This Row],[RN Hours (excl. Admin, DON)]],Nurse[[#This Row],[LPN Hours (excl. Admin)]],Nurse[[#This Row],[CNA Hours]],Nurse[[#This Row],[NA TR Hours]],Nurse[[#This Row],[Med Aide/Tech Hours]])</f>
        <v>264.46826086956526</v>
      </c>
      <c r="L230" s="4">
        <f>SUM(Nurse[[#This Row],[RN Hours (excl. Admin, DON)]],Nurse[[#This Row],[RN Admin Hours]],Nurse[[#This Row],[RN DON Hours]])</f>
        <v>49.641304347826086</v>
      </c>
      <c r="M230" s="4">
        <v>6.4320652173913047</v>
      </c>
      <c r="N230" s="4">
        <v>37.991847826086953</v>
      </c>
      <c r="O230" s="4">
        <v>5.2173913043478262</v>
      </c>
      <c r="P230" s="4">
        <f>SUM(Nurse[[#This Row],[LPN Hours (excl. Admin)]],Nurse[[#This Row],[LPN Admin Hours]])</f>
        <v>84.175434782608704</v>
      </c>
      <c r="Q230" s="4">
        <v>79.61021739130436</v>
      </c>
      <c r="R230" s="4">
        <v>4.5652173913043477</v>
      </c>
      <c r="S230" s="4">
        <f>SUM(Nurse[[#This Row],[CNA Hours]],Nurse[[#This Row],[NA TR Hours]],Nurse[[#This Row],[Med Aide/Tech Hours]])</f>
        <v>178.42597826086958</v>
      </c>
      <c r="T230" s="4">
        <v>178.42597826086958</v>
      </c>
      <c r="U230" s="4">
        <v>0</v>
      </c>
      <c r="V230" s="4">
        <v>0</v>
      </c>
      <c r="W2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23.554347826086953</v>
      </c>
      <c r="X230" s="4">
        <v>0</v>
      </c>
      <c r="Y230" s="4">
        <v>9.0434782608695645</v>
      </c>
      <c r="Z230" s="4">
        <v>0</v>
      </c>
      <c r="AA230" s="4">
        <v>5.6548913043478262</v>
      </c>
      <c r="AB230" s="4">
        <v>0</v>
      </c>
      <c r="AC230" s="4">
        <v>8.8559782608695645</v>
      </c>
      <c r="AD230" s="4">
        <v>0</v>
      </c>
      <c r="AE230" s="4">
        <v>0</v>
      </c>
      <c r="AF230" s="1">
        <v>395566</v>
      </c>
      <c r="AG230" s="1">
        <v>3</v>
      </c>
      <c r="AH230"/>
    </row>
    <row r="231" spans="1:34" x14ac:dyDescent="0.25">
      <c r="A231" t="s">
        <v>721</v>
      </c>
      <c r="B231" t="s">
        <v>16</v>
      </c>
      <c r="C231" t="s">
        <v>905</v>
      </c>
      <c r="D231" t="s">
        <v>768</v>
      </c>
      <c r="E231" s="4">
        <v>86.108695652173907</v>
      </c>
      <c r="F231" s="4">
        <f>Nurse[[#This Row],[Total Nurse Staff Hours]]/Nurse[[#This Row],[MDS Census]]</f>
        <v>3.443928300934108</v>
      </c>
      <c r="G231" s="4">
        <f>Nurse[[#This Row],[Total Direct Care Staff Hours]]/Nurse[[#This Row],[MDS Census]]</f>
        <v>3.2107801060338299</v>
      </c>
      <c r="H231" s="4">
        <f>Nurse[[#This Row],[Total RN Hours (w/ Admin, DON)]]/Nurse[[#This Row],[MDS Census]]</f>
        <v>0.79295001262307507</v>
      </c>
      <c r="I231" s="4">
        <f>Nurse[[#This Row],[RN Hours (excl. Admin, DON)]]/Nurse[[#This Row],[MDS Census]]</f>
        <v>0.55980181772279736</v>
      </c>
      <c r="J231" s="4">
        <f>SUM(Nurse[[#This Row],[RN Hours (excl. Admin, DON)]],Nurse[[#This Row],[RN Admin Hours]],Nurse[[#This Row],[RN DON Hours]],Nurse[[#This Row],[LPN Hours (excl. Admin)]],Nurse[[#This Row],[LPN Admin Hours]],Nurse[[#This Row],[CNA Hours]],Nurse[[#This Row],[NA TR Hours]],Nurse[[#This Row],[Med Aide/Tech Hours]])</f>
        <v>296.55217391304348</v>
      </c>
      <c r="K231" s="4">
        <f>SUM(Nurse[[#This Row],[RN Hours (excl. Admin, DON)]],Nurse[[#This Row],[LPN Hours (excl. Admin)]],Nurse[[#This Row],[CNA Hours]],Nurse[[#This Row],[NA TR Hours]],Nurse[[#This Row],[Med Aide/Tech Hours]])</f>
        <v>276.47608695652173</v>
      </c>
      <c r="L231" s="4">
        <f>SUM(Nurse[[#This Row],[RN Hours (excl. Admin, DON)]],Nurse[[#This Row],[RN Admin Hours]],Nurse[[#This Row],[RN DON Hours]])</f>
        <v>68.279891304347828</v>
      </c>
      <c r="M231" s="4">
        <v>48.203804347826086</v>
      </c>
      <c r="N231" s="4">
        <v>14.032608695652174</v>
      </c>
      <c r="O231" s="4">
        <v>6.0434782608695654</v>
      </c>
      <c r="P231" s="4">
        <f>SUM(Nurse[[#This Row],[LPN Hours (excl. Admin)]],Nurse[[#This Row],[LPN Admin Hours]])</f>
        <v>87.557065217391298</v>
      </c>
      <c r="Q231" s="4">
        <v>87.557065217391298</v>
      </c>
      <c r="R231" s="4">
        <v>0</v>
      </c>
      <c r="S231" s="4">
        <f>SUM(Nurse[[#This Row],[CNA Hours]],Nurse[[#This Row],[NA TR Hours]],Nurse[[#This Row],[Med Aide/Tech Hours]])</f>
        <v>140.71521739130435</v>
      </c>
      <c r="T231" s="4">
        <v>140.71521739130435</v>
      </c>
      <c r="U231" s="4">
        <v>0</v>
      </c>
      <c r="V231" s="4">
        <v>0</v>
      </c>
      <c r="W2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21.810326086956522</v>
      </c>
      <c r="X231" s="4">
        <v>7.8559782608695654</v>
      </c>
      <c r="Y231" s="4">
        <v>0</v>
      </c>
      <c r="Z231" s="4">
        <v>0</v>
      </c>
      <c r="AA231" s="4">
        <v>5.5108695652173916</v>
      </c>
      <c r="AB231" s="4">
        <v>0</v>
      </c>
      <c r="AC231" s="4">
        <v>8.4434782608695649</v>
      </c>
      <c r="AD231" s="4">
        <v>0</v>
      </c>
      <c r="AE231" s="4">
        <v>0</v>
      </c>
      <c r="AF231" s="1">
        <v>395773</v>
      </c>
      <c r="AG231" s="1">
        <v>3</v>
      </c>
      <c r="AH231"/>
    </row>
    <row r="232" spans="1:34" x14ac:dyDescent="0.25">
      <c r="A232" t="s">
        <v>721</v>
      </c>
      <c r="B232" t="s">
        <v>492</v>
      </c>
      <c r="C232" t="s">
        <v>1081</v>
      </c>
      <c r="D232" t="s">
        <v>776</v>
      </c>
      <c r="E232" s="4">
        <v>56.619565217391305</v>
      </c>
      <c r="F232" s="4">
        <f>Nurse[[#This Row],[Total Nurse Staff Hours]]/Nurse[[#This Row],[MDS Census]]</f>
        <v>4.3357650220771742</v>
      </c>
      <c r="G232" s="4">
        <f>Nurse[[#This Row],[Total Direct Care Staff Hours]]/Nurse[[#This Row],[MDS Census]]</f>
        <v>4.0808216548281813</v>
      </c>
      <c r="H232" s="4">
        <f>Nurse[[#This Row],[Total RN Hours (w/ Admin, DON)]]/Nurse[[#This Row],[MDS Census]]</f>
        <v>1.0847571510846612</v>
      </c>
      <c r="I232" s="4">
        <f>Nurse[[#This Row],[RN Hours (excl. Admin, DON)]]/Nurse[[#This Row],[MDS Census]]</f>
        <v>0.92196198886542524</v>
      </c>
      <c r="J232" s="4">
        <f>SUM(Nurse[[#This Row],[RN Hours (excl. Admin, DON)]],Nurse[[#This Row],[RN Admin Hours]],Nurse[[#This Row],[RN DON Hours]],Nurse[[#This Row],[LPN Hours (excl. Admin)]],Nurse[[#This Row],[LPN Admin Hours]],Nurse[[#This Row],[CNA Hours]],Nurse[[#This Row],[NA TR Hours]],Nurse[[#This Row],[Med Aide/Tech Hours]])</f>
        <v>245.48913043478262</v>
      </c>
      <c r="K232" s="4">
        <f>SUM(Nurse[[#This Row],[RN Hours (excl. Admin, DON)]],Nurse[[#This Row],[LPN Hours (excl. Admin)]],Nurse[[#This Row],[CNA Hours]],Nurse[[#This Row],[NA TR Hours]],Nurse[[#This Row],[Med Aide/Tech Hours]])</f>
        <v>231.05434782608694</v>
      </c>
      <c r="L232" s="4">
        <f>SUM(Nurse[[#This Row],[RN Hours (excl. Admin, DON)]],Nurse[[#This Row],[RN Admin Hours]],Nurse[[#This Row],[RN DON Hours]])</f>
        <v>61.41847826086957</v>
      </c>
      <c r="M232" s="4">
        <v>52.201086956521742</v>
      </c>
      <c r="N232" s="4">
        <v>4.6086956521739131</v>
      </c>
      <c r="O232" s="4">
        <v>4.6086956521739131</v>
      </c>
      <c r="P232" s="4">
        <f>SUM(Nurse[[#This Row],[LPN Hours (excl. Admin)]],Nurse[[#This Row],[LPN Admin Hours]])</f>
        <v>42.5</v>
      </c>
      <c r="Q232" s="4">
        <v>37.282608695652172</v>
      </c>
      <c r="R232" s="4">
        <v>5.2173913043478262</v>
      </c>
      <c r="S232" s="4">
        <f>SUM(Nurse[[#This Row],[CNA Hours]],Nurse[[#This Row],[NA TR Hours]],Nurse[[#This Row],[Med Aide/Tech Hours]])</f>
        <v>141.57065217391303</v>
      </c>
      <c r="T232" s="4">
        <v>141.57065217391303</v>
      </c>
      <c r="U232" s="4">
        <v>0</v>
      </c>
      <c r="V232" s="4">
        <v>0</v>
      </c>
      <c r="W2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15.847826086956522</v>
      </c>
      <c r="X232" s="4">
        <v>0</v>
      </c>
      <c r="Y232" s="4">
        <v>0</v>
      </c>
      <c r="Z232" s="4">
        <v>0</v>
      </c>
      <c r="AA232" s="4">
        <v>15.684782608695652</v>
      </c>
      <c r="AB232" s="4">
        <v>0</v>
      </c>
      <c r="AC232" s="4">
        <v>0.16304347826086957</v>
      </c>
      <c r="AD232" s="4">
        <v>0</v>
      </c>
      <c r="AE232" s="4">
        <v>0</v>
      </c>
      <c r="AF232" s="1">
        <v>395800</v>
      </c>
      <c r="AG232" s="1">
        <v>3</v>
      </c>
      <c r="AH232"/>
    </row>
    <row r="233" spans="1:34" x14ac:dyDescent="0.25">
      <c r="A233" t="s">
        <v>721</v>
      </c>
      <c r="B233" t="s">
        <v>408</v>
      </c>
      <c r="C233" t="s">
        <v>1064</v>
      </c>
      <c r="D233" t="s">
        <v>757</v>
      </c>
      <c r="E233" s="4">
        <v>87.804347826086953</v>
      </c>
      <c r="F233" s="4">
        <f>Nurse[[#This Row],[Total Nurse Staff Hours]]/Nurse[[#This Row],[MDS Census]]</f>
        <v>3.0068123297846001</v>
      </c>
      <c r="G233" s="4">
        <f>Nurse[[#This Row],[Total Direct Care Staff Hours]]/Nurse[[#This Row],[MDS Census]]</f>
        <v>2.8867640505075509</v>
      </c>
      <c r="H233" s="4">
        <f>Nurse[[#This Row],[Total RN Hours (w/ Admin, DON)]]/Nurse[[#This Row],[MDS Census]]</f>
        <v>0.53280514978955185</v>
      </c>
      <c r="I233" s="4">
        <f>Nurse[[#This Row],[RN Hours (excl. Admin, DON)]]/Nurse[[#This Row],[MDS Census]]</f>
        <v>0.41275687051250309</v>
      </c>
      <c r="J233" s="4">
        <f>SUM(Nurse[[#This Row],[RN Hours (excl. Admin, DON)]],Nurse[[#This Row],[RN Admin Hours]],Nurse[[#This Row],[RN DON Hours]],Nurse[[#This Row],[LPN Hours (excl. Admin)]],Nurse[[#This Row],[LPN Admin Hours]],Nurse[[#This Row],[CNA Hours]],Nurse[[#This Row],[NA TR Hours]],Nurse[[#This Row],[Med Aide/Tech Hours]])</f>
        <v>264.01119565217391</v>
      </c>
      <c r="K233" s="4">
        <f>SUM(Nurse[[#This Row],[RN Hours (excl. Admin, DON)]],Nurse[[#This Row],[LPN Hours (excl. Admin)]],Nurse[[#This Row],[CNA Hours]],Nurse[[#This Row],[NA TR Hours]],Nurse[[#This Row],[Med Aide/Tech Hours]])</f>
        <v>253.47043478260866</v>
      </c>
      <c r="L233" s="4">
        <f>SUM(Nurse[[#This Row],[RN Hours (excl. Admin, DON)]],Nurse[[#This Row],[RN Admin Hours]],Nurse[[#This Row],[RN DON Hours]])</f>
        <v>46.782608695652172</v>
      </c>
      <c r="M233" s="4">
        <v>36.241847826086953</v>
      </c>
      <c r="N233" s="4">
        <v>9.1929347826086953</v>
      </c>
      <c r="O233" s="4">
        <v>1.3478260869565217</v>
      </c>
      <c r="P233" s="4">
        <f>SUM(Nurse[[#This Row],[LPN Hours (excl. Admin)]],Nurse[[#This Row],[LPN Admin Hours]])</f>
        <v>58.875</v>
      </c>
      <c r="Q233" s="4">
        <v>58.875</v>
      </c>
      <c r="R233" s="4">
        <v>0</v>
      </c>
      <c r="S233" s="4">
        <f>SUM(Nurse[[#This Row],[CNA Hours]],Nurse[[#This Row],[NA TR Hours]],Nurse[[#This Row],[Med Aide/Tech Hours]])</f>
        <v>158.35358695652172</v>
      </c>
      <c r="T233" s="4">
        <v>140.78021739130435</v>
      </c>
      <c r="U233" s="4">
        <v>17.573369565217391</v>
      </c>
      <c r="V233" s="4">
        <v>0</v>
      </c>
      <c r="W2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33" s="4">
        <v>0</v>
      </c>
      <c r="Y233" s="4">
        <v>0</v>
      </c>
      <c r="Z233" s="4">
        <v>0</v>
      </c>
      <c r="AA233" s="4">
        <v>0</v>
      </c>
      <c r="AB233" s="4">
        <v>0</v>
      </c>
      <c r="AC233" s="4">
        <v>0</v>
      </c>
      <c r="AD233" s="4">
        <v>0</v>
      </c>
      <c r="AE233" s="4">
        <v>0</v>
      </c>
      <c r="AF233" s="1">
        <v>395683</v>
      </c>
      <c r="AG233" s="1">
        <v>3</v>
      </c>
      <c r="AH233"/>
    </row>
    <row r="234" spans="1:34" x14ac:dyDescent="0.25">
      <c r="A234" t="s">
        <v>721</v>
      </c>
      <c r="B234" t="s">
        <v>272</v>
      </c>
      <c r="C234" t="s">
        <v>979</v>
      </c>
      <c r="D234" t="s">
        <v>736</v>
      </c>
      <c r="E234" s="4">
        <v>168.9891304347826</v>
      </c>
      <c r="F234" s="4">
        <f>Nurse[[#This Row],[Total Nurse Staff Hours]]/Nurse[[#This Row],[MDS Census]]</f>
        <v>2.9125818485881521</v>
      </c>
      <c r="G234" s="4">
        <f>Nurse[[#This Row],[Total Direct Care Staff Hours]]/Nurse[[#This Row],[MDS Census]]</f>
        <v>2.7880864475461506</v>
      </c>
      <c r="H234" s="4">
        <f>Nurse[[#This Row],[Total RN Hours (w/ Admin, DON)]]/Nurse[[#This Row],[MDS Census]]</f>
        <v>0.44717566089920874</v>
      </c>
      <c r="I234" s="4">
        <f>Nurse[[#This Row],[RN Hours (excl. Admin, DON)]]/Nurse[[#This Row],[MDS Census]]</f>
        <v>0.33011127548723224</v>
      </c>
      <c r="J234" s="4">
        <f>SUM(Nurse[[#This Row],[RN Hours (excl. Admin, DON)]],Nurse[[#This Row],[RN Admin Hours]],Nurse[[#This Row],[RN DON Hours]],Nurse[[#This Row],[LPN Hours (excl. Admin)]],Nurse[[#This Row],[LPN Admin Hours]],Nurse[[#This Row],[CNA Hours]],Nurse[[#This Row],[NA TR Hours]],Nurse[[#This Row],[Med Aide/Tech Hours]])</f>
        <v>492.19467391304346</v>
      </c>
      <c r="K234" s="4">
        <f>SUM(Nurse[[#This Row],[RN Hours (excl. Admin, DON)]],Nurse[[#This Row],[LPN Hours (excl. Admin)]],Nurse[[#This Row],[CNA Hours]],Nurse[[#This Row],[NA TR Hours]],Nurse[[#This Row],[Med Aide/Tech Hours]])</f>
        <v>471.15630434782611</v>
      </c>
      <c r="L234" s="4">
        <f>SUM(Nurse[[#This Row],[RN Hours (excl. Admin, DON)]],Nurse[[#This Row],[RN Admin Hours]],Nurse[[#This Row],[RN DON Hours]])</f>
        <v>75.567826086956501</v>
      </c>
      <c r="M234" s="4">
        <v>55.785217391304336</v>
      </c>
      <c r="N234" s="4">
        <v>15.173913043478262</v>
      </c>
      <c r="O234" s="4">
        <v>4.6086956521739131</v>
      </c>
      <c r="P234" s="4">
        <f>SUM(Nurse[[#This Row],[LPN Hours (excl. Admin)]],Nurse[[#This Row],[LPN Admin Hours]])</f>
        <v>152.13152173913045</v>
      </c>
      <c r="Q234" s="4">
        <v>150.87576086956523</v>
      </c>
      <c r="R234" s="4">
        <v>1.2557608695652172</v>
      </c>
      <c r="S234" s="4">
        <f>SUM(Nurse[[#This Row],[CNA Hours]],Nurse[[#This Row],[NA TR Hours]],Nurse[[#This Row],[Med Aide/Tech Hours]])</f>
        <v>264.49532608695654</v>
      </c>
      <c r="T234" s="4">
        <v>196.47250000000003</v>
      </c>
      <c r="U234" s="4">
        <v>68.022826086956499</v>
      </c>
      <c r="V234" s="4">
        <v>0</v>
      </c>
      <c r="W2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31.05880434782609</v>
      </c>
      <c r="X234" s="4">
        <v>7.5147826086956497</v>
      </c>
      <c r="Y234" s="4">
        <v>0</v>
      </c>
      <c r="Z234" s="4">
        <v>0</v>
      </c>
      <c r="AA234" s="4">
        <v>3.516521739130436</v>
      </c>
      <c r="AB234" s="4">
        <v>0</v>
      </c>
      <c r="AC234" s="4">
        <v>20.027500000000003</v>
      </c>
      <c r="AD234" s="4">
        <v>0</v>
      </c>
      <c r="AE234" s="4">
        <v>0</v>
      </c>
      <c r="AF234" s="1">
        <v>395481</v>
      </c>
      <c r="AG234" s="1">
        <v>3</v>
      </c>
      <c r="AH234"/>
    </row>
    <row r="235" spans="1:34" x14ac:dyDescent="0.25">
      <c r="A235" t="s">
        <v>721</v>
      </c>
      <c r="B235" t="s">
        <v>235</v>
      </c>
      <c r="C235" t="s">
        <v>872</v>
      </c>
      <c r="D235" t="s">
        <v>767</v>
      </c>
      <c r="E235" s="4">
        <v>47.271739130434781</v>
      </c>
      <c r="F235" s="4">
        <f>Nurse[[#This Row],[Total Nurse Staff Hours]]/Nurse[[#This Row],[MDS Census]]</f>
        <v>4.1197976546332491</v>
      </c>
      <c r="G235" s="4">
        <f>Nurse[[#This Row],[Total Direct Care Staff Hours]]/Nurse[[#This Row],[MDS Census]]</f>
        <v>3.6549781558979073</v>
      </c>
      <c r="H235" s="4">
        <f>Nurse[[#This Row],[Total RN Hours (w/ Admin, DON)]]/Nurse[[#This Row],[MDS Census]]</f>
        <v>1.0174177971947573</v>
      </c>
      <c r="I235" s="4">
        <f>Nurse[[#This Row],[RN Hours (excl. Admin, DON)]]/Nurse[[#This Row],[MDS Census]]</f>
        <v>0.55805932398252478</v>
      </c>
      <c r="J235" s="4">
        <f>SUM(Nurse[[#This Row],[RN Hours (excl. Admin, DON)]],Nurse[[#This Row],[RN Admin Hours]],Nurse[[#This Row],[RN DON Hours]],Nurse[[#This Row],[LPN Hours (excl. Admin)]],Nurse[[#This Row],[LPN Admin Hours]],Nurse[[#This Row],[CNA Hours]],Nurse[[#This Row],[NA TR Hours]],Nurse[[#This Row],[Med Aide/Tech Hours]])</f>
        <v>194.75</v>
      </c>
      <c r="K235" s="4">
        <f>SUM(Nurse[[#This Row],[RN Hours (excl. Admin, DON)]],Nurse[[#This Row],[LPN Hours (excl. Admin)]],Nurse[[#This Row],[CNA Hours]],Nurse[[#This Row],[NA TR Hours]],Nurse[[#This Row],[Med Aide/Tech Hours]])</f>
        <v>172.77717391304347</v>
      </c>
      <c r="L235" s="4">
        <f>SUM(Nurse[[#This Row],[RN Hours (excl. Admin, DON)]],Nurse[[#This Row],[RN Admin Hours]],Nurse[[#This Row],[RN DON Hours]])</f>
        <v>48.095108695652172</v>
      </c>
      <c r="M235" s="4">
        <v>26.380434782608695</v>
      </c>
      <c r="N235" s="4">
        <v>13.355978260869565</v>
      </c>
      <c r="O235" s="4">
        <v>8.3586956521739122</v>
      </c>
      <c r="P235" s="4">
        <f>SUM(Nurse[[#This Row],[LPN Hours (excl. Admin)]],Nurse[[#This Row],[LPN Admin Hours]])</f>
        <v>53.396739130434788</v>
      </c>
      <c r="Q235" s="4">
        <v>53.138586956521742</v>
      </c>
      <c r="R235" s="4">
        <v>0.25815217391304346</v>
      </c>
      <c r="S235" s="4">
        <f>SUM(Nurse[[#This Row],[CNA Hours]],Nurse[[#This Row],[NA TR Hours]],Nurse[[#This Row],[Med Aide/Tech Hours]])</f>
        <v>93.258152173913032</v>
      </c>
      <c r="T235" s="4">
        <v>77.972826086956516</v>
      </c>
      <c r="U235" s="4">
        <v>0</v>
      </c>
      <c r="V235" s="4">
        <v>15.285326086956522</v>
      </c>
      <c r="W2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29.470108695652172</v>
      </c>
      <c r="X235" s="4">
        <v>1.5978260869565217</v>
      </c>
      <c r="Y235" s="4">
        <v>0</v>
      </c>
      <c r="Z235" s="4">
        <v>0</v>
      </c>
      <c r="AA235" s="4">
        <v>9.4646739130434785</v>
      </c>
      <c r="AB235" s="4">
        <v>0.25815217391304346</v>
      </c>
      <c r="AC235" s="4">
        <v>18.149456521739129</v>
      </c>
      <c r="AD235" s="4">
        <v>0</v>
      </c>
      <c r="AE235" s="4">
        <v>0</v>
      </c>
      <c r="AF235" s="1">
        <v>395432</v>
      </c>
      <c r="AG235" s="1">
        <v>3</v>
      </c>
      <c r="AH235"/>
    </row>
    <row r="236" spans="1:34" x14ac:dyDescent="0.25">
      <c r="A236" t="s">
        <v>721</v>
      </c>
      <c r="B236" t="s">
        <v>681</v>
      </c>
      <c r="C236" t="s">
        <v>912</v>
      </c>
      <c r="D236" t="s">
        <v>771</v>
      </c>
      <c r="E236" s="4">
        <v>142.20652173913044</v>
      </c>
      <c r="F236" s="4">
        <f>Nurse[[#This Row],[Total Nurse Staff Hours]]/Nurse[[#This Row],[MDS Census]]</f>
        <v>7.2845914545593518</v>
      </c>
      <c r="G236" s="4">
        <f>Nurse[[#This Row],[Total Direct Care Staff Hours]]/Nurse[[#This Row],[MDS Census]]</f>
        <v>7.1256829473362373</v>
      </c>
      <c r="H236" s="4">
        <f>Nurse[[#This Row],[Total RN Hours (w/ Admin, DON)]]/Nurse[[#This Row],[MDS Census]]</f>
        <v>1.5109004051058625</v>
      </c>
      <c r="I236" s="4">
        <f>Nurse[[#This Row],[RN Hours (excl. Admin, DON)]]/Nurse[[#This Row],[MDS Census]]</f>
        <v>1.3519918978827488</v>
      </c>
      <c r="J236" s="4">
        <f>SUM(Nurse[[#This Row],[RN Hours (excl. Admin, DON)]],Nurse[[#This Row],[RN Admin Hours]],Nurse[[#This Row],[RN DON Hours]],Nurse[[#This Row],[LPN Hours (excl. Admin)]],Nurse[[#This Row],[LPN Admin Hours]],Nurse[[#This Row],[CNA Hours]],Nurse[[#This Row],[NA TR Hours]],Nurse[[#This Row],[Med Aide/Tech Hours]])</f>
        <v>1035.9164130434783</v>
      </c>
      <c r="K236" s="4">
        <f>SUM(Nurse[[#This Row],[RN Hours (excl. Admin, DON)]],Nurse[[#This Row],[LPN Hours (excl. Admin)]],Nurse[[#This Row],[CNA Hours]],Nurse[[#This Row],[NA TR Hours]],Nurse[[#This Row],[Med Aide/Tech Hours]])</f>
        <v>1013.3185869565217</v>
      </c>
      <c r="L236" s="4">
        <f>SUM(Nurse[[#This Row],[RN Hours (excl. Admin, DON)]],Nurse[[#This Row],[RN Admin Hours]],Nurse[[#This Row],[RN DON Hours]])</f>
        <v>214.85989130434783</v>
      </c>
      <c r="M236" s="4">
        <v>192.26206521739132</v>
      </c>
      <c r="N236" s="4">
        <v>17.217391304347824</v>
      </c>
      <c r="O236" s="4">
        <v>5.3804347826086953</v>
      </c>
      <c r="P236" s="4">
        <f>SUM(Nurse[[#This Row],[LPN Hours (excl. Admin)]],Nurse[[#This Row],[LPN Admin Hours]])</f>
        <v>257.92999999999995</v>
      </c>
      <c r="Q236" s="4">
        <v>257.92999999999995</v>
      </c>
      <c r="R236" s="4">
        <v>0</v>
      </c>
      <c r="S236" s="4">
        <f>SUM(Nurse[[#This Row],[CNA Hours]],Nurse[[#This Row],[NA TR Hours]],Nurse[[#This Row],[Med Aide/Tech Hours]])</f>
        <v>563.12652173913045</v>
      </c>
      <c r="T236" s="4">
        <v>563.12652173913045</v>
      </c>
      <c r="U236" s="4">
        <v>0</v>
      </c>
      <c r="V236" s="4">
        <v>0</v>
      </c>
      <c r="W2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36" s="4">
        <v>0</v>
      </c>
      <c r="Y236" s="4">
        <v>0</v>
      </c>
      <c r="Z236" s="4">
        <v>0</v>
      </c>
      <c r="AA236" s="4">
        <v>0</v>
      </c>
      <c r="AB236" s="4">
        <v>0</v>
      </c>
      <c r="AC236" s="4">
        <v>0</v>
      </c>
      <c r="AD236" s="4">
        <v>0</v>
      </c>
      <c r="AE236" s="4">
        <v>0</v>
      </c>
      <c r="AF236" t="s">
        <v>4</v>
      </c>
      <c r="AG236" s="1">
        <v>3</v>
      </c>
      <c r="AH236"/>
    </row>
    <row r="237" spans="1:34" x14ac:dyDescent="0.25">
      <c r="A237" t="s">
        <v>721</v>
      </c>
      <c r="B237" t="s">
        <v>379</v>
      </c>
      <c r="C237" t="s">
        <v>881</v>
      </c>
      <c r="D237" t="s">
        <v>774</v>
      </c>
      <c r="E237" s="4">
        <v>20.565217391304348</v>
      </c>
      <c r="F237" s="4">
        <f>Nurse[[#This Row],[Total Nurse Staff Hours]]/Nurse[[#This Row],[MDS Census]]</f>
        <v>5.9274418604651151</v>
      </c>
      <c r="G237" s="4">
        <f>Nurse[[#This Row],[Total Direct Care Staff Hours]]/Nurse[[#This Row],[MDS Census]]</f>
        <v>5.076490486257927</v>
      </c>
      <c r="H237" s="4">
        <f>Nurse[[#This Row],[Total RN Hours (w/ Admin, DON)]]/Nurse[[#This Row],[MDS Census]]</f>
        <v>1.5899841437632136</v>
      </c>
      <c r="I237" s="4">
        <f>Nurse[[#This Row],[RN Hours (excl. Admin, DON)]]/Nurse[[#This Row],[MDS Census]]</f>
        <v>0.73903276955602537</v>
      </c>
      <c r="J237" s="4">
        <f>SUM(Nurse[[#This Row],[RN Hours (excl. Admin, DON)]],Nurse[[#This Row],[RN Admin Hours]],Nurse[[#This Row],[RN DON Hours]],Nurse[[#This Row],[LPN Hours (excl. Admin)]],Nurse[[#This Row],[LPN Admin Hours]],Nurse[[#This Row],[CNA Hours]],Nurse[[#This Row],[NA TR Hours]],Nurse[[#This Row],[Med Aide/Tech Hours]])</f>
        <v>121.89913043478259</v>
      </c>
      <c r="K237" s="4">
        <f>SUM(Nurse[[#This Row],[RN Hours (excl. Admin, DON)]],Nurse[[#This Row],[LPN Hours (excl. Admin)]],Nurse[[#This Row],[CNA Hours]],Nurse[[#This Row],[NA TR Hours]],Nurse[[#This Row],[Med Aide/Tech Hours]])</f>
        <v>104.39913043478259</v>
      </c>
      <c r="L237" s="4">
        <f>SUM(Nurse[[#This Row],[RN Hours (excl. Admin, DON)]],Nurse[[#This Row],[RN Admin Hours]],Nurse[[#This Row],[RN DON Hours]])</f>
        <v>32.698369565217391</v>
      </c>
      <c r="M237" s="4">
        <v>15.198369565217391</v>
      </c>
      <c r="N237" s="4">
        <v>13.396739130434783</v>
      </c>
      <c r="O237" s="4">
        <v>4.1032608695652177</v>
      </c>
      <c r="P237" s="4">
        <f>SUM(Nurse[[#This Row],[LPN Hours (excl. Admin)]],Nurse[[#This Row],[LPN Admin Hours]])</f>
        <v>11.486195652173913</v>
      </c>
      <c r="Q237" s="4">
        <v>11.486195652173913</v>
      </c>
      <c r="R237" s="4">
        <v>0</v>
      </c>
      <c r="S237" s="4">
        <f>SUM(Nurse[[#This Row],[CNA Hours]],Nurse[[#This Row],[NA TR Hours]],Nurse[[#This Row],[Med Aide/Tech Hours]])</f>
        <v>77.714565217391296</v>
      </c>
      <c r="T237" s="4">
        <v>77.714565217391296</v>
      </c>
      <c r="U237" s="4">
        <v>0</v>
      </c>
      <c r="V237" s="4">
        <v>0</v>
      </c>
      <c r="W2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15.532282608695652</v>
      </c>
      <c r="X237" s="4">
        <v>3.5054347826086958</v>
      </c>
      <c r="Y237" s="4">
        <v>2.3668478260869565</v>
      </c>
      <c r="Z237" s="4">
        <v>0</v>
      </c>
      <c r="AA237" s="4">
        <v>6.209021739130435</v>
      </c>
      <c r="AB237" s="4">
        <v>0</v>
      </c>
      <c r="AC237" s="4">
        <v>3.4509782608695652</v>
      </c>
      <c r="AD237" s="4">
        <v>0</v>
      </c>
      <c r="AE237" s="4">
        <v>0</v>
      </c>
      <c r="AF237" s="1">
        <v>395637</v>
      </c>
      <c r="AG237" s="1">
        <v>3</v>
      </c>
      <c r="AH237"/>
    </row>
    <row r="238" spans="1:34" x14ac:dyDescent="0.25">
      <c r="A238" t="s">
        <v>721</v>
      </c>
      <c r="B238" t="s">
        <v>115</v>
      </c>
      <c r="C238" t="s">
        <v>946</v>
      </c>
      <c r="D238" t="s">
        <v>765</v>
      </c>
      <c r="E238" s="4">
        <v>96.369565217391298</v>
      </c>
      <c r="F238" s="4">
        <f>Nurse[[#This Row],[Total Nurse Staff Hours]]/Nurse[[#This Row],[MDS Census]]</f>
        <v>4.0272512970900074</v>
      </c>
      <c r="G238" s="4">
        <f>Nurse[[#This Row],[Total Direct Care Staff Hours]]/Nurse[[#This Row],[MDS Census]]</f>
        <v>3.8087198285585386</v>
      </c>
      <c r="H238" s="4">
        <f>Nurse[[#This Row],[Total RN Hours (w/ Admin, DON)]]/Nurse[[#This Row],[MDS Census]]</f>
        <v>1.1571328671328673</v>
      </c>
      <c r="I238" s="4">
        <f>Nurse[[#This Row],[RN Hours (excl. Admin, DON)]]/Nurse[[#This Row],[MDS Census]]</f>
        <v>0.93860139860139868</v>
      </c>
      <c r="J238" s="4">
        <f>SUM(Nurse[[#This Row],[RN Hours (excl. Admin, DON)]],Nurse[[#This Row],[RN Admin Hours]],Nurse[[#This Row],[RN DON Hours]],Nurse[[#This Row],[LPN Hours (excl. Admin)]],Nurse[[#This Row],[LPN Admin Hours]],Nurse[[#This Row],[CNA Hours]],Nurse[[#This Row],[NA TR Hours]],Nurse[[#This Row],[Med Aide/Tech Hours]])</f>
        <v>388.10445652173917</v>
      </c>
      <c r="K238" s="4">
        <f>SUM(Nurse[[#This Row],[RN Hours (excl. Admin, DON)]],Nurse[[#This Row],[LPN Hours (excl. Admin)]],Nurse[[#This Row],[CNA Hours]],Nurse[[#This Row],[NA TR Hours]],Nurse[[#This Row],[Med Aide/Tech Hours]])</f>
        <v>367.04467391304348</v>
      </c>
      <c r="L238" s="4">
        <f>SUM(Nurse[[#This Row],[RN Hours (excl. Admin, DON)]],Nurse[[#This Row],[RN Admin Hours]],Nurse[[#This Row],[RN DON Hours]])</f>
        <v>111.51239130434783</v>
      </c>
      <c r="M238" s="4">
        <v>90.452608695652174</v>
      </c>
      <c r="N238" s="4">
        <v>13.125</v>
      </c>
      <c r="O238" s="4">
        <v>7.9347826086956523</v>
      </c>
      <c r="P238" s="4">
        <f>SUM(Nurse[[#This Row],[LPN Hours (excl. Admin)]],Nurse[[#This Row],[LPN Admin Hours]])</f>
        <v>71.597499999999997</v>
      </c>
      <c r="Q238" s="4">
        <v>71.597499999999997</v>
      </c>
      <c r="R238" s="4">
        <v>0</v>
      </c>
      <c r="S238" s="4">
        <f>SUM(Nurse[[#This Row],[CNA Hours]],Nurse[[#This Row],[NA TR Hours]],Nurse[[#This Row],[Med Aide/Tech Hours]])</f>
        <v>204.99456521739128</v>
      </c>
      <c r="T238" s="4">
        <v>204.84239130434781</v>
      </c>
      <c r="U238" s="4">
        <v>0</v>
      </c>
      <c r="V238" s="4">
        <v>0.15217391304347827</v>
      </c>
      <c r="W2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29.272717391304347</v>
      </c>
      <c r="X238" s="4">
        <v>3.8765217391304354</v>
      </c>
      <c r="Y238" s="4">
        <v>0</v>
      </c>
      <c r="Z238" s="4">
        <v>0</v>
      </c>
      <c r="AA238" s="4">
        <v>17.143478260869564</v>
      </c>
      <c r="AB238" s="4">
        <v>0</v>
      </c>
      <c r="AC238" s="4">
        <v>8.1005434782608692</v>
      </c>
      <c r="AD238" s="4">
        <v>0</v>
      </c>
      <c r="AE238" s="4">
        <v>0.15217391304347827</v>
      </c>
      <c r="AF238" s="1">
        <v>395250</v>
      </c>
      <c r="AG238" s="1">
        <v>3</v>
      </c>
      <c r="AH238"/>
    </row>
    <row r="239" spans="1:34" x14ac:dyDescent="0.25">
      <c r="A239" t="s">
        <v>721</v>
      </c>
      <c r="B239" t="s">
        <v>266</v>
      </c>
      <c r="C239" t="s">
        <v>814</v>
      </c>
      <c r="D239" t="s">
        <v>773</v>
      </c>
      <c r="E239" s="4">
        <v>87.391304347826093</v>
      </c>
      <c r="F239" s="4">
        <f>Nurse[[#This Row],[Total Nurse Staff Hours]]/Nurse[[#This Row],[MDS Census]]</f>
        <v>5.4950310945273602</v>
      </c>
      <c r="G239" s="4">
        <f>Nurse[[#This Row],[Total Direct Care Staff Hours]]/Nurse[[#This Row],[MDS Census]]</f>
        <v>5.2471766169154206</v>
      </c>
      <c r="H239" s="4">
        <f>Nurse[[#This Row],[Total RN Hours (w/ Admin, DON)]]/Nurse[[#This Row],[MDS Census]]</f>
        <v>0.62052238805970183</v>
      </c>
      <c r="I239" s="4">
        <f>Nurse[[#This Row],[RN Hours (excl. Admin, DON)]]/Nurse[[#This Row],[MDS Census]]</f>
        <v>0.44741915422885598</v>
      </c>
      <c r="J239" s="4">
        <f>SUM(Nurse[[#This Row],[RN Hours (excl. Admin, DON)]],Nurse[[#This Row],[RN Admin Hours]],Nurse[[#This Row],[RN DON Hours]],Nurse[[#This Row],[LPN Hours (excl. Admin)]],Nurse[[#This Row],[LPN Admin Hours]],Nurse[[#This Row],[CNA Hours]],Nurse[[#This Row],[NA TR Hours]],Nurse[[#This Row],[Med Aide/Tech Hours]])</f>
        <v>480.21793478260849</v>
      </c>
      <c r="K239" s="4">
        <f>SUM(Nurse[[#This Row],[RN Hours (excl. Admin, DON)]],Nurse[[#This Row],[LPN Hours (excl. Admin)]],Nurse[[#This Row],[CNA Hours]],Nurse[[#This Row],[NA TR Hours]],Nurse[[#This Row],[Med Aide/Tech Hours]])</f>
        <v>458.55760869565199</v>
      </c>
      <c r="L239" s="4">
        <f>SUM(Nurse[[#This Row],[RN Hours (excl. Admin, DON)]],Nurse[[#This Row],[RN Admin Hours]],Nurse[[#This Row],[RN DON Hours]])</f>
        <v>54.228260869565247</v>
      </c>
      <c r="M239" s="4">
        <v>39.100543478260896</v>
      </c>
      <c r="N239" s="4">
        <v>9.9103260869565215</v>
      </c>
      <c r="O239" s="4">
        <v>5.2173913043478262</v>
      </c>
      <c r="P239" s="4">
        <f>SUM(Nurse[[#This Row],[LPN Hours (excl. Admin)]],Nurse[[#This Row],[LPN Admin Hours]])</f>
        <v>76.089130434782618</v>
      </c>
      <c r="Q239" s="4">
        <v>69.556521739130446</v>
      </c>
      <c r="R239" s="4">
        <v>6.5326086956521738</v>
      </c>
      <c r="S239" s="4">
        <f>SUM(Nurse[[#This Row],[CNA Hours]],Nurse[[#This Row],[NA TR Hours]],Nurse[[#This Row],[Med Aide/Tech Hours]])</f>
        <v>349.90054347826066</v>
      </c>
      <c r="T239" s="4">
        <v>333.17499999999978</v>
      </c>
      <c r="U239" s="4">
        <v>16.725543478260871</v>
      </c>
      <c r="V239" s="4">
        <v>0</v>
      </c>
      <c r="W2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37.42173913043478</v>
      </c>
      <c r="X239" s="4">
        <v>2.3043478260869574</v>
      </c>
      <c r="Y239" s="4">
        <v>0</v>
      </c>
      <c r="Z239" s="4">
        <v>0</v>
      </c>
      <c r="AA239" s="4">
        <v>2.9695652173913047</v>
      </c>
      <c r="AB239" s="4">
        <v>0</v>
      </c>
      <c r="AC239" s="4">
        <v>32.14782608695652</v>
      </c>
      <c r="AD239" s="4">
        <v>0</v>
      </c>
      <c r="AE239" s="4">
        <v>0</v>
      </c>
      <c r="AF239" s="1">
        <v>395475</v>
      </c>
      <c r="AG239" s="1">
        <v>3</v>
      </c>
      <c r="AH239"/>
    </row>
    <row r="240" spans="1:34" x14ac:dyDescent="0.25">
      <c r="A240" t="s">
        <v>721</v>
      </c>
      <c r="B240" t="s">
        <v>437</v>
      </c>
      <c r="C240" t="s">
        <v>818</v>
      </c>
      <c r="D240" t="s">
        <v>761</v>
      </c>
      <c r="E240" s="4">
        <v>48.510869565217391</v>
      </c>
      <c r="F240" s="4">
        <f>Nurse[[#This Row],[Total Nurse Staff Hours]]/Nurse[[#This Row],[MDS Census]]</f>
        <v>5.1066591978489804</v>
      </c>
      <c r="G240" s="4">
        <f>Nurse[[#This Row],[Total Direct Care Staff Hours]]/Nurse[[#This Row],[MDS Census]]</f>
        <v>4.799466726417208</v>
      </c>
      <c r="H240" s="4">
        <f>Nurse[[#This Row],[Total RN Hours (w/ Admin, DON)]]/Nurse[[#This Row],[MDS Census]]</f>
        <v>0.97372843378893115</v>
      </c>
      <c r="I240" s="4">
        <f>Nurse[[#This Row],[RN Hours (excl. Admin, DON)]]/Nurse[[#This Row],[MDS Census]]</f>
        <v>0.66653596235715884</v>
      </c>
      <c r="J240" s="4">
        <f>SUM(Nurse[[#This Row],[RN Hours (excl. Admin, DON)]],Nurse[[#This Row],[RN Admin Hours]],Nurse[[#This Row],[RN DON Hours]],Nurse[[#This Row],[LPN Hours (excl. Admin)]],Nurse[[#This Row],[LPN Admin Hours]],Nurse[[#This Row],[CNA Hours]],Nurse[[#This Row],[NA TR Hours]],Nurse[[#This Row],[Med Aide/Tech Hours]])</f>
        <v>247.72847826086957</v>
      </c>
      <c r="K240" s="4">
        <f>SUM(Nurse[[#This Row],[RN Hours (excl. Admin, DON)]],Nurse[[#This Row],[LPN Hours (excl. Admin)]],Nurse[[#This Row],[CNA Hours]],Nurse[[#This Row],[NA TR Hours]],Nurse[[#This Row],[Med Aide/Tech Hours]])</f>
        <v>232.82630434782607</v>
      </c>
      <c r="L240" s="4">
        <f>SUM(Nurse[[#This Row],[RN Hours (excl. Admin, DON)]],Nurse[[#This Row],[RN Admin Hours]],Nurse[[#This Row],[RN DON Hours]])</f>
        <v>47.236413043478258</v>
      </c>
      <c r="M240" s="4">
        <v>32.334239130434781</v>
      </c>
      <c r="N240" s="4">
        <v>10.152173913043478</v>
      </c>
      <c r="O240" s="4">
        <v>4.75</v>
      </c>
      <c r="P240" s="4">
        <f>SUM(Nurse[[#This Row],[LPN Hours (excl. Admin)]],Nurse[[#This Row],[LPN Admin Hours]])</f>
        <v>45.568152173913049</v>
      </c>
      <c r="Q240" s="4">
        <v>45.568152173913049</v>
      </c>
      <c r="R240" s="4">
        <v>0</v>
      </c>
      <c r="S240" s="4">
        <f>SUM(Nurse[[#This Row],[CNA Hours]],Nurse[[#This Row],[NA TR Hours]],Nurse[[#This Row],[Med Aide/Tech Hours]])</f>
        <v>154.92391304347825</v>
      </c>
      <c r="T240" s="4">
        <v>154.92391304347825</v>
      </c>
      <c r="U240" s="4">
        <v>0</v>
      </c>
      <c r="V240" s="4">
        <v>0</v>
      </c>
      <c r="W2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0.35326086956521741</v>
      </c>
      <c r="X240" s="4">
        <v>0</v>
      </c>
      <c r="Y240" s="4">
        <v>0</v>
      </c>
      <c r="Z240" s="4">
        <v>0</v>
      </c>
      <c r="AA240" s="4">
        <v>0</v>
      </c>
      <c r="AB240" s="4">
        <v>0</v>
      </c>
      <c r="AC240" s="4">
        <v>0.35326086956521741</v>
      </c>
      <c r="AD240" s="4">
        <v>0</v>
      </c>
      <c r="AE240" s="4">
        <v>0</v>
      </c>
      <c r="AF240" s="1">
        <v>395720</v>
      </c>
      <c r="AG240" s="1">
        <v>3</v>
      </c>
      <c r="AH240"/>
    </row>
    <row r="241" spans="1:34" x14ac:dyDescent="0.25">
      <c r="A241" t="s">
        <v>721</v>
      </c>
      <c r="B241" t="s">
        <v>539</v>
      </c>
      <c r="C241" t="s">
        <v>1097</v>
      </c>
      <c r="D241" t="s">
        <v>784</v>
      </c>
      <c r="E241" s="4">
        <v>81</v>
      </c>
      <c r="F241" s="4">
        <f>Nurse[[#This Row],[Total Nurse Staff Hours]]/Nurse[[#This Row],[MDS Census]]</f>
        <v>4.0232769726247994</v>
      </c>
      <c r="G241" s="4">
        <f>Nurse[[#This Row],[Total Direct Care Staff Hours]]/Nurse[[#This Row],[MDS Census]]</f>
        <v>3.724417606011809</v>
      </c>
      <c r="H241" s="4">
        <f>Nurse[[#This Row],[Total RN Hours (w/ Admin, DON)]]/Nurse[[#This Row],[MDS Census]]</f>
        <v>0.64391706924315617</v>
      </c>
      <c r="I241" s="4">
        <f>Nurse[[#This Row],[RN Hours (excl. Admin, DON)]]/Nurse[[#This Row],[MDS Census]]</f>
        <v>0.41707192699946322</v>
      </c>
      <c r="J241" s="4">
        <f>SUM(Nurse[[#This Row],[RN Hours (excl. Admin, DON)]],Nurse[[#This Row],[RN Admin Hours]],Nurse[[#This Row],[RN DON Hours]],Nurse[[#This Row],[LPN Hours (excl. Admin)]],Nurse[[#This Row],[LPN Admin Hours]],Nurse[[#This Row],[CNA Hours]],Nurse[[#This Row],[NA TR Hours]],Nurse[[#This Row],[Med Aide/Tech Hours]])</f>
        <v>325.88543478260874</v>
      </c>
      <c r="K241" s="4">
        <f>SUM(Nurse[[#This Row],[RN Hours (excl. Admin, DON)]],Nurse[[#This Row],[LPN Hours (excl. Admin)]],Nurse[[#This Row],[CNA Hours]],Nurse[[#This Row],[NA TR Hours]],Nurse[[#This Row],[Med Aide/Tech Hours]])</f>
        <v>301.67782608695654</v>
      </c>
      <c r="L241" s="4">
        <f>SUM(Nurse[[#This Row],[RN Hours (excl. Admin, DON)]],Nurse[[#This Row],[RN Admin Hours]],Nurse[[#This Row],[RN DON Hours]])</f>
        <v>52.157282608695652</v>
      </c>
      <c r="M241" s="4">
        <v>33.782826086956518</v>
      </c>
      <c r="N241" s="4">
        <v>12.99217391304348</v>
      </c>
      <c r="O241" s="4">
        <v>5.3822826086956521</v>
      </c>
      <c r="P241" s="4">
        <f>SUM(Nurse[[#This Row],[LPN Hours (excl. Admin)]],Nurse[[#This Row],[LPN Admin Hours]])</f>
        <v>103.53934782608698</v>
      </c>
      <c r="Q241" s="4">
        <v>97.706195652173932</v>
      </c>
      <c r="R241" s="4">
        <v>5.8331521739130441</v>
      </c>
      <c r="S241" s="4">
        <f>SUM(Nurse[[#This Row],[CNA Hours]],Nurse[[#This Row],[NA TR Hours]],Nurse[[#This Row],[Med Aide/Tech Hours]])</f>
        <v>170.18880434782608</v>
      </c>
      <c r="T241" s="4">
        <v>165.32641304347825</v>
      </c>
      <c r="U241" s="4">
        <v>4.8623913043478257</v>
      </c>
      <c r="V241" s="4">
        <v>0</v>
      </c>
      <c r="W2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117.56521739130434</v>
      </c>
      <c r="X241" s="4">
        <v>0.2608695652173913</v>
      </c>
      <c r="Y241" s="4">
        <v>0</v>
      </c>
      <c r="Z241" s="4">
        <v>0</v>
      </c>
      <c r="AA241" s="4">
        <v>48.782608695652172</v>
      </c>
      <c r="AB241" s="4">
        <v>0</v>
      </c>
      <c r="AC241" s="4">
        <v>68.521739130434781</v>
      </c>
      <c r="AD241" s="4">
        <v>0</v>
      </c>
      <c r="AE241" s="4">
        <v>0</v>
      </c>
      <c r="AF241" s="1">
        <v>395875</v>
      </c>
      <c r="AG241" s="1">
        <v>3</v>
      </c>
      <c r="AH241"/>
    </row>
    <row r="242" spans="1:34" x14ac:dyDescent="0.25">
      <c r="A242" t="s">
        <v>721</v>
      </c>
      <c r="B242" t="s">
        <v>554</v>
      </c>
      <c r="C242" t="s">
        <v>1037</v>
      </c>
      <c r="D242" t="s">
        <v>771</v>
      </c>
      <c r="E242" s="4">
        <v>101.41304347826087</v>
      </c>
      <c r="F242" s="4">
        <f>Nurse[[#This Row],[Total Nurse Staff Hours]]/Nurse[[#This Row],[MDS Census]]</f>
        <v>3.46622400857449</v>
      </c>
      <c r="G242" s="4">
        <f>Nurse[[#This Row],[Total Direct Care Staff Hours]]/Nurse[[#This Row],[MDS Census]]</f>
        <v>3.0980300107181131</v>
      </c>
      <c r="H242" s="4">
        <f>Nurse[[#This Row],[Total RN Hours (w/ Admin, DON)]]/Nurse[[#This Row],[MDS Census]]</f>
        <v>0.70400535905680595</v>
      </c>
      <c r="I242" s="4">
        <f>Nurse[[#This Row],[RN Hours (excl. Admin, DON)]]/Nurse[[#This Row],[MDS Census]]</f>
        <v>0.42876420150053585</v>
      </c>
      <c r="J242" s="4">
        <f>SUM(Nurse[[#This Row],[RN Hours (excl. Admin, DON)]],Nurse[[#This Row],[RN Admin Hours]],Nurse[[#This Row],[RN DON Hours]],Nurse[[#This Row],[LPN Hours (excl. Admin)]],Nurse[[#This Row],[LPN Admin Hours]],Nurse[[#This Row],[CNA Hours]],Nurse[[#This Row],[NA TR Hours]],Nurse[[#This Row],[Med Aide/Tech Hours]])</f>
        <v>351.52032608695646</v>
      </c>
      <c r="K242" s="4">
        <f>SUM(Nurse[[#This Row],[RN Hours (excl. Admin, DON)]],Nurse[[#This Row],[LPN Hours (excl. Admin)]],Nurse[[#This Row],[CNA Hours]],Nurse[[#This Row],[NA TR Hours]],Nurse[[#This Row],[Med Aide/Tech Hours]])</f>
        <v>314.18065217391302</v>
      </c>
      <c r="L242" s="4">
        <f>SUM(Nurse[[#This Row],[RN Hours (excl. Admin, DON)]],Nurse[[#This Row],[RN Admin Hours]],Nurse[[#This Row],[RN DON Hours]])</f>
        <v>71.395326086956516</v>
      </c>
      <c r="M242" s="4">
        <v>43.482282608695648</v>
      </c>
      <c r="N242" s="4">
        <v>23.130434782608695</v>
      </c>
      <c r="O242" s="4">
        <v>4.7826086956521738</v>
      </c>
      <c r="P242" s="4">
        <f>SUM(Nurse[[#This Row],[LPN Hours (excl. Admin)]],Nurse[[#This Row],[LPN Admin Hours]])</f>
        <v>108.49184782608695</v>
      </c>
      <c r="Q242" s="4">
        <v>99.065217391304344</v>
      </c>
      <c r="R242" s="4">
        <v>9.4266304347826093</v>
      </c>
      <c r="S242" s="4">
        <f>SUM(Nurse[[#This Row],[CNA Hours]],Nurse[[#This Row],[NA TR Hours]],Nurse[[#This Row],[Med Aide/Tech Hours]])</f>
        <v>171.63315217391303</v>
      </c>
      <c r="T242" s="4">
        <v>166.60326086956522</v>
      </c>
      <c r="U242" s="4">
        <v>5.0298913043478262</v>
      </c>
      <c r="V242" s="4">
        <v>0</v>
      </c>
      <c r="W2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42" s="4">
        <v>0</v>
      </c>
      <c r="Y242" s="4">
        <v>0</v>
      </c>
      <c r="Z242" s="4">
        <v>0</v>
      </c>
      <c r="AA242" s="4">
        <v>0</v>
      </c>
      <c r="AB242" s="4">
        <v>0</v>
      </c>
      <c r="AC242" s="4">
        <v>0</v>
      </c>
      <c r="AD242" s="4">
        <v>0</v>
      </c>
      <c r="AE242" s="4">
        <v>0</v>
      </c>
      <c r="AF242" s="1">
        <v>395896</v>
      </c>
      <c r="AG242" s="1">
        <v>3</v>
      </c>
      <c r="AH242"/>
    </row>
    <row r="243" spans="1:34" x14ac:dyDescent="0.25">
      <c r="A243" t="s">
        <v>721</v>
      </c>
      <c r="B243" t="s">
        <v>555</v>
      </c>
      <c r="C243" t="s">
        <v>848</v>
      </c>
      <c r="D243" t="s">
        <v>758</v>
      </c>
      <c r="E243" s="4">
        <v>90.956521739130437</v>
      </c>
      <c r="F243" s="4">
        <f>Nurse[[#This Row],[Total Nurse Staff Hours]]/Nurse[[#This Row],[MDS Census]]</f>
        <v>4.1553537284894837</v>
      </c>
      <c r="G243" s="4">
        <f>Nurse[[#This Row],[Total Direct Care Staff Hours]]/Nurse[[#This Row],[MDS Census]]</f>
        <v>3.8440786328871894</v>
      </c>
      <c r="H243" s="4">
        <f>Nurse[[#This Row],[Total RN Hours (w/ Admin, DON)]]/Nurse[[#This Row],[MDS Census]]</f>
        <v>0.79227413957934989</v>
      </c>
      <c r="I243" s="4">
        <f>Nurse[[#This Row],[RN Hours (excl. Admin, DON)]]/Nurse[[#This Row],[MDS Census]]</f>
        <v>0.63763742829827907</v>
      </c>
      <c r="J243" s="4">
        <f>SUM(Nurse[[#This Row],[RN Hours (excl. Admin, DON)]],Nurse[[#This Row],[RN Admin Hours]],Nurse[[#This Row],[RN DON Hours]],Nurse[[#This Row],[LPN Hours (excl. Admin)]],Nurse[[#This Row],[LPN Admin Hours]],Nurse[[#This Row],[CNA Hours]],Nurse[[#This Row],[NA TR Hours]],Nurse[[#This Row],[Med Aide/Tech Hours]])</f>
        <v>377.95652173913044</v>
      </c>
      <c r="K243" s="4">
        <f>SUM(Nurse[[#This Row],[RN Hours (excl. Admin, DON)]],Nurse[[#This Row],[LPN Hours (excl. Admin)]],Nurse[[#This Row],[CNA Hours]],Nurse[[#This Row],[NA TR Hours]],Nurse[[#This Row],[Med Aide/Tech Hours]])</f>
        <v>349.64402173913044</v>
      </c>
      <c r="L243" s="4">
        <f>SUM(Nurse[[#This Row],[RN Hours (excl. Admin, DON)]],Nurse[[#This Row],[RN Admin Hours]],Nurse[[#This Row],[RN DON Hours]])</f>
        <v>72.0625</v>
      </c>
      <c r="M243" s="4">
        <v>57.997282608695649</v>
      </c>
      <c r="N243" s="4">
        <v>8.5434782608695645</v>
      </c>
      <c r="O243" s="4">
        <v>5.5217391304347823</v>
      </c>
      <c r="P243" s="4">
        <f>SUM(Nurse[[#This Row],[LPN Hours (excl. Admin)]],Nurse[[#This Row],[LPN Admin Hours]])</f>
        <v>90.225543478260875</v>
      </c>
      <c r="Q243" s="4">
        <v>75.978260869565219</v>
      </c>
      <c r="R243" s="4">
        <v>14.247282608695652</v>
      </c>
      <c r="S243" s="4">
        <f>SUM(Nurse[[#This Row],[CNA Hours]],Nurse[[#This Row],[NA TR Hours]],Nurse[[#This Row],[Med Aide/Tech Hours]])</f>
        <v>215.66847826086956</v>
      </c>
      <c r="T243" s="4">
        <v>213.68478260869566</v>
      </c>
      <c r="U243" s="4">
        <v>1.9836956521739131</v>
      </c>
      <c r="V243" s="4">
        <v>0</v>
      </c>
      <c r="W2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43" s="4">
        <v>0</v>
      </c>
      <c r="Y243" s="4">
        <v>0</v>
      </c>
      <c r="Z243" s="4">
        <v>0</v>
      </c>
      <c r="AA243" s="4">
        <v>0</v>
      </c>
      <c r="AB243" s="4">
        <v>0</v>
      </c>
      <c r="AC243" s="4">
        <v>0</v>
      </c>
      <c r="AD243" s="4">
        <v>0</v>
      </c>
      <c r="AE243" s="4">
        <v>0</v>
      </c>
      <c r="AF243" s="1">
        <v>395898</v>
      </c>
      <c r="AG243" s="1">
        <v>3</v>
      </c>
      <c r="AH243"/>
    </row>
    <row r="244" spans="1:34" x14ac:dyDescent="0.25">
      <c r="A244" t="s">
        <v>721</v>
      </c>
      <c r="B244" t="s">
        <v>12</v>
      </c>
      <c r="C244" t="s">
        <v>979</v>
      </c>
      <c r="D244" t="s">
        <v>736</v>
      </c>
      <c r="E244" s="4">
        <v>100.48913043478261</v>
      </c>
      <c r="F244" s="4">
        <f>Nurse[[#This Row],[Total Nurse Staff Hours]]/Nurse[[#This Row],[MDS Census]]</f>
        <v>3.3133445105462402</v>
      </c>
      <c r="G244" s="4">
        <f>Nurse[[#This Row],[Total Direct Care Staff Hours]]/Nurse[[#This Row],[MDS Census]]</f>
        <v>3.0663017847485117</v>
      </c>
      <c r="H244" s="4">
        <f>Nurse[[#This Row],[Total RN Hours (w/ Admin, DON)]]/Nurse[[#This Row],[MDS Census]]</f>
        <v>0.81808545159545676</v>
      </c>
      <c r="I244" s="4">
        <f>Nurse[[#This Row],[RN Hours (excl. Admin, DON)]]/Nurse[[#This Row],[MDS Census]]</f>
        <v>0.57104272579772819</v>
      </c>
      <c r="J244" s="4">
        <f>SUM(Nurse[[#This Row],[RN Hours (excl. Admin, DON)]],Nurse[[#This Row],[RN Admin Hours]],Nurse[[#This Row],[RN DON Hours]],Nurse[[#This Row],[LPN Hours (excl. Admin)]],Nurse[[#This Row],[LPN Admin Hours]],Nurse[[#This Row],[CNA Hours]],Nurse[[#This Row],[NA TR Hours]],Nurse[[#This Row],[Med Aide/Tech Hours]])</f>
        <v>332.95510869565209</v>
      </c>
      <c r="K244" s="4">
        <f>SUM(Nurse[[#This Row],[RN Hours (excl. Admin, DON)]],Nurse[[#This Row],[LPN Hours (excl. Admin)]],Nurse[[#This Row],[CNA Hours]],Nurse[[#This Row],[NA TR Hours]],Nurse[[#This Row],[Med Aide/Tech Hours]])</f>
        <v>308.12999999999988</v>
      </c>
      <c r="L244" s="4">
        <f>SUM(Nurse[[#This Row],[RN Hours (excl. Admin, DON)]],Nurse[[#This Row],[RN Admin Hours]],Nurse[[#This Row],[RN DON Hours]])</f>
        <v>82.208695652173887</v>
      </c>
      <c r="M244" s="4">
        <v>57.383586956521711</v>
      </c>
      <c r="N244" s="4">
        <v>20.129456521739133</v>
      </c>
      <c r="O244" s="4">
        <v>4.6956521739130439</v>
      </c>
      <c r="P244" s="4">
        <f>SUM(Nurse[[#This Row],[LPN Hours (excl. Admin)]],Nurse[[#This Row],[LPN Admin Hours]])</f>
        <v>55.44760869565215</v>
      </c>
      <c r="Q244" s="4">
        <v>55.44760869565215</v>
      </c>
      <c r="R244" s="4">
        <v>0</v>
      </c>
      <c r="S244" s="4">
        <f>SUM(Nurse[[#This Row],[CNA Hours]],Nurse[[#This Row],[NA TR Hours]],Nurse[[#This Row],[Med Aide/Tech Hours]])</f>
        <v>195.29880434782604</v>
      </c>
      <c r="T244" s="4">
        <v>195.08999999999995</v>
      </c>
      <c r="U244" s="4">
        <v>0.20880434782608698</v>
      </c>
      <c r="V244" s="4">
        <v>0</v>
      </c>
      <c r="W2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25.935978260869561</v>
      </c>
      <c r="X244" s="4">
        <v>0.80467391304347824</v>
      </c>
      <c r="Y244" s="4">
        <v>0</v>
      </c>
      <c r="Z244" s="4">
        <v>0</v>
      </c>
      <c r="AA244" s="4">
        <v>4.589021739130434</v>
      </c>
      <c r="AB244" s="4">
        <v>0</v>
      </c>
      <c r="AC244" s="4">
        <v>20.54228260869565</v>
      </c>
      <c r="AD244" s="4">
        <v>0</v>
      </c>
      <c r="AE244" s="4">
        <v>0</v>
      </c>
      <c r="AF244" s="1">
        <v>395342</v>
      </c>
      <c r="AG244" s="1">
        <v>3</v>
      </c>
      <c r="AH244"/>
    </row>
    <row r="245" spans="1:34" x14ac:dyDescent="0.25">
      <c r="A245" t="s">
        <v>721</v>
      </c>
      <c r="B245" t="s">
        <v>629</v>
      </c>
      <c r="C245" t="s">
        <v>1118</v>
      </c>
      <c r="D245" t="s">
        <v>736</v>
      </c>
      <c r="E245" s="4">
        <v>315.75</v>
      </c>
      <c r="F245" s="4">
        <f>Nurse[[#This Row],[Total Nurse Staff Hours]]/Nurse[[#This Row],[MDS Census]]</f>
        <v>3.5529563840407592</v>
      </c>
      <c r="G245" s="4">
        <f>Nurse[[#This Row],[Total Direct Care Staff Hours]]/Nurse[[#This Row],[MDS Census]]</f>
        <v>3.1497163413542646</v>
      </c>
      <c r="H245" s="4">
        <f>Nurse[[#This Row],[Total RN Hours (w/ Admin, DON)]]/Nurse[[#This Row],[MDS Census]]</f>
        <v>0.70110675066267336</v>
      </c>
      <c r="I245" s="4">
        <f>Nurse[[#This Row],[RN Hours (excl. Admin, DON)]]/Nurse[[#This Row],[MDS Census]]</f>
        <v>0.34079417535887629</v>
      </c>
      <c r="J245" s="4">
        <f>SUM(Nurse[[#This Row],[RN Hours (excl. Admin, DON)]],Nurse[[#This Row],[RN Admin Hours]],Nurse[[#This Row],[RN DON Hours]],Nurse[[#This Row],[LPN Hours (excl. Admin)]],Nurse[[#This Row],[LPN Admin Hours]],Nurse[[#This Row],[CNA Hours]],Nurse[[#This Row],[NA TR Hours]],Nurse[[#This Row],[Med Aide/Tech Hours]])</f>
        <v>1121.8459782608697</v>
      </c>
      <c r="K245" s="4">
        <f>SUM(Nurse[[#This Row],[RN Hours (excl. Admin, DON)]],Nurse[[#This Row],[LPN Hours (excl. Admin)]],Nurse[[#This Row],[CNA Hours]],Nurse[[#This Row],[NA TR Hours]],Nurse[[#This Row],[Med Aide/Tech Hours]])</f>
        <v>994.52293478260901</v>
      </c>
      <c r="L245" s="4">
        <f>SUM(Nurse[[#This Row],[RN Hours (excl. Admin, DON)]],Nurse[[#This Row],[RN Admin Hours]],Nurse[[#This Row],[RN DON Hours]])</f>
        <v>221.37445652173912</v>
      </c>
      <c r="M245" s="4">
        <v>107.60576086956519</v>
      </c>
      <c r="N245" s="4">
        <v>108.11652173913046</v>
      </c>
      <c r="O245" s="4">
        <v>5.6521739130434785</v>
      </c>
      <c r="P245" s="4">
        <f>SUM(Nurse[[#This Row],[LPN Hours (excl. Admin)]],Nurse[[#This Row],[LPN Admin Hours]])</f>
        <v>198.54021739130437</v>
      </c>
      <c r="Q245" s="4">
        <v>184.9858695652174</v>
      </c>
      <c r="R245" s="4">
        <v>13.554347826086957</v>
      </c>
      <c r="S245" s="4">
        <f>SUM(Nurse[[#This Row],[CNA Hours]],Nurse[[#This Row],[NA TR Hours]],Nurse[[#This Row],[Med Aide/Tech Hours]])</f>
        <v>701.93130434782643</v>
      </c>
      <c r="T245" s="4">
        <v>693.42858695652205</v>
      </c>
      <c r="U245" s="4">
        <v>8.5027173913043477</v>
      </c>
      <c r="V245" s="4">
        <v>0</v>
      </c>
      <c r="W2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45" s="4">
        <v>0</v>
      </c>
      <c r="Y245" s="4">
        <v>0</v>
      </c>
      <c r="Z245" s="4">
        <v>0</v>
      </c>
      <c r="AA245" s="4">
        <v>0</v>
      </c>
      <c r="AB245" s="4">
        <v>0</v>
      </c>
      <c r="AC245" s="4">
        <v>0</v>
      </c>
      <c r="AD245" s="4">
        <v>0</v>
      </c>
      <c r="AE245" s="4">
        <v>0</v>
      </c>
      <c r="AF245" s="1">
        <v>396078</v>
      </c>
      <c r="AG245" s="1">
        <v>3</v>
      </c>
      <c r="AH245"/>
    </row>
    <row r="246" spans="1:34" x14ac:dyDescent="0.25">
      <c r="A246" t="s">
        <v>721</v>
      </c>
      <c r="B246" t="s">
        <v>531</v>
      </c>
      <c r="C246" t="s">
        <v>898</v>
      </c>
      <c r="D246" t="s">
        <v>736</v>
      </c>
      <c r="E246" s="4">
        <v>16.097826086956523</v>
      </c>
      <c r="F246" s="4">
        <f>Nurse[[#This Row],[Total Nurse Staff Hours]]/Nurse[[#This Row],[MDS Census]]</f>
        <v>5.2072923700202569</v>
      </c>
      <c r="G246" s="4">
        <f>Nurse[[#This Row],[Total Direct Care Staff Hours]]/Nurse[[#This Row],[MDS Census]]</f>
        <v>4.9778865631330182</v>
      </c>
      <c r="H246" s="4">
        <f>Nurse[[#This Row],[Total RN Hours (w/ Admin, DON)]]/Nurse[[#This Row],[MDS Census]]</f>
        <v>3.1936191762322754</v>
      </c>
      <c r="I246" s="4">
        <f>Nurse[[#This Row],[RN Hours (excl. Admin, DON)]]/Nurse[[#This Row],[MDS Census]]</f>
        <v>2.9642133693450368</v>
      </c>
      <c r="J246" s="4">
        <f>SUM(Nurse[[#This Row],[RN Hours (excl. Admin, DON)]],Nurse[[#This Row],[RN Admin Hours]],Nurse[[#This Row],[RN DON Hours]],Nurse[[#This Row],[LPN Hours (excl. Admin)]],Nurse[[#This Row],[LPN Admin Hours]],Nurse[[#This Row],[CNA Hours]],Nurse[[#This Row],[NA TR Hours]],Nurse[[#This Row],[Med Aide/Tech Hours]])</f>
        <v>83.826086956521749</v>
      </c>
      <c r="K246" s="4">
        <f>SUM(Nurse[[#This Row],[RN Hours (excl. Admin, DON)]],Nurse[[#This Row],[LPN Hours (excl. Admin)]],Nurse[[#This Row],[CNA Hours]],Nurse[[#This Row],[NA TR Hours]],Nurse[[#This Row],[Med Aide/Tech Hours]])</f>
        <v>80.133152173913047</v>
      </c>
      <c r="L246" s="4">
        <f>SUM(Nurse[[#This Row],[RN Hours (excl. Admin, DON)]],Nurse[[#This Row],[RN Admin Hours]],Nurse[[#This Row],[RN DON Hours]])</f>
        <v>51.410326086956523</v>
      </c>
      <c r="M246" s="4">
        <v>47.717391304347828</v>
      </c>
      <c r="N246" s="4">
        <v>3.6929347826086958</v>
      </c>
      <c r="O246" s="4">
        <v>0</v>
      </c>
      <c r="P246" s="4">
        <f>SUM(Nurse[[#This Row],[LPN Hours (excl. Admin)]],Nurse[[#This Row],[LPN Admin Hours]])</f>
        <v>0</v>
      </c>
      <c r="Q246" s="4">
        <v>0</v>
      </c>
      <c r="R246" s="4">
        <v>0</v>
      </c>
      <c r="S246" s="4">
        <f>SUM(Nurse[[#This Row],[CNA Hours]],Nurse[[#This Row],[NA TR Hours]],Nurse[[#This Row],[Med Aide/Tech Hours]])</f>
        <v>32.415760869565219</v>
      </c>
      <c r="T246" s="4">
        <v>32.415760869565219</v>
      </c>
      <c r="U246" s="4">
        <v>0</v>
      </c>
      <c r="V246" s="4">
        <v>0</v>
      </c>
      <c r="W2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4.3478260869565216E-2</v>
      </c>
      <c r="X246" s="4">
        <v>4.3478260869565216E-2</v>
      </c>
      <c r="Y246" s="4">
        <v>0</v>
      </c>
      <c r="Z246" s="4">
        <v>0</v>
      </c>
      <c r="AA246" s="4">
        <v>0</v>
      </c>
      <c r="AB246" s="4">
        <v>0</v>
      </c>
      <c r="AC246" s="4">
        <v>0</v>
      </c>
      <c r="AD246" s="4">
        <v>0</v>
      </c>
      <c r="AE246" s="4">
        <v>0</v>
      </c>
      <c r="AF246" s="1">
        <v>395861</v>
      </c>
      <c r="AG246" s="1">
        <v>3</v>
      </c>
      <c r="AH246"/>
    </row>
    <row r="247" spans="1:34" x14ac:dyDescent="0.25">
      <c r="A247" t="s">
        <v>721</v>
      </c>
      <c r="B247" t="s">
        <v>167</v>
      </c>
      <c r="C247" t="s">
        <v>881</v>
      </c>
      <c r="D247" t="s">
        <v>774</v>
      </c>
      <c r="E247" s="4">
        <v>255.2608695652174</v>
      </c>
      <c r="F247" s="4">
        <f>Nurse[[#This Row],[Total Nurse Staff Hours]]/Nurse[[#This Row],[MDS Census]]</f>
        <v>3.4526056038153627</v>
      </c>
      <c r="G247" s="4">
        <f>Nurse[[#This Row],[Total Direct Care Staff Hours]]/Nurse[[#This Row],[MDS Census]]</f>
        <v>3.1091862544711288</v>
      </c>
      <c r="H247" s="4">
        <f>Nurse[[#This Row],[Total RN Hours (w/ Admin, DON)]]/Nurse[[#This Row],[MDS Census]]</f>
        <v>0.53773846022824046</v>
      </c>
      <c r="I247" s="4">
        <f>Nurse[[#This Row],[RN Hours (excl. Admin, DON)]]/Nurse[[#This Row],[MDS Census]]</f>
        <v>0.33561233180037459</v>
      </c>
      <c r="J247" s="4">
        <f>SUM(Nurse[[#This Row],[RN Hours (excl. Admin, DON)]],Nurse[[#This Row],[RN Admin Hours]],Nurse[[#This Row],[RN DON Hours]],Nurse[[#This Row],[LPN Hours (excl. Admin)]],Nurse[[#This Row],[LPN Admin Hours]],Nurse[[#This Row],[CNA Hours]],Nurse[[#This Row],[NA TR Hours]],Nurse[[#This Row],[Med Aide/Tech Hours]])</f>
        <v>881.31510869565204</v>
      </c>
      <c r="K247" s="4">
        <f>SUM(Nurse[[#This Row],[RN Hours (excl. Admin, DON)]],Nurse[[#This Row],[LPN Hours (excl. Admin)]],Nurse[[#This Row],[CNA Hours]],Nurse[[#This Row],[NA TR Hours]],Nurse[[#This Row],[Med Aide/Tech Hours]])</f>
        <v>793.65358695652162</v>
      </c>
      <c r="L247" s="4">
        <f>SUM(Nurse[[#This Row],[RN Hours (excl. Admin, DON)]],Nurse[[#This Row],[RN Admin Hours]],Nurse[[#This Row],[RN DON Hours]])</f>
        <v>137.26358695652172</v>
      </c>
      <c r="M247" s="4">
        <v>85.668695652173881</v>
      </c>
      <c r="N247" s="4">
        <v>46.747826086956522</v>
      </c>
      <c r="O247" s="4">
        <v>4.8470652173913047</v>
      </c>
      <c r="P247" s="4">
        <f>SUM(Nurse[[#This Row],[LPN Hours (excl. Admin)]],Nurse[[#This Row],[LPN Admin Hours]])</f>
        <v>230.86423913043478</v>
      </c>
      <c r="Q247" s="4">
        <v>194.79760869565217</v>
      </c>
      <c r="R247" s="4">
        <v>36.066630434782603</v>
      </c>
      <c r="S247" s="4">
        <f>SUM(Nurse[[#This Row],[CNA Hours]],Nurse[[#This Row],[NA TR Hours]],Nurse[[#This Row],[Med Aide/Tech Hours]])</f>
        <v>513.18728260869557</v>
      </c>
      <c r="T247" s="4">
        <v>513.18728260869557</v>
      </c>
      <c r="U247" s="4">
        <v>0</v>
      </c>
      <c r="V247" s="4">
        <v>0</v>
      </c>
      <c r="W2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241.20358695652175</v>
      </c>
      <c r="X247" s="4">
        <v>29.657065217391317</v>
      </c>
      <c r="Y247" s="4">
        <v>0</v>
      </c>
      <c r="Z247" s="4">
        <v>0</v>
      </c>
      <c r="AA247" s="4">
        <v>84.644891304347809</v>
      </c>
      <c r="AB247" s="4">
        <v>0</v>
      </c>
      <c r="AC247" s="4">
        <v>126.90163043478262</v>
      </c>
      <c r="AD247" s="4">
        <v>0</v>
      </c>
      <c r="AE247" s="4">
        <v>0</v>
      </c>
      <c r="AF247" s="1">
        <v>395338</v>
      </c>
      <c r="AG247" s="1">
        <v>3</v>
      </c>
      <c r="AH247"/>
    </row>
    <row r="248" spans="1:34" x14ac:dyDescent="0.25">
      <c r="A248" t="s">
        <v>721</v>
      </c>
      <c r="B248" t="s">
        <v>69</v>
      </c>
      <c r="C248" t="s">
        <v>881</v>
      </c>
      <c r="D248" t="s">
        <v>774</v>
      </c>
      <c r="E248" s="4">
        <v>180.27173913043478</v>
      </c>
      <c r="F248" s="4">
        <f>Nurse[[#This Row],[Total Nurse Staff Hours]]/Nurse[[#This Row],[MDS Census]]</f>
        <v>5.7598818209225211</v>
      </c>
      <c r="G248" s="4">
        <f>Nurse[[#This Row],[Total Direct Care Staff Hours]]/Nurse[[#This Row],[MDS Census]]</f>
        <v>5.6120862224902019</v>
      </c>
      <c r="H248" s="4">
        <f>Nurse[[#This Row],[Total RN Hours (w/ Admin, DON)]]/Nurse[[#This Row],[MDS Census]]</f>
        <v>0.34999698522761535</v>
      </c>
      <c r="I248" s="4">
        <f>Nurse[[#This Row],[RN Hours (excl. Admin, DON)]]/Nurse[[#This Row],[MDS Census]]</f>
        <v>0.22346578233343387</v>
      </c>
      <c r="J248" s="4">
        <f>SUM(Nurse[[#This Row],[RN Hours (excl. Admin, DON)]],Nurse[[#This Row],[RN Admin Hours]],Nurse[[#This Row],[RN DON Hours]],Nurse[[#This Row],[LPN Hours (excl. Admin)]],Nurse[[#This Row],[LPN Admin Hours]],Nurse[[#This Row],[CNA Hours]],Nurse[[#This Row],[NA TR Hours]],Nurse[[#This Row],[Med Aide/Tech Hours]])</f>
        <v>1038.3439130434783</v>
      </c>
      <c r="K248" s="4">
        <f>SUM(Nurse[[#This Row],[RN Hours (excl. Admin, DON)]],Nurse[[#This Row],[LPN Hours (excl. Admin)]],Nurse[[#This Row],[CNA Hours]],Nurse[[#This Row],[NA TR Hours]],Nurse[[#This Row],[Med Aide/Tech Hours]])</f>
        <v>1011.7005434782609</v>
      </c>
      <c r="L248" s="4">
        <f>SUM(Nurse[[#This Row],[RN Hours (excl. Admin, DON)]],Nurse[[#This Row],[RN Admin Hours]],Nurse[[#This Row],[RN DON Hours]])</f>
        <v>63.094565217391306</v>
      </c>
      <c r="M248" s="4">
        <v>40.284565217391311</v>
      </c>
      <c r="N248" s="4">
        <v>22.81</v>
      </c>
      <c r="O248" s="4">
        <v>0</v>
      </c>
      <c r="P248" s="4">
        <f>SUM(Nurse[[#This Row],[LPN Hours (excl. Admin)]],Nurse[[#This Row],[LPN Admin Hours]])</f>
        <v>258.93771739130437</v>
      </c>
      <c r="Q248" s="4">
        <v>255.10434782608701</v>
      </c>
      <c r="R248" s="4">
        <v>3.8333695652173909</v>
      </c>
      <c r="S248" s="4">
        <f>SUM(Nurse[[#This Row],[CNA Hours]],Nurse[[#This Row],[NA TR Hours]],Nurse[[#This Row],[Med Aide/Tech Hours]])</f>
        <v>716.31163043478261</v>
      </c>
      <c r="T248" s="4">
        <v>716.31163043478261</v>
      </c>
      <c r="U248" s="4">
        <v>0</v>
      </c>
      <c r="V248" s="4">
        <v>0</v>
      </c>
      <c r="W2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15.361413043478262</v>
      </c>
      <c r="X248" s="4">
        <v>0.24456521739130435</v>
      </c>
      <c r="Y248" s="4">
        <v>0</v>
      </c>
      <c r="Z248" s="4">
        <v>0</v>
      </c>
      <c r="AA248" s="4">
        <v>10.127717391304348</v>
      </c>
      <c r="AB248" s="4">
        <v>0</v>
      </c>
      <c r="AC248" s="4">
        <v>4.9891304347826084</v>
      </c>
      <c r="AD248" s="4">
        <v>0</v>
      </c>
      <c r="AE248" s="4">
        <v>0</v>
      </c>
      <c r="AF248" s="1">
        <v>395134</v>
      </c>
      <c r="AG248" s="1">
        <v>3</v>
      </c>
      <c r="AH248"/>
    </row>
    <row r="249" spans="1:34" x14ac:dyDescent="0.25">
      <c r="A249" t="s">
        <v>721</v>
      </c>
      <c r="B249" t="s">
        <v>615</v>
      </c>
      <c r="C249" t="s">
        <v>1116</v>
      </c>
      <c r="D249" t="s">
        <v>778</v>
      </c>
      <c r="E249" s="4">
        <v>35.989130434782609</v>
      </c>
      <c r="F249" s="4">
        <f>Nurse[[#This Row],[Total Nurse Staff Hours]]/Nurse[[#This Row],[MDS Census]]</f>
        <v>4.5943310178193899</v>
      </c>
      <c r="G249" s="4">
        <f>Nurse[[#This Row],[Total Direct Care Staff Hours]]/Nurse[[#This Row],[MDS Census]]</f>
        <v>4.3589036544850508</v>
      </c>
      <c r="H249" s="4">
        <f>Nurse[[#This Row],[Total RN Hours (w/ Admin, DON)]]/Nurse[[#This Row],[MDS Census]]</f>
        <v>0.81334944125641817</v>
      </c>
      <c r="I249" s="4">
        <f>Nurse[[#This Row],[RN Hours (excl. Admin, DON)]]/Nurse[[#This Row],[MDS Census]]</f>
        <v>0.57792207792207806</v>
      </c>
      <c r="J249" s="4">
        <f>SUM(Nurse[[#This Row],[RN Hours (excl. Admin, DON)]],Nurse[[#This Row],[RN Admin Hours]],Nurse[[#This Row],[RN DON Hours]],Nurse[[#This Row],[LPN Hours (excl. Admin)]],Nurse[[#This Row],[LPN Admin Hours]],Nurse[[#This Row],[CNA Hours]],Nurse[[#This Row],[NA TR Hours]],Nurse[[#This Row],[Med Aide/Tech Hours]])</f>
        <v>165.34597826086957</v>
      </c>
      <c r="K249" s="4">
        <f>SUM(Nurse[[#This Row],[RN Hours (excl. Admin, DON)]],Nurse[[#This Row],[LPN Hours (excl. Admin)]],Nurse[[#This Row],[CNA Hours]],Nurse[[#This Row],[NA TR Hours]],Nurse[[#This Row],[Med Aide/Tech Hours]])</f>
        <v>156.87315217391307</v>
      </c>
      <c r="L249" s="4">
        <f>SUM(Nurse[[#This Row],[RN Hours (excl. Admin, DON)]],Nurse[[#This Row],[RN Admin Hours]],Nurse[[#This Row],[RN DON Hours]])</f>
        <v>29.271739130434788</v>
      </c>
      <c r="M249" s="4">
        <v>20.798913043478265</v>
      </c>
      <c r="N249" s="4">
        <v>2.2989130434782608</v>
      </c>
      <c r="O249" s="4">
        <v>6.1739130434782608</v>
      </c>
      <c r="P249" s="4">
        <f>SUM(Nurse[[#This Row],[LPN Hours (excl. Admin)]],Nurse[[#This Row],[LPN Admin Hours]])</f>
        <v>38.293804347826097</v>
      </c>
      <c r="Q249" s="4">
        <v>38.293804347826097</v>
      </c>
      <c r="R249" s="4">
        <v>0</v>
      </c>
      <c r="S249" s="4">
        <f>SUM(Nurse[[#This Row],[CNA Hours]],Nurse[[#This Row],[NA TR Hours]],Nurse[[#This Row],[Med Aide/Tech Hours]])</f>
        <v>97.780434782608708</v>
      </c>
      <c r="T249" s="4">
        <v>97.780434782608708</v>
      </c>
      <c r="U249" s="4">
        <v>0</v>
      </c>
      <c r="V249" s="4">
        <v>0</v>
      </c>
      <c r="W2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8.0135869565217401</v>
      </c>
      <c r="X249" s="4">
        <v>1.423913043478261</v>
      </c>
      <c r="Y249" s="4">
        <v>1.8967391304347827</v>
      </c>
      <c r="Z249" s="4">
        <v>1.7445652173913044</v>
      </c>
      <c r="AA249" s="4">
        <v>2.1168478260869565</v>
      </c>
      <c r="AB249" s="4">
        <v>0</v>
      </c>
      <c r="AC249" s="4">
        <v>0.83152173913043481</v>
      </c>
      <c r="AD249" s="4">
        <v>0</v>
      </c>
      <c r="AE249" s="4">
        <v>0</v>
      </c>
      <c r="AF249" s="1">
        <v>396062</v>
      </c>
      <c r="AG249" s="1">
        <v>3</v>
      </c>
      <c r="AH249"/>
    </row>
    <row r="250" spans="1:34" x14ac:dyDescent="0.25">
      <c r="A250" t="s">
        <v>721</v>
      </c>
      <c r="B250" t="s">
        <v>609</v>
      </c>
      <c r="C250" t="s">
        <v>830</v>
      </c>
      <c r="D250" t="s">
        <v>739</v>
      </c>
      <c r="E250" s="4">
        <v>59.173913043478258</v>
      </c>
      <c r="F250" s="4">
        <f>Nurse[[#This Row],[Total Nurse Staff Hours]]/Nurse[[#This Row],[MDS Census]]</f>
        <v>3.5634092578986043</v>
      </c>
      <c r="G250" s="4">
        <f>Nurse[[#This Row],[Total Direct Care Staff Hours]]/Nurse[[#This Row],[MDS Census]]</f>
        <v>3.3244305657604705</v>
      </c>
      <c r="H250" s="4">
        <f>Nurse[[#This Row],[Total RN Hours (w/ Admin, DON)]]/Nurse[[#This Row],[MDS Census]]</f>
        <v>1.078971344599559</v>
      </c>
      <c r="I250" s="4">
        <f>Nurse[[#This Row],[RN Hours (excl. Admin, DON)]]/Nurse[[#This Row],[MDS Census]]</f>
        <v>0.8399926524614254</v>
      </c>
      <c r="J250" s="4">
        <f>SUM(Nurse[[#This Row],[RN Hours (excl. Admin, DON)]],Nurse[[#This Row],[RN Admin Hours]],Nurse[[#This Row],[RN DON Hours]],Nurse[[#This Row],[LPN Hours (excl. Admin)]],Nurse[[#This Row],[LPN Admin Hours]],Nurse[[#This Row],[CNA Hours]],Nurse[[#This Row],[NA TR Hours]],Nurse[[#This Row],[Med Aide/Tech Hours]])</f>
        <v>210.8608695652174</v>
      </c>
      <c r="K250" s="4">
        <f>SUM(Nurse[[#This Row],[RN Hours (excl. Admin, DON)]],Nurse[[#This Row],[LPN Hours (excl. Admin)]],Nurse[[#This Row],[CNA Hours]],Nurse[[#This Row],[NA TR Hours]],Nurse[[#This Row],[Med Aide/Tech Hours]])</f>
        <v>196.71956521739131</v>
      </c>
      <c r="L250" s="4">
        <f>SUM(Nurse[[#This Row],[RN Hours (excl. Admin, DON)]],Nurse[[#This Row],[RN Admin Hours]],Nurse[[#This Row],[RN DON Hours]])</f>
        <v>63.846956521739116</v>
      </c>
      <c r="M250" s="4">
        <v>49.705652173913037</v>
      </c>
      <c r="N250" s="4">
        <v>9.5760869565217384</v>
      </c>
      <c r="O250" s="4">
        <v>4.5652173913043477</v>
      </c>
      <c r="P250" s="4">
        <f>SUM(Nurse[[#This Row],[LPN Hours (excl. Admin)]],Nurse[[#This Row],[LPN Admin Hours]])</f>
        <v>29.506521739130434</v>
      </c>
      <c r="Q250" s="4">
        <v>29.506521739130434</v>
      </c>
      <c r="R250" s="4">
        <v>0</v>
      </c>
      <c r="S250" s="4">
        <f>SUM(Nurse[[#This Row],[CNA Hours]],Nurse[[#This Row],[NA TR Hours]],Nurse[[#This Row],[Med Aide/Tech Hours]])</f>
        <v>117.50739130434783</v>
      </c>
      <c r="T250" s="4">
        <v>114.3008695652174</v>
      </c>
      <c r="U250" s="4">
        <v>3.2065217391304346</v>
      </c>
      <c r="V250" s="4">
        <v>0</v>
      </c>
      <c r="W2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23.075326086956519</v>
      </c>
      <c r="X250" s="4">
        <v>5.5244565217391308</v>
      </c>
      <c r="Y250" s="4">
        <v>0</v>
      </c>
      <c r="Z250" s="4">
        <v>0</v>
      </c>
      <c r="AA250" s="4">
        <v>11.059782608695652</v>
      </c>
      <c r="AB250" s="4">
        <v>0</v>
      </c>
      <c r="AC250" s="4">
        <v>6.4910869565217384</v>
      </c>
      <c r="AD250" s="4">
        <v>0</v>
      </c>
      <c r="AE250" s="4">
        <v>0</v>
      </c>
      <c r="AF250" s="1">
        <v>396049</v>
      </c>
      <c r="AG250" s="1">
        <v>3</v>
      </c>
      <c r="AH250"/>
    </row>
    <row r="251" spans="1:34" x14ac:dyDescent="0.25">
      <c r="A251" t="s">
        <v>721</v>
      </c>
      <c r="B251" t="s">
        <v>45</v>
      </c>
      <c r="C251" t="s">
        <v>914</v>
      </c>
      <c r="D251" t="s">
        <v>768</v>
      </c>
      <c r="E251" s="4">
        <v>81.576086956521735</v>
      </c>
      <c r="F251" s="4">
        <f>Nurse[[#This Row],[Total Nurse Staff Hours]]/Nurse[[#This Row],[MDS Census]]</f>
        <v>3.0043637574950033</v>
      </c>
      <c r="G251" s="4">
        <f>Nurse[[#This Row],[Total Direct Care Staff Hours]]/Nurse[[#This Row],[MDS Census]]</f>
        <v>2.8400399733510997</v>
      </c>
      <c r="H251" s="4">
        <f>Nurse[[#This Row],[Total RN Hours (w/ Admin, DON)]]/Nurse[[#This Row],[MDS Census]]</f>
        <v>0.61585609593604262</v>
      </c>
      <c r="I251" s="4">
        <f>Nurse[[#This Row],[RN Hours (excl. Admin, DON)]]/Nurse[[#This Row],[MDS Census]]</f>
        <v>0.4515323117921386</v>
      </c>
      <c r="J251" s="4">
        <f>SUM(Nurse[[#This Row],[RN Hours (excl. Admin, DON)]],Nurse[[#This Row],[RN Admin Hours]],Nurse[[#This Row],[RN DON Hours]],Nurse[[#This Row],[LPN Hours (excl. Admin)]],Nurse[[#This Row],[LPN Admin Hours]],Nurse[[#This Row],[CNA Hours]],Nurse[[#This Row],[NA TR Hours]],Nurse[[#This Row],[Med Aide/Tech Hours]])</f>
        <v>245.08423913043478</v>
      </c>
      <c r="K251" s="4">
        <f>SUM(Nurse[[#This Row],[RN Hours (excl. Admin, DON)]],Nurse[[#This Row],[LPN Hours (excl. Admin)]],Nurse[[#This Row],[CNA Hours]],Nurse[[#This Row],[NA TR Hours]],Nurse[[#This Row],[Med Aide/Tech Hours]])</f>
        <v>231.67934782608697</v>
      </c>
      <c r="L251" s="4">
        <f>SUM(Nurse[[#This Row],[RN Hours (excl. Admin, DON)]],Nurse[[#This Row],[RN Admin Hours]],Nurse[[#This Row],[RN DON Hours]])</f>
        <v>50.239130434782609</v>
      </c>
      <c r="M251" s="4">
        <v>36.834239130434781</v>
      </c>
      <c r="N251" s="4">
        <v>8.9266304347826093</v>
      </c>
      <c r="O251" s="4">
        <v>4.4782608695652177</v>
      </c>
      <c r="P251" s="4">
        <f>SUM(Nurse[[#This Row],[LPN Hours (excl. Admin)]],Nurse[[#This Row],[LPN Admin Hours]])</f>
        <v>55.358695652173914</v>
      </c>
      <c r="Q251" s="4">
        <v>55.358695652173914</v>
      </c>
      <c r="R251" s="4">
        <v>0</v>
      </c>
      <c r="S251" s="4">
        <f>SUM(Nurse[[#This Row],[CNA Hours]],Nurse[[#This Row],[NA TR Hours]],Nurse[[#This Row],[Med Aide/Tech Hours]])</f>
        <v>139.48641304347825</v>
      </c>
      <c r="T251" s="4">
        <v>104.13858695652173</v>
      </c>
      <c r="U251" s="4">
        <v>35.347826086956523</v>
      </c>
      <c r="V251" s="4">
        <v>0</v>
      </c>
      <c r="W2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1" s="4">
        <v>0</v>
      </c>
      <c r="Y251" s="4">
        <v>0</v>
      </c>
      <c r="Z251" s="4">
        <v>0</v>
      </c>
      <c r="AA251" s="4">
        <v>0</v>
      </c>
      <c r="AB251" s="4">
        <v>0</v>
      </c>
      <c r="AC251" s="4">
        <v>0</v>
      </c>
      <c r="AD251" s="4">
        <v>0</v>
      </c>
      <c r="AE251" s="4">
        <v>0</v>
      </c>
      <c r="AF251" s="1">
        <v>395066</v>
      </c>
      <c r="AG251" s="1">
        <v>3</v>
      </c>
      <c r="AH251"/>
    </row>
    <row r="252" spans="1:34" x14ac:dyDescent="0.25">
      <c r="A252" t="s">
        <v>721</v>
      </c>
      <c r="B252" t="s">
        <v>581</v>
      </c>
      <c r="C252" t="s">
        <v>1109</v>
      </c>
      <c r="D252" t="s">
        <v>768</v>
      </c>
      <c r="E252" s="4">
        <v>44.304347826086953</v>
      </c>
      <c r="F252" s="4">
        <f>Nurse[[#This Row],[Total Nurse Staff Hours]]/Nurse[[#This Row],[MDS Census]]</f>
        <v>3.8385819430814538</v>
      </c>
      <c r="G252" s="4">
        <f>Nurse[[#This Row],[Total Direct Care Staff Hours]]/Nurse[[#This Row],[MDS Census]]</f>
        <v>3.5631746810598646</v>
      </c>
      <c r="H252" s="4">
        <f>Nurse[[#This Row],[Total RN Hours (w/ Admin, DON)]]/Nurse[[#This Row],[MDS Census]]</f>
        <v>1.0762757605495583</v>
      </c>
      <c r="I252" s="4">
        <f>Nurse[[#This Row],[RN Hours (excl. Admin, DON)]]/Nurse[[#This Row],[MDS Census]]</f>
        <v>0.8008684985279686</v>
      </c>
      <c r="J252" s="4">
        <f>SUM(Nurse[[#This Row],[RN Hours (excl. Admin, DON)]],Nurse[[#This Row],[RN Admin Hours]],Nurse[[#This Row],[RN DON Hours]],Nurse[[#This Row],[LPN Hours (excl. Admin)]],Nurse[[#This Row],[LPN Admin Hours]],Nurse[[#This Row],[CNA Hours]],Nurse[[#This Row],[NA TR Hours]],Nurse[[#This Row],[Med Aide/Tech Hours]])</f>
        <v>170.06586956521744</v>
      </c>
      <c r="K252" s="4">
        <f>SUM(Nurse[[#This Row],[RN Hours (excl. Admin, DON)]],Nurse[[#This Row],[LPN Hours (excl. Admin)]],Nurse[[#This Row],[CNA Hours]],Nurse[[#This Row],[NA TR Hours]],Nurse[[#This Row],[Med Aide/Tech Hours]])</f>
        <v>157.86413043478268</v>
      </c>
      <c r="L252" s="4">
        <f>SUM(Nurse[[#This Row],[RN Hours (excl. Admin, DON)]],Nurse[[#This Row],[RN Admin Hours]],Nurse[[#This Row],[RN DON Hours]])</f>
        <v>47.68369565217391</v>
      </c>
      <c r="M252" s="4">
        <v>35.481956521739129</v>
      </c>
      <c r="N252" s="4">
        <v>6.168152173913044</v>
      </c>
      <c r="O252" s="4">
        <v>6.0335869565217379</v>
      </c>
      <c r="P252" s="4">
        <f>SUM(Nurse[[#This Row],[LPN Hours (excl. Admin)]],Nurse[[#This Row],[LPN Admin Hours]])</f>
        <v>21.182826086956521</v>
      </c>
      <c r="Q252" s="4">
        <v>21.182826086956521</v>
      </c>
      <c r="R252" s="4">
        <v>0</v>
      </c>
      <c r="S252" s="4">
        <f>SUM(Nurse[[#This Row],[CNA Hours]],Nurse[[#This Row],[NA TR Hours]],Nurse[[#This Row],[Med Aide/Tech Hours]])</f>
        <v>101.19934782608702</v>
      </c>
      <c r="T252" s="4">
        <v>101.19934782608702</v>
      </c>
      <c r="U252" s="4">
        <v>0</v>
      </c>
      <c r="V252" s="4">
        <v>0</v>
      </c>
      <c r="W2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103.9217391304348</v>
      </c>
      <c r="X252" s="4">
        <v>20.639347826086961</v>
      </c>
      <c r="Y252" s="4">
        <v>1.875</v>
      </c>
      <c r="Z252" s="4">
        <v>0</v>
      </c>
      <c r="AA252" s="4">
        <v>16.197826086956521</v>
      </c>
      <c r="AB252" s="4">
        <v>0</v>
      </c>
      <c r="AC252" s="4">
        <v>65.209565217391315</v>
      </c>
      <c r="AD252" s="4">
        <v>0</v>
      </c>
      <c r="AE252" s="4">
        <v>0</v>
      </c>
      <c r="AF252" s="1">
        <v>395948</v>
      </c>
      <c r="AG252" s="1">
        <v>3</v>
      </c>
      <c r="AH252"/>
    </row>
    <row r="253" spans="1:34" x14ac:dyDescent="0.25">
      <c r="A253" t="s">
        <v>721</v>
      </c>
      <c r="B253" t="s">
        <v>59</v>
      </c>
      <c r="C253" t="s">
        <v>915</v>
      </c>
      <c r="D253" t="s">
        <v>772</v>
      </c>
      <c r="E253" s="4">
        <v>103.42391304347827</v>
      </c>
      <c r="F253" s="4">
        <f>Nurse[[#This Row],[Total Nurse Staff Hours]]/Nurse[[#This Row],[MDS Census]]</f>
        <v>3.8783762480294275</v>
      </c>
      <c r="G253" s="4">
        <f>Nurse[[#This Row],[Total Direct Care Staff Hours]]/Nurse[[#This Row],[MDS Census]]</f>
        <v>3.6100630583289539</v>
      </c>
      <c r="H253" s="4">
        <f>Nurse[[#This Row],[Total RN Hours (w/ Admin, DON)]]/Nurse[[#This Row],[MDS Census]]</f>
        <v>0.67101944298476102</v>
      </c>
      <c r="I253" s="4">
        <f>Nurse[[#This Row],[RN Hours (excl. Admin, DON)]]/Nurse[[#This Row],[MDS Census]]</f>
        <v>0.40323173935890694</v>
      </c>
      <c r="J253" s="4">
        <f>SUM(Nurse[[#This Row],[RN Hours (excl. Admin, DON)]],Nurse[[#This Row],[RN Admin Hours]],Nurse[[#This Row],[RN DON Hours]],Nurse[[#This Row],[LPN Hours (excl. Admin)]],Nurse[[#This Row],[LPN Admin Hours]],Nurse[[#This Row],[CNA Hours]],Nurse[[#This Row],[NA TR Hours]],Nurse[[#This Row],[Med Aide/Tech Hours]])</f>
        <v>401.116847826087</v>
      </c>
      <c r="K253" s="4">
        <f>SUM(Nurse[[#This Row],[RN Hours (excl. Admin, DON)]],Nurse[[#This Row],[LPN Hours (excl. Admin)]],Nurse[[#This Row],[CNA Hours]],Nurse[[#This Row],[NA TR Hours]],Nurse[[#This Row],[Med Aide/Tech Hours]])</f>
        <v>373.36684782608694</v>
      </c>
      <c r="L253" s="4">
        <f>SUM(Nurse[[#This Row],[RN Hours (excl. Admin, DON)]],Nurse[[#This Row],[RN Admin Hours]],Nurse[[#This Row],[RN DON Hours]])</f>
        <v>69.39945652173914</v>
      </c>
      <c r="M253" s="4">
        <v>41.703804347826086</v>
      </c>
      <c r="N253" s="4">
        <v>22.478260869565219</v>
      </c>
      <c r="O253" s="4">
        <v>5.2173913043478262</v>
      </c>
      <c r="P253" s="4">
        <f>SUM(Nurse[[#This Row],[LPN Hours (excl. Admin)]],Nurse[[#This Row],[LPN Admin Hours]])</f>
        <v>105.36141304347825</v>
      </c>
      <c r="Q253" s="4">
        <v>105.3070652173913</v>
      </c>
      <c r="R253" s="4">
        <v>5.434782608695652E-2</v>
      </c>
      <c r="S253" s="4">
        <f>SUM(Nurse[[#This Row],[CNA Hours]],Nurse[[#This Row],[NA TR Hours]],Nurse[[#This Row],[Med Aide/Tech Hours]])</f>
        <v>226.35597826086956</v>
      </c>
      <c r="T253" s="4">
        <v>226.35597826086956</v>
      </c>
      <c r="U253" s="4">
        <v>0</v>
      </c>
      <c r="V253" s="4">
        <v>0</v>
      </c>
      <c r="W2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27.320652173913047</v>
      </c>
      <c r="X253" s="4">
        <v>14.146739130434783</v>
      </c>
      <c r="Y253" s="4">
        <v>0</v>
      </c>
      <c r="Z253" s="4">
        <v>0</v>
      </c>
      <c r="AA253" s="4">
        <v>7.2635869565217392</v>
      </c>
      <c r="AB253" s="4">
        <v>5.434782608695652E-2</v>
      </c>
      <c r="AC253" s="4">
        <v>5.8559782608695654</v>
      </c>
      <c r="AD253" s="4">
        <v>0</v>
      </c>
      <c r="AE253" s="4">
        <v>0</v>
      </c>
      <c r="AF253" s="1">
        <v>395103</v>
      </c>
      <c r="AG253" s="1">
        <v>3</v>
      </c>
      <c r="AH253"/>
    </row>
    <row r="254" spans="1:34" x14ac:dyDescent="0.25">
      <c r="A254" t="s">
        <v>721</v>
      </c>
      <c r="B254" t="s">
        <v>193</v>
      </c>
      <c r="C254" t="s">
        <v>814</v>
      </c>
      <c r="D254" t="s">
        <v>773</v>
      </c>
      <c r="E254" s="4">
        <v>103.08695652173913</v>
      </c>
      <c r="F254" s="4">
        <f>Nurse[[#This Row],[Total Nurse Staff Hours]]/Nurse[[#This Row],[MDS Census]]</f>
        <v>4.1499040489245047</v>
      </c>
      <c r="G254" s="4">
        <f>Nurse[[#This Row],[Total Direct Care Staff Hours]]/Nurse[[#This Row],[MDS Census]]</f>
        <v>4.0005999578237033</v>
      </c>
      <c r="H254" s="4">
        <f>Nurse[[#This Row],[Total RN Hours (w/ Admin, DON)]]/Nurse[[#This Row],[MDS Census]]</f>
        <v>0.69956769295655841</v>
      </c>
      <c r="I254" s="4">
        <f>Nurse[[#This Row],[RN Hours (excl. Admin, DON)]]/Nurse[[#This Row],[MDS Census]]</f>
        <v>0.55026360185575707</v>
      </c>
      <c r="J254" s="4">
        <f>SUM(Nurse[[#This Row],[RN Hours (excl. Admin, DON)]],Nurse[[#This Row],[RN Admin Hours]],Nurse[[#This Row],[RN DON Hours]],Nurse[[#This Row],[LPN Hours (excl. Admin)]],Nurse[[#This Row],[LPN Admin Hours]],Nurse[[#This Row],[CNA Hours]],Nurse[[#This Row],[NA TR Hours]],Nurse[[#This Row],[Med Aide/Tech Hours]])</f>
        <v>427.80097826086956</v>
      </c>
      <c r="K254" s="4">
        <f>SUM(Nurse[[#This Row],[RN Hours (excl. Admin, DON)]],Nurse[[#This Row],[LPN Hours (excl. Admin)]],Nurse[[#This Row],[CNA Hours]],Nurse[[#This Row],[NA TR Hours]],Nurse[[#This Row],[Med Aide/Tech Hours]])</f>
        <v>412.40967391304343</v>
      </c>
      <c r="L254" s="4">
        <f>SUM(Nurse[[#This Row],[RN Hours (excl. Admin, DON)]],Nurse[[#This Row],[RN Admin Hours]],Nurse[[#This Row],[RN DON Hours]])</f>
        <v>72.116304347826087</v>
      </c>
      <c r="M254" s="4">
        <v>56.725000000000001</v>
      </c>
      <c r="N254" s="4">
        <v>10.434782608695652</v>
      </c>
      <c r="O254" s="4">
        <v>4.9565217391304346</v>
      </c>
      <c r="P254" s="4">
        <f>SUM(Nurse[[#This Row],[LPN Hours (excl. Admin)]],Nurse[[#This Row],[LPN Admin Hours]])</f>
        <v>100.26032608695652</v>
      </c>
      <c r="Q254" s="4">
        <v>100.26032608695652</v>
      </c>
      <c r="R254" s="4">
        <v>0</v>
      </c>
      <c r="S254" s="4">
        <f>SUM(Nurse[[#This Row],[CNA Hours]],Nurse[[#This Row],[NA TR Hours]],Nurse[[#This Row],[Med Aide/Tech Hours]])</f>
        <v>255.42434782608694</v>
      </c>
      <c r="T254" s="4">
        <v>248.54402173913041</v>
      </c>
      <c r="U254" s="4">
        <v>6.8803260869565221</v>
      </c>
      <c r="V254" s="4">
        <v>0</v>
      </c>
      <c r="W2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25.263586956521738</v>
      </c>
      <c r="X254" s="4">
        <v>0</v>
      </c>
      <c r="Y254" s="4">
        <v>0</v>
      </c>
      <c r="Z254" s="4">
        <v>0</v>
      </c>
      <c r="AA254" s="4">
        <v>7.3554347826086959</v>
      </c>
      <c r="AB254" s="4">
        <v>0</v>
      </c>
      <c r="AC254" s="4">
        <v>17.908152173913042</v>
      </c>
      <c r="AD254" s="4">
        <v>0</v>
      </c>
      <c r="AE254" s="4">
        <v>0</v>
      </c>
      <c r="AF254" s="1">
        <v>395372</v>
      </c>
      <c r="AG254" s="1">
        <v>3</v>
      </c>
      <c r="AH254"/>
    </row>
    <row r="255" spans="1:34" x14ac:dyDescent="0.25">
      <c r="A255" t="s">
        <v>721</v>
      </c>
      <c r="B255" t="s">
        <v>382</v>
      </c>
      <c r="C255" t="s">
        <v>905</v>
      </c>
      <c r="D255" t="s">
        <v>768</v>
      </c>
      <c r="E255" s="4">
        <v>131.14130434782609</v>
      </c>
      <c r="F255" s="4">
        <f>Nurse[[#This Row],[Total Nurse Staff Hours]]/Nurse[[#This Row],[MDS Census]]</f>
        <v>3.7656237049316199</v>
      </c>
      <c r="G255" s="4">
        <f>Nurse[[#This Row],[Total Direct Care Staff Hours]]/Nurse[[#This Row],[MDS Census]]</f>
        <v>3.6344799005387483</v>
      </c>
      <c r="H255" s="4">
        <f>Nurse[[#This Row],[Total RN Hours (w/ Admin, DON)]]/Nurse[[#This Row],[MDS Census]]</f>
        <v>0.82355988396187307</v>
      </c>
      <c r="I255" s="4">
        <f>Nurse[[#This Row],[RN Hours (excl. Admin, DON)]]/Nurse[[#This Row],[MDS Census]]</f>
        <v>0.6924160795690012</v>
      </c>
      <c r="J255" s="4">
        <f>SUM(Nurse[[#This Row],[RN Hours (excl. Admin, DON)]],Nurse[[#This Row],[RN Admin Hours]],Nurse[[#This Row],[RN DON Hours]],Nurse[[#This Row],[LPN Hours (excl. Admin)]],Nurse[[#This Row],[LPN Admin Hours]],Nurse[[#This Row],[CNA Hours]],Nurse[[#This Row],[NA TR Hours]],Nurse[[#This Row],[Med Aide/Tech Hours]])</f>
        <v>493.82880434782606</v>
      </c>
      <c r="K255" s="4">
        <f>SUM(Nurse[[#This Row],[RN Hours (excl. Admin, DON)]],Nurse[[#This Row],[LPN Hours (excl. Admin)]],Nurse[[#This Row],[CNA Hours]],Nurse[[#This Row],[NA TR Hours]],Nurse[[#This Row],[Med Aide/Tech Hours]])</f>
        <v>476.63043478260869</v>
      </c>
      <c r="L255" s="4">
        <f>SUM(Nurse[[#This Row],[RN Hours (excl. Admin, DON)]],Nurse[[#This Row],[RN Admin Hours]],Nurse[[#This Row],[RN DON Hours]])</f>
        <v>108.00271739130434</v>
      </c>
      <c r="M255" s="4">
        <v>90.804347826086953</v>
      </c>
      <c r="N255" s="4">
        <v>12.864130434782609</v>
      </c>
      <c r="O255" s="4">
        <v>4.3342391304347823</v>
      </c>
      <c r="P255" s="4">
        <f>SUM(Nurse[[#This Row],[LPN Hours (excl. Admin)]],Nurse[[#This Row],[LPN Admin Hours]])</f>
        <v>76.388586956521735</v>
      </c>
      <c r="Q255" s="4">
        <v>76.388586956521735</v>
      </c>
      <c r="R255" s="4">
        <v>0</v>
      </c>
      <c r="S255" s="4">
        <f>SUM(Nurse[[#This Row],[CNA Hours]],Nurse[[#This Row],[NA TR Hours]],Nurse[[#This Row],[Med Aide/Tech Hours]])</f>
        <v>309.4375</v>
      </c>
      <c r="T255" s="4">
        <v>309.4375</v>
      </c>
      <c r="U255" s="4">
        <v>0</v>
      </c>
      <c r="V255" s="4">
        <v>0</v>
      </c>
      <c r="W2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16.665760869565219</v>
      </c>
      <c r="X255" s="4">
        <v>6.8043478260869561</v>
      </c>
      <c r="Y255" s="4">
        <v>0</v>
      </c>
      <c r="Z255" s="4">
        <v>0</v>
      </c>
      <c r="AA255" s="4">
        <v>7.9945652173913047</v>
      </c>
      <c r="AB255" s="4">
        <v>0</v>
      </c>
      <c r="AC255" s="4">
        <v>1.8668478260869565</v>
      </c>
      <c r="AD255" s="4">
        <v>0</v>
      </c>
      <c r="AE255" s="4">
        <v>0</v>
      </c>
      <c r="AF255" s="1">
        <v>395643</v>
      </c>
      <c r="AG255" s="1">
        <v>3</v>
      </c>
      <c r="AH255"/>
    </row>
    <row r="256" spans="1:34" x14ac:dyDescent="0.25">
      <c r="A256" t="s">
        <v>721</v>
      </c>
      <c r="B256" t="s">
        <v>381</v>
      </c>
      <c r="C256" t="s">
        <v>1056</v>
      </c>
      <c r="D256" t="s">
        <v>768</v>
      </c>
      <c r="E256" s="4">
        <v>175.55434782608697</v>
      </c>
      <c r="F256" s="4">
        <f>Nurse[[#This Row],[Total Nurse Staff Hours]]/Nurse[[#This Row],[MDS Census]]</f>
        <v>3.6451922481580086</v>
      </c>
      <c r="G256" s="4">
        <f>Nurse[[#This Row],[Total Direct Care Staff Hours]]/Nurse[[#This Row],[MDS Census]]</f>
        <v>3.5245650424122346</v>
      </c>
      <c r="H256" s="4">
        <f>Nurse[[#This Row],[Total RN Hours (w/ Admin, DON)]]/Nurse[[#This Row],[MDS Census]]</f>
        <v>0.86130889728190196</v>
      </c>
      <c r="I256" s="4">
        <f>Nurse[[#This Row],[RN Hours (excl. Admin, DON)]]/Nurse[[#This Row],[MDS Census]]</f>
        <v>0.74068169153612773</v>
      </c>
      <c r="J256" s="4">
        <f>SUM(Nurse[[#This Row],[RN Hours (excl. Admin, DON)]],Nurse[[#This Row],[RN Admin Hours]],Nurse[[#This Row],[RN DON Hours]],Nurse[[#This Row],[LPN Hours (excl. Admin)]],Nurse[[#This Row],[LPN Admin Hours]],Nurse[[#This Row],[CNA Hours]],Nurse[[#This Row],[NA TR Hours]],Nurse[[#This Row],[Med Aide/Tech Hours]])</f>
        <v>639.929347826087</v>
      </c>
      <c r="K256" s="4">
        <f>SUM(Nurse[[#This Row],[RN Hours (excl. Admin, DON)]],Nurse[[#This Row],[LPN Hours (excl. Admin)]],Nurse[[#This Row],[CNA Hours]],Nurse[[#This Row],[NA TR Hours]],Nurse[[#This Row],[Med Aide/Tech Hours]])</f>
        <v>618.75271739130437</v>
      </c>
      <c r="L256" s="4">
        <f>SUM(Nurse[[#This Row],[RN Hours (excl. Admin, DON)]],Nurse[[#This Row],[RN Admin Hours]],Nurse[[#This Row],[RN DON Hours]])</f>
        <v>151.20652173913044</v>
      </c>
      <c r="M256" s="4">
        <v>130.02989130434781</v>
      </c>
      <c r="N256" s="4">
        <v>16.869565217391305</v>
      </c>
      <c r="O256" s="4">
        <v>4.3070652173913047</v>
      </c>
      <c r="P256" s="4">
        <f>SUM(Nurse[[#This Row],[LPN Hours (excl. Admin)]],Nurse[[#This Row],[LPN Admin Hours]])</f>
        <v>127.92119565217391</v>
      </c>
      <c r="Q256" s="4">
        <v>127.92119565217391</v>
      </c>
      <c r="R256" s="4">
        <v>0</v>
      </c>
      <c r="S256" s="4">
        <f>SUM(Nurse[[#This Row],[CNA Hours]],Nurse[[#This Row],[NA TR Hours]],Nurse[[#This Row],[Med Aide/Tech Hours]])</f>
        <v>360.80163043478262</v>
      </c>
      <c r="T256" s="4">
        <v>360.80163043478262</v>
      </c>
      <c r="U256" s="4">
        <v>0</v>
      </c>
      <c r="V256" s="4">
        <v>0</v>
      </c>
      <c r="W2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68.752717391304344</v>
      </c>
      <c r="X256" s="4">
        <v>16.288043478260871</v>
      </c>
      <c r="Y256" s="4">
        <v>0</v>
      </c>
      <c r="Z256" s="4">
        <v>0</v>
      </c>
      <c r="AA256" s="4">
        <v>31.073369565217391</v>
      </c>
      <c r="AB256" s="4">
        <v>0</v>
      </c>
      <c r="AC256" s="4">
        <v>21.391304347826086</v>
      </c>
      <c r="AD256" s="4">
        <v>0</v>
      </c>
      <c r="AE256" s="4">
        <v>0</v>
      </c>
      <c r="AF256" s="1">
        <v>395640</v>
      </c>
      <c r="AG256" s="1">
        <v>3</v>
      </c>
      <c r="AH256"/>
    </row>
    <row r="257" spans="1:34" x14ac:dyDescent="0.25">
      <c r="A257" t="s">
        <v>721</v>
      </c>
      <c r="B257" t="s">
        <v>357</v>
      </c>
      <c r="C257" t="s">
        <v>905</v>
      </c>
      <c r="D257" t="s">
        <v>768</v>
      </c>
      <c r="E257" s="4">
        <v>131.13043478260869</v>
      </c>
      <c r="F257" s="4">
        <f>Nurse[[#This Row],[Total Nurse Staff Hours]]/Nurse[[#This Row],[MDS Census]]</f>
        <v>3.0182982427055709</v>
      </c>
      <c r="G257" s="4">
        <f>Nurse[[#This Row],[Total Direct Care Staff Hours]]/Nurse[[#This Row],[MDS Census]]</f>
        <v>2.976106598143236</v>
      </c>
      <c r="H257" s="4">
        <f>Nurse[[#This Row],[Total RN Hours (w/ Admin, DON)]]/Nurse[[#This Row],[MDS Census]]</f>
        <v>0.87340434350132634</v>
      </c>
      <c r="I257" s="4">
        <f>Nurse[[#This Row],[RN Hours (excl. Admin, DON)]]/Nurse[[#This Row],[MDS Census]]</f>
        <v>0.83121269893899208</v>
      </c>
      <c r="J257" s="4">
        <f>SUM(Nurse[[#This Row],[RN Hours (excl. Admin, DON)]],Nurse[[#This Row],[RN Admin Hours]],Nurse[[#This Row],[RN DON Hours]],Nurse[[#This Row],[LPN Hours (excl. Admin)]],Nurse[[#This Row],[LPN Admin Hours]],Nurse[[#This Row],[CNA Hours]],Nurse[[#This Row],[NA TR Hours]],Nurse[[#This Row],[Med Aide/Tech Hours]])</f>
        <v>395.79076086956525</v>
      </c>
      <c r="K257" s="4">
        <f>SUM(Nurse[[#This Row],[RN Hours (excl. Admin, DON)]],Nurse[[#This Row],[LPN Hours (excl. Admin)]],Nurse[[#This Row],[CNA Hours]],Nurse[[#This Row],[NA TR Hours]],Nurse[[#This Row],[Med Aide/Tech Hours]])</f>
        <v>390.258152173913</v>
      </c>
      <c r="L257" s="4">
        <f>SUM(Nurse[[#This Row],[RN Hours (excl. Admin, DON)]],Nurse[[#This Row],[RN Admin Hours]],Nurse[[#This Row],[RN DON Hours]])</f>
        <v>114.52989130434783</v>
      </c>
      <c r="M257" s="4">
        <v>108.99728260869566</v>
      </c>
      <c r="N257" s="4">
        <v>1.5815217391304348</v>
      </c>
      <c r="O257" s="4">
        <v>3.9510869565217392</v>
      </c>
      <c r="P257" s="4">
        <f>SUM(Nurse[[#This Row],[LPN Hours (excl. Admin)]],Nurse[[#This Row],[LPN Admin Hours]])</f>
        <v>56.364130434782609</v>
      </c>
      <c r="Q257" s="4">
        <v>56.364130434782609</v>
      </c>
      <c r="R257" s="4">
        <v>0</v>
      </c>
      <c r="S257" s="4">
        <f>SUM(Nurse[[#This Row],[CNA Hours]],Nurse[[#This Row],[NA TR Hours]],Nurse[[#This Row],[Med Aide/Tech Hours]])</f>
        <v>224.89673913043478</v>
      </c>
      <c r="T257" s="4">
        <v>224.89673913043478</v>
      </c>
      <c r="U257" s="4">
        <v>0</v>
      </c>
      <c r="V257" s="4">
        <v>0</v>
      </c>
      <c r="W2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23.529891304347828</v>
      </c>
      <c r="X257" s="4">
        <v>18.361413043478262</v>
      </c>
      <c r="Y257" s="4">
        <v>0</v>
      </c>
      <c r="Z257" s="4">
        <v>0</v>
      </c>
      <c r="AA257" s="4">
        <v>1.9429347826086956</v>
      </c>
      <c r="AB257" s="4">
        <v>0</v>
      </c>
      <c r="AC257" s="4">
        <v>3.2255434782608696</v>
      </c>
      <c r="AD257" s="4">
        <v>0</v>
      </c>
      <c r="AE257" s="4">
        <v>0</v>
      </c>
      <c r="AF257" s="1">
        <v>395606</v>
      </c>
      <c r="AG257" s="1">
        <v>3</v>
      </c>
      <c r="AH257"/>
    </row>
    <row r="258" spans="1:34" x14ac:dyDescent="0.25">
      <c r="A258" t="s">
        <v>721</v>
      </c>
      <c r="B258" t="s">
        <v>365</v>
      </c>
      <c r="C258" t="s">
        <v>905</v>
      </c>
      <c r="D258" t="s">
        <v>768</v>
      </c>
      <c r="E258" s="4">
        <v>176.61956521739131</v>
      </c>
      <c r="F258" s="4">
        <f>Nurse[[#This Row],[Total Nurse Staff Hours]]/Nurse[[#This Row],[MDS Census]]</f>
        <v>3.4144870453566374</v>
      </c>
      <c r="G258" s="4">
        <f>Nurse[[#This Row],[Total Direct Care Staff Hours]]/Nurse[[#This Row],[MDS Census]]</f>
        <v>3.3200812357683551</v>
      </c>
      <c r="H258" s="4">
        <f>Nurse[[#This Row],[Total RN Hours (w/ Admin, DON)]]/Nurse[[#This Row],[MDS Census]]</f>
        <v>0.88166964120868963</v>
      </c>
      <c r="I258" s="4">
        <f>Nurse[[#This Row],[RN Hours (excl. Admin, DON)]]/Nurse[[#This Row],[MDS Census]]</f>
        <v>0.78726383162040736</v>
      </c>
      <c r="J258" s="4">
        <f>SUM(Nurse[[#This Row],[RN Hours (excl. Admin, DON)]],Nurse[[#This Row],[RN Admin Hours]],Nurse[[#This Row],[RN DON Hours]],Nurse[[#This Row],[LPN Hours (excl. Admin)]],Nurse[[#This Row],[LPN Admin Hours]],Nurse[[#This Row],[CNA Hours]],Nurse[[#This Row],[NA TR Hours]],Nurse[[#This Row],[Med Aide/Tech Hours]])</f>
        <v>603.06521739130437</v>
      </c>
      <c r="K258" s="4">
        <f>SUM(Nurse[[#This Row],[RN Hours (excl. Admin, DON)]],Nurse[[#This Row],[LPN Hours (excl. Admin)]],Nurse[[#This Row],[CNA Hours]],Nurse[[#This Row],[NA TR Hours]],Nurse[[#This Row],[Med Aide/Tech Hours]])</f>
        <v>586.39130434782612</v>
      </c>
      <c r="L258" s="4">
        <f>SUM(Nurse[[#This Row],[RN Hours (excl. Admin, DON)]],Nurse[[#This Row],[RN Admin Hours]],Nurse[[#This Row],[RN DON Hours]])</f>
        <v>155.72010869565216</v>
      </c>
      <c r="M258" s="4">
        <v>139.04619565217391</v>
      </c>
      <c r="N258" s="4">
        <v>12.209239130434783</v>
      </c>
      <c r="O258" s="4">
        <v>4.4646739130434785</v>
      </c>
      <c r="P258" s="4">
        <f>SUM(Nurse[[#This Row],[LPN Hours (excl. Admin)]],Nurse[[#This Row],[LPN Admin Hours]])</f>
        <v>114.82336956521739</v>
      </c>
      <c r="Q258" s="4">
        <v>114.82336956521739</v>
      </c>
      <c r="R258" s="4">
        <v>0</v>
      </c>
      <c r="S258" s="4">
        <f>SUM(Nurse[[#This Row],[CNA Hours]],Nurse[[#This Row],[NA TR Hours]],Nurse[[#This Row],[Med Aide/Tech Hours]])</f>
        <v>332.52173913043481</v>
      </c>
      <c r="T258" s="4">
        <v>332.52173913043481</v>
      </c>
      <c r="U258" s="4">
        <v>0</v>
      </c>
      <c r="V258" s="4">
        <v>0</v>
      </c>
      <c r="W2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43.980978260869563</v>
      </c>
      <c r="X258" s="4">
        <v>6.9945652173913047</v>
      </c>
      <c r="Y258" s="4">
        <v>0</v>
      </c>
      <c r="Z258" s="4">
        <v>0</v>
      </c>
      <c r="AA258" s="4">
        <v>12.866847826086957</v>
      </c>
      <c r="AB258" s="4">
        <v>0</v>
      </c>
      <c r="AC258" s="4">
        <v>24.119565217391305</v>
      </c>
      <c r="AD258" s="4">
        <v>0</v>
      </c>
      <c r="AE258" s="4">
        <v>0</v>
      </c>
      <c r="AF258" s="1">
        <v>395617</v>
      </c>
      <c r="AG258" s="1">
        <v>3</v>
      </c>
      <c r="AH258"/>
    </row>
    <row r="259" spans="1:34" x14ac:dyDescent="0.25">
      <c r="A259" t="s">
        <v>721</v>
      </c>
      <c r="B259" t="s">
        <v>331</v>
      </c>
      <c r="C259" t="s">
        <v>967</v>
      </c>
      <c r="D259" t="s">
        <v>786</v>
      </c>
      <c r="E259" s="4">
        <v>79.456521739130437</v>
      </c>
      <c r="F259" s="4">
        <f>Nurse[[#This Row],[Total Nurse Staff Hours]]/Nurse[[#This Row],[MDS Census]]</f>
        <v>3.9375512995896034</v>
      </c>
      <c r="G259" s="4">
        <f>Nurse[[#This Row],[Total Direct Care Staff Hours]]/Nurse[[#This Row],[MDS Census]]</f>
        <v>3.7229822161422712</v>
      </c>
      <c r="H259" s="4">
        <f>Nurse[[#This Row],[Total RN Hours (w/ Admin, DON)]]/Nurse[[#This Row],[MDS Census]]</f>
        <v>0.71720246238030094</v>
      </c>
      <c r="I259" s="4">
        <f>Nurse[[#This Row],[RN Hours (excl. Admin, DON)]]/Nurse[[#This Row],[MDS Census]]</f>
        <v>0.50263337893296856</v>
      </c>
      <c r="J259" s="4">
        <f>SUM(Nurse[[#This Row],[RN Hours (excl. Admin, DON)]],Nurse[[#This Row],[RN Admin Hours]],Nurse[[#This Row],[RN DON Hours]],Nurse[[#This Row],[LPN Hours (excl. Admin)]],Nurse[[#This Row],[LPN Admin Hours]],Nurse[[#This Row],[CNA Hours]],Nurse[[#This Row],[NA TR Hours]],Nurse[[#This Row],[Med Aide/Tech Hours]])</f>
        <v>312.86413043478262</v>
      </c>
      <c r="K259" s="4">
        <f>SUM(Nurse[[#This Row],[RN Hours (excl. Admin, DON)]],Nurse[[#This Row],[LPN Hours (excl. Admin)]],Nurse[[#This Row],[CNA Hours]],Nurse[[#This Row],[NA TR Hours]],Nurse[[#This Row],[Med Aide/Tech Hours]])</f>
        <v>295.81521739130437</v>
      </c>
      <c r="L259" s="4">
        <f>SUM(Nurse[[#This Row],[RN Hours (excl. Admin, DON)]],Nurse[[#This Row],[RN Admin Hours]],Nurse[[#This Row],[RN DON Hours]])</f>
        <v>56.986413043478265</v>
      </c>
      <c r="M259" s="4">
        <v>39.9375</v>
      </c>
      <c r="N259" s="4">
        <v>7.7010869565217392</v>
      </c>
      <c r="O259" s="4">
        <v>9.3478260869565215</v>
      </c>
      <c r="P259" s="4">
        <f>SUM(Nurse[[#This Row],[LPN Hours (excl. Admin)]],Nurse[[#This Row],[LPN Admin Hours]])</f>
        <v>91.807065217391298</v>
      </c>
      <c r="Q259" s="4">
        <v>91.807065217391298</v>
      </c>
      <c r="R259" s="4">
        <v>0</v>
      </c>
      <c r="S259" s="4">
        <f>SUM(Nurse[[#This Row],[CNA Hours]],Nurse[[#This Row],[NA TR Hours]],Nurse[[#This Row],[Med Aide/Tech Hours]])</f>
        <v>164.07065217391306</v>
      </c>
      <c r="T259" s="4">
        <v>148.74456521739131</v>
      </c>
      <c r="U259" s="4">
        <v>15.326086956521738</v>
      </c>
      <c r="V259" s="4">
        <v>0</v>
      </c>
      <c r="W2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9" s="4">
        <v>0</v>
      </c>
      <c r="Y259" s="4">
        <v>0</v>
      </c>
      <c r="Z259" s="4">
        <v>0</v>
      </c>
      <c r="AA259" s="4">
        <v>0</v>
      </c>
      <c r="AB259" s="4">
        <v>0</v>
      </c>
      <c r="AC259" s="4">
        <v>0</v>
      </c>
      <c r="AD259" s="4">
        <v>0</v>
      </c>
      <c r="AE259" s="4">
        <v>0</v>
      </c>
      <c r="AF259" s="1">
        <v>395568</v>
      </c>
      <c r="AG259" s="1">
        <v>3</v>
      </c>
      <c r="AH259"/>
    </row>
    <row r="260" spans="1:34" x14ac:dyDescent="0.25">
      <c r="A260" t="s">
        <v>721</v>
      </c>
      <c r="B260" t="s">
        <v>281</v>
      </c>
      <c r="C260" t="s">
        <v>1023</v>
      </c>
      <c r="D260" t="s">
        <v>752</v>
      </c>
      <c r="E260" s="4">
        <v>73.239130434782609</v>
      </c>
      <c r="F260" s="4">
        <f>Nurse[[#This Row],[Total Nurse Staff Hours]]/Nurse[[#This Row],[MDS Census]]</f>
        <v>3.0222885129118433</v>
      </c>
      <c r="G260" s="4">
        <f>Nurse[[#This Row],[Total Direct Care Staff Hours]]/Nurse[[#This Row],[MDS Census]]</f>
        <v>2.8434891659246064</v>
      </c>
      <c r="H260" s="4">
        <f>Nurse[[#This Row],[Total RN Hours (w/ Admin, DON)]]/Nurse[[#This Row],[MDS Census]]</f>
        <v>0.51539774413772632</v>
      </c>
      <c r="I260" s="4">
        <f>Nurse[[#This Row],[RN Hours (excl. Admin, DON)]]/Nurse[[#This Row],[MDS Census]]</f>
        <v>0.36950875630750962</v>
      </c>
      <c r="J260" s="4">
        <f>SUM(Nurse[[#This Row],[RN Hours (excl. Admin, DON)]],Nurse[[#This Row],[RN Admin Hours]],Nurse[[#This Row],[RN DON Hours]],Nurse[[#This Row],[LPN Hours (excl. Admin)]],Nurse[[#This Row],[LPN Admin Hours]],Nurse[[#This Row],[CNA Hours]],Nurse[[#This Row],[NA TR Hours]],Nurse[[#This Row],[Med Aide/Tech Hours]])</f>
        <v>221.34978260869565</v>
      </c>
      <c r="K260" s="4">
        <f>SUM(Nurse[[#This Row],[RN Hours (excl. Admin, DON)]],Nurse[[#This Row],[LPN Hours (excl. Admin)]],Nurse[[#This Row],[CNA Hours]],Nurse[[#This Row],[NA TR Hours]],Nurse[[#This Row],[Med Aide/Tech Hours]])</f>
        <v>208.25467391304346</v>
      </c>
      <c r="L260" s="4">
        <f>SUM(Nurse[[#This Row],[RN Hours (excl. Admin, DON)]],Nurse[[#This Row],[RN Admin Hours]],Nurse[[#This Row],[RN DON Hours]])</f>
        <v>37.747282608695656</v>
      </c>
      <c r="M260" s="4">
        <v>27.0625</v>
      </c>
      <c r="N260" s="4">
        <v>5.2065217391304346</v>
      </c>
      <c r="O260" s="4">
        <v>5.4782608695652177</v>
      </c>
      <c r="P260" s="4">
        <f>SUM(Nurse[[#This Row],[LPN Hours (excl. Admin)]],Nurse[[#This Row],[LPN Admin Hours]])</f>
        <v>69.260869565217391</v>
      </c>
      <c r="Q260" s="4">
        <v>66.850543478260875</v>
      </c>
      <c r="R260" s="4">
        <v>2.410326086956522</v>
      </c>
      <c r="S260" s="4">
        <f>SUM(Nurse[[#This Row],[CNA Hours]],Nurse[[#This Row],[NA TR Hours]],Nurse[[#This Row],[Med Aide/Tech Hours]])</f>
        <v>114.34163043478262</v>
      </c>
      <c r="T260" s="4">
        <v>104.79271739130435</v>
      </c>
      <c r="U260" s="4">
        <v>9.5489130434782616</v>
      </c>
      <c r="V260" s="4">
        <v>0</v>
      </c>
      <c r="W2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29.050869565217386</v>
      </c>
      <c r="X260" s="4">
        <v>0.34239130434782611</v>
      </c>
      <c r="Y260" s="4">
        <v>0</v>
      </c>
      <c r="Z260" s="4">
        <v>0</v>
      </c>
      <c r="AA260" s="4">
        <v>13.046195652173912</v>
      </c>
      <c r="AB260" s="4">
        <v>0</v>
      </c>
      <c r="AC260" s="4">
        <v>15.341630434782607</v>
      </c>
      <c r="AD260" s="4">
        <v>0.32065217391304346</v>
      </c>
      <c r="AE260" s="4">
        <v>0</v>
      </c>
      <c r="AF260" s="1">
        <v>395493</v>
      </c>
      <c r="AG260" s="1">
        <v>3</v>
      </c>
      <c r="AH260"/>
    </row>
    <row r="261" spans="1:34" x14ac:dyDescent="0.25">
      <c r="A261" t="s">
        <v>721</v>
      </c>
      <c r="B261" t="s">
        <v>460</v>
      </c>
      <c r="C261" t="s">
        <v>1073</v>
      </c>
      <c r="D261" t="s">
        <v>798</v>
      </c>
      <c r="E261" s="4">
        <v>54.728260869565219</v>
      </c>
      <c r="F261" s="4">
        <f>Nurse[[#This Row],[Total Nurse Staff Hours]]/Nurse[[#This Row],[MDS Census]]</f>
        <v>4.6038728897715986</v>
      </c>
      <c r="G261" s="4">
        <f>Nurse[[#This Row],[Total Direct Care Staff Hours]]/Nurse[[#This Row],[MDS Census]]</f>
        <v>3.9240317775570999</v>
      </c>
      <c r="H261" s="4">
        <f>Nurse[[#This Row],[Total RN Hours (w/ Admin, DON)]]/Nurse[[#This Row],[MDS Census]]</f>
        <v>1.3162859980139026</v>
      </c>
      <c r="I261" s="4">
        <f>Nurse[[#This Row],[RN Hours (excl. Admin, DON)]]/Nurse[[#This Row],[MDS Census]]</f>
        <v>1.0176762661370407</v>
      </c>
      <c r="J261" s="4">
        <f>SUM(Nurse[[#This Row],[RN Hours (excl. Admin, DON)]],Nurse[[#This Row],[RN Admin Hours]],Nurse[[#This Row],[RN DON Hours]],Nurse[[#This Row],[LPN Hours (excl. Admin)]],Nurse[[#This Row],[LPN Admin Hours]],Nurse[[#This Row],[CNA Hours]],Nurse[[#This Row],[NA TR Hours]],Nurse[[#This Row],[Med Aide/Tech Hours]])</f>
        <v>251.96195652173913</v>
      </c>
      <c r="K261" s="4">
        <f>SUM(Nurse[[#This Row],[RN Hours (excl. Admin, DON)]],Nurse[[#This Row],[LPN Hours (excl. Admin)]],Nurse[[#This Row],[CNA Hours]],Nurse[[#This Row],[NA TR Hours]],Nurse[[#This Row],[Med Aide/Tech Hours]])</f>
        <v>214.75543478260869</v>
      </c>
      <c r="L261" s="4">
        <f>SUM(Nurse[[#This Row],[RN Hours (excl. Admin, DON)]],Nurse[[#This Row],[RN Admin Hours]],Nurse[[#This Row],[RN DON Hours]])</f>
        <v>72.03804347826086</v>
      </c>
      <c r="M261" s="4">
        <v>55.695652173913047</v>
      </c>
      <c r="N261" s="4">
        <v>8.3586956521739122</v>
      </c>
      <c r="O261" s="4">
        <v>7.9836956521739131</v>
      </c>
      <c r="P261" s="4">
        <f>SUM(Nurse[[#This Row],[LPN Hours (excl. Admin)]],Nurse[[#This Row],[LPN Admin Hours]])</f>
        <v>72.869565217391312</v>
      </c>
      <c r="Q261" s="4">
        <v>52.005434782608695</v>
      </c>
      <c r="R261" s="4">
        <v>20.864130434782609</v>
      </c>
      <c r="S261" s="4">
        <f>SUM(Nurse[[#This Row],[CNA Hours]],Nurse[[#This Row],[NA TR Hours]],Nurse[[#This Row],[Med Aide/Tech Hours]])</f>
        <v>107.05434782608695</v>
      </c>
      <c r="T261" s="4">
        <v>107.05434782608695</v>
      </c>
      <c r="U261" s="4">
        <v>0</v>
      </c>
      <c r="V261" s="4">
        <v>0</v>
      </c>
      <c r="W2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61" s="4">
        <v>0</v>
      </c>
      <c r="Y261" s="4">
        <v>0</v>
      </c>
      <c r="Z261" s="4">
        <v>0</v>
      </c>
      <c r="AA261" s="4">
        <v>0</v>
      </c>
      <c r="AB261" s="4">
        <v>0</v>
      </c>
      <c r="AC261" s="4">
        <v>0</v>
      </c>
      <c r="AD261" s="4">
        <v>0</v>
      </c>
      <c r="AE261" s="4">
        <v>0</v>
      </c>
      <c r="AF261" s="1">
        <v>395756</v>
      </c>
      <c r="AG261" s="1">
        <v>3</v>
      </c>
      <c r="AH261"/>
    </row>
    <row r="262" spans="1:34" x14ac:dyDescent="0.25">
      <c r="A262" t="s">
        <v>721</v>
      </c>
      <c r="B262" t="s">
        <v>532</v>
      </c>
      <c r="C262" t="s">
        <v>1094</v>
      </c>
      <c r="D262" t="s">
        <v>767</v>
      </c>
      <c r="E262" s="4">
        <v>16.043478260869566</v>
      </c>
      <c r="F262" s="4">
        <f>Nurse[[#This Row],[Total Nurse Staff Hours]]/Nurse[[#This Row],[MDS Census]]</f>
        <v>7.6683604336043372</v>
      </c>
      <c r="G262" s="4">
        <f>Nurse[[#This Row],[Total Direct Care Staff Hours]]/Nurse[[#This Row],[MDS Census]]</f>
        <v>7.3204607046070462</v>
      </c>
      <c r="H262" s="4">
        <f>Nurse[[#This Row],[Total RN Hours (w/ Admin, DON)]]/Nurse[[#This Row],[MDS Census]]</f>
        <v>2.1031504065040649</v>
      </c>
      <c r="I262" s="4">
        <f>Nurse[[#This Row],[RN Hours (excl. Admin, DON)]]/Nurse[[#This Row],[MDS Census]]</f>
        <v>1.7552506775067751</v>
      </c>
      <c r="J262" s="4">
        <f>SUM(Nurse[[#This Row],[RN Hours (excl. Admin, DON)]],Nurse[[#This Row],[RN Admin Hours]],Nurse[[#This Row],[RN DON Hours]],Nurse[[#This Row],[LPN Hours (excl. Admin)]],Nurse[[#This Row],[LPN Admin Hours]],Nurse[[#This Row],[CNA Hours]],Nurse[[#This Row],[NA TR Hours]],Nurse[[#This Row],[Med Aide/Tech Hours]])</f>
        <v>123.0271739130435</v>
      </c>
      <c r="K262" s="4">
        <f>SUM(Nurse[[#This Row],[RN Hours (excl. Admin, DON)]],Nurse[[#This Row],[LPN Hours (excl. Admin)]],Nurse[[#This Row],[CNA Hours]],Nurse[[#This Row],[NA TR Hours]],Nurse[[#This Row],[Med Aide/Tech Hours]])</f>
        <v>117.44565217391306</v>
      </c>
      <c r="L262" s="4">
        <f>SUM(Nurse[[#This Row],[RN Hours (excl. Admin, DON)]],Nurse[[#This Row],[RN Admin Hours]],Nurse[[#This Row],[RN DON Hours]])</f>
        <v>33.741847826086961</v>
      </c>
      <c r="M262" s="4">
        <v>28.160326086956523</v>
      </c>
      <c r="N262" s="4">
        <v>0</v>
      </c>
      <c r="O262" s="4">
        <v>5.5815217391304346</v>
      </c>
      <c r="P262" s="4">
        <f>SUM(Nurse[[#This Row],[LPN Hours (excl. Admin)]],Nurse[[#This Row],[LPN Admin Hours]])</f>
        <v>53.1875</v>
      </c>
      <c r="Q262" s="4">
        <v>53.1875</v>
      </c>
      <c r="R262" s="4">
        <v>0</v>
      </c>
      <c r="S262" s="4">
        <f>SUM(Nurse[[#This Row],[CNA Hours]],Nurse[[#This Row],[NA TR Hours]],Nurse[[#This Row],[Med Aide/Tech Hours]])</f>
        <v>36.097826086956523</v>
      </c>
      <c r="T262" s="4">
        <v>36.097826086956523</v>
      </c>
      <c r="U262" s="4">
        <v>0</v>
      </c>
      <c r="V262" s="4">
        <v>0</v>
      </c>
      <c r="W2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62" s="4">
        <v>0</v>
      </c>
      <c r="Y262" s="4">
        <v>0</v>
      </c>
      <c r="Z262" s="4">
        <v>0</v>
      </c>
      <c r="AA262" s="4">
        <v>0</v>
      </c>
      <c r="AB262" s="4">
        <v>0</v>
      </c>
      <c r="AC262" s="4">
        <v>0</v>
      </c>
      <c r="AD262" s="4">
        <v>0</v>
      </c>
      <c r="AE262" s="4">
        <v>0</v>
      </c>
      <c r="AF262" s="1">
        <v>395864</v>
      </c>
      <c r="AG262" s="1">
        <v>3</v>
      </c>
      <c r="AH262"/>
    </row>
    <row r="263" spans="1:34" x14ac:dyDescent="0.25">
      <c r="A263" t="s">
        <v>721</v>
      </c>
      <c r="B263" t="s">
        <v>522</v>
      </c>
      <c r="C263" t="s">
        <v>878</v>
      </c>
      <c r="D263" t="s">
        <v>780</v>
      </c>
      <c r="E263" s="4">
        <v>49.423913043478258</v>
      </c>
      <c r="F263" s="4">
        <f>Nurse[[#This Row],[Total Nurse Staff Hours]]/Nurse[[#This Row],[MDS Census]]</f>
        <v>4.1243127336705525</v>
      </c>
      <c r="G263" s="4">
        <f>Nurse[[#This Row],[Total Direct Care Staff Hours]]/Nurse[[#This Row],[MDS Census]]</f>
        <v>3.9516714317132178</v>
      </c>
      <c r="H263" s="4">
        <f>Nurse[[#This Row],[Total RN Hours (w/ Admin, DON)]]/Nurse[[#This Row],[MDS Census]]</f>
        <v>0.47844732790851119</v>
      </c>
      <c r="I263" s="4">
        <f>Nurse[[#This Row],[RN Hours (excl. Admin, DON)]]/Nurse[[#This Row],[MDS Census]]</f>
        <v>0.30580602595117662</v>
      </c>
      <c r="J263" s="4">
        <f>SUM(Nurse[[#This Row],[RN Hours (excl. Admin, DON)]],Nurse[[#This Row],[RN Admin Hours]],Nurse[[#This Row],[RN DON Hours]],Nurse[[#This Row],[LPN Hours (excl. Admin)]],Nurse[[#This Row],[LPN Admin Hours]],Nurse[[#This Row],[CNA Hours]],Nurse[[#This Row],[NA TR Hours]],Nurse[[#This Row],[Med Aide/Tech Hours]])</f>
        <v>203.8396739130435</v>
      </c>
      <c r="K263" s="4">
        <f>SUM(Nurse[[#This Row],[RN Hours (excl. Admin, DON)]],Nurse[[#This Row],[LPN Hours (excl. Admin)]],Nurse[[#This Row],[CNA Hours]],Nurse[[#This Row],[NA TR Hours]],Nurse[[#This Row],[Med Aide/Tech Hours]])</f>
        <v>195.30706521739131</v>
      </c>
      <c r="L263" s="4">
        <f>SUM(Nurse[[#This Row],[RN Hours (excl. Admin, DON)]],Nurse[[#This Row],[RN Admin Hours]],Nurse[[#This Row],[RN DON Hours]])</f>
        <v>23.646739130434785</v>
      </c>
      <c r="M263" s="4">
        <v>15.114130434782609</v>
      </c>
      <c r="N263" s="4">
        <v>2.7391304347826089</v>
      </c>
      <c r="O263" s="4">
        <v>5.7934782608695654</v>
      </c>
      <c r="P263" s="4">
        <f>SUM(Nurse[[#This Row],[LPN Hours (excl. Admin)]],Nurse[[#This Row],[LPN Admin Hours]])</f>
        <v>47.315217391304351</v>
      </c>
      <c r="Q263" s="4">
        <v>47.315217391304351</v>
      </c>
      <c r="R263" s="4">
        <v>0</v>
      </c>
      <c r="S263" s="4">
        <f>SUM(Nurse[[#This Row],[CNA Hours]],Nurse[[#This Row],[NA TR Hours]],Nurse[[#This Row],[Med Aide/Tech Hours]])</f>
        <v>132.87771739130434</v>
      </c>
      <c r="T263" s="4">
        <v>132.87771739130434</v>
      </c>
      <c r="U263" s="4">
        <v>0</v>
      </c>
      <c r="V263" s="4">
        <v>0</v>
      </c>
      <c r="W2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v>
      </c>
      <c r="X263" s="4">
        <v>0</v>
      </c>
      <c r="Y263" s="4">
        <v>0</v>
      </c>
      <c r="Z263" s="4">
        <v>0</v>
      </c>
      <c r="AA263" s="4">
        <v>0</v>
      </c>
      <c r="AB263" s="4">
        <v>0</v>
      </c>
      <c r="AC263" s="4">
        <v>10</v>
      </c>
      <c r="AD263" s="4">
        <v>0</v>
      </c>
      <c r="AE263" s="4">
        <v>0</v>
      </c>
      <c r="AF263" s="1">
        <v>395846</v>
      </c>
      <c r="AG263" s="1">
        <v>3</v>
      </c>
      <c r="AH263"/>
    </row>
    <row r="264" spans="1:34" x14ac:dyDescent="0.25">
      <c r="A264" t="s">
        <v>721</v>
      </c>
      <c r="B264" t="s">
        <v>443</v>
      </c>
      <c r="C264" t="s">
        <v>833</v>
      </c>
      <c r="D264" t="s">
        <v>777</v>
      </c>
      <c r="E264" s="4">
        <v>20.467391304347824</v>
      </c>
      <c r="F264" s="4">
        <f>Nurse[[#This Row],[Total Nurse Staff Hours]]/Nurse[[#This Row],[MDS Census]]</f>
        <v>3.565454062665959</v>
      </c>
      <c r="G264" s="4">
        <f>Nurse[[#This Row],[Total Direct Care Staff Hours]]/Nurse[[#This Row],[MDS Census]]</f>
        <v>3.4252522570366439</v>
      </c>
      <c r="H264" s="4">
        <f>Nurse[[#This Row],[Total RN Hours (w/ Admin, DON)]]/Nurse[[#This Row],[MDS Census]]</f>
        <v>1.2215878916622411</v>
      </c>
      <c r="I264" s="4">
        <f>Nurse[[#This Row],[RN Hours (excl. Admin, DON)]]/Nurse[[#This Row],[MDS Census]]</f>
        <v>1.0813860860329263</v>
      </c>
      <c r="J264" s="4">
        <f>SUM(Nurse[[#This Row],[RN Hours (excl. Admin, DON)]],Nurse[[#This Row],[RN Admin Hours]],Nurse[[#This Row],[RN DON Hours]],Nurse[[#This Row],[LPN Hours (excl. Admin)]],Nurse[[#This Row],[LPN Admin Hours]],Nurse[[#This Row],[CNA Hours]],Nurse[[#This Row],[NA TR Hours]],Nurse[[#This Row],[Med Aide/Tech Hours]])</f>
        <v>72.975543478260875</v>
      </c>
      <c r="K264" s="4">
        <f>SUM(Nurse[[#This Row],[RN Hours (excl. Admin, DON)]],Nurse[[#This Row],[LPN Hours (excl. Admin)]],Nurse[[#This Row],[CNA Hours]],Nurse[[#This Row],[NA TR Hours]],Nurse[[#This Row],[Med Aide/Tech Hours]])</f>
        <v>70.105978260869563</v>
      </c>
      <c r="L264" s="4">
        <f>SUM(Nurse[[#This Row],[RN Hours (excl. Admin, DON)]],Nurse[[#This Row],[RN Admin Hours]],Nurse[[#This Row],[RN DON Hours]])</f>
        <v>25.002717391304348</v>
      </c>
      <c r="M264" s="4">
        <v>22.133152173913043</v>
      </c>
      <c r="N264" s="4">
        <v>0</v>
      </c>
      <c r="O264" s="4">
        <v>2.8695652173913042</v>
      </c>
      <c r="P264" s="4">
        <f>SUM(Nurse[[#This Row],[LPN Hours (excl. Admin)]],Nurse[[#This Row],[LPN Admin Hours]])</f>
        <v>10.483695652173912</v>
      </c>
      <c r="Q264" s="4">
        <v>10.483695652173912</v>
      </c>
      <c r="R264" s="4">
        <v>0</v>
      </c>
      <c r="S264" s="4">
        <f>SUM(Nurse[[#This Row],[CNA Hours]],Nurse[[#This Row],[NA TR Hours]],Nurse[[#This Row],[Med Aide/Tech Hours]])</f>
        <v>37.489130434782609</v>
      </c>
      <c r="T264" s="4">
        <v>37.489130434782609</v>
      </c>
      <c r="U264" s="4">
        <v>0</v>
      </c>
      <c r="V264" s="4">
        <v>0</v>
      </c>
      <c r="W2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34.847826086956516</v>
      </c>
      <c r="X264" s="4">
        <v>11.546195652173912</v>
      </c>
      <c r="Y264" s="4">
        <v>0</v>
      </c>
      <c r="Z264" s="4">
        <v>0</v>
      </c>
      <c r="AA264" s="4">
        <v>7.9211956521739131</v>
      </c>
      <c r="AB264" s="4">
        <v>0</v>
      </c>
      <c r="AC264" s="4">
        <v>15.380434782608695</v>
      </c>
      <c r="AD264" s="4">
        <v>0</v>
      </c>
      <c r="AE264" s="4">
        <v>0</v>
      </c>
      <c r="AF264" s="1">
        <v>395730</v>
      </c>
      <c r="AG264" s="1">
        <v>3</v>
      </c>
      <c r="AH264"/>
    </row>
    <row r="265" spans="1:34" x14ac:dyDescent="0.25">
      <c r="A265" t="s">
        <v>721</v>
      </c>
      <c r="B265" t="s">
        <v>346</v>
      </c>
      <c r="C265" t="s">
        <v>972</v>
      </c>
      <c r="D265" t="s">
        <v>761</v>
      </c>
      <c r="E265" s="4">
        <v>37.097826086956523</v>
      </c>
      <c r="F265" s="4">
        <f>Nurse[[#This Row],[Total Nurse Staff Hours]]/Nurse[[#This Row],[MDS Census]]</f>
        <v>3.1033548198066216</v>
      </c>
      <c r="G265" s="4">
        <f>Nurse[[#This Row],[Total Direct Care Staff Hours]]/Nurse[[#This Row],[MDS Census]]</f>
        <v>2.9411075300322294</v>
      </c>
      <c r="H265" s="4">
        <f>Nurse[[#This Row],[Total RN Hours (w/ Admin, DON)]]/Nurse[[#This Row],[MDS Census]]</f>
        <v>0.54270436566070901</v>
      </c>
      <c r="I265" s="4">
        <f>Nurse[[#This Row],[RN Hours (excl. Admin, DON)]]/Nurse[[#This Row],[MDS Census]]</f>
        <v>0.380457075886317</v>
      </c>
      <c r="J265" s="4">
        <f>SUM(Nurse[[#This Row],[RN Hours (excl. Admin, DON)]],Nurse[[#This Row],[RN Admin Hours]],Nurse[[#This Row],[RN DON Hours]],Nurse[[#This Row],[LPN Hours (excl. Admin)]],Nurse[[#This Row],[LPN Admin Hours]],Nurse[[#This Row],[CNA Hours]],Nurse[[#This Row],[NA TR Hours]],Nurse[[#This Row],[Med Aide/Tech Hours]])</f>
        <v>115.12771739130434</v>
      </c>
      <c r="K265" s="4">
        <f>SUM(Nurse[[#This Row],[RN Hours (excl. Admin, DON)]],Nurse[[#This Row],[LPN Hours (excl. Admin)]],Nurse[[#This Row],[CNA Hours]],Nurse[[#This Row],[NA TR Hours]],Nurse[[#This Row],[Med Aide/Tech Hours]])</f>
        <v>109.10869565217391</v>
      </c>
      <c r="L265" s="4">
        <f>SUM(Nurse[[#This Row],[RN Hours (excl. Admin, DON)]],Nurse[[#This Row],[RN Admin Hours]],Nurse[[#This Row],[RN DON Hours]])</f>
        <v>20.133152173913043</v>
      </c>
      <c r="M265" s="4">
        <v>14.114130434782609</v>
      </c>
      <c r="N265" s="4">
        <v>0</v>
      </c>
      <c r="O265" s="4">
        <v>6.0190217391304346</v>
      </c>
      <c r="P265" s="4">
        <f>SUM(Nurse[[#This Row],[LPN Hours (excl. Admin)]],Nurse[[#This Row],[LPN Admin Hours]])</f>
        <v>29.005434782608695</v>
      </c>
      <c r="Q265" s="4">
        <v>29.005434782608695</v>
      </c>
      <c r="R265" s="4">
        <v>0</v>
      </c>
      <c r="S265" s="4">
        <f>SUM(Nurse[[#This Row],[CNA Hours]],Nurse[[#This Row],[NA TR Hours]],Nurse[[#This Row],[Med Aide/Tech Hours]])</f>
        <v>65.989130434782609</v>
      </c>
      <c r="T265" s="4">
        <v>65.989130434782609</v>
      </c>
      <c r="U265" s="4">
        <v>0</v>
      </c>
      <c r="V265" s="4">
        <v>0</v>
      </c>
      <c r="W2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19.048913043478262</v>
      </c>
      <c r="X265" s="4">
        <v>2.8423913043478262</v>
      </c>
      <c r="Y265" s="4">
        <v>0</v>
      </c>
      <c r="Z265" s="4">
        <v>0</v>
      </c>
      <c r="AA265" s="4">
        <v>5</v>
      </c>
      <c r="AB265" s="4">
        <v>0</v>
      </c>
      <c r="AC265" s="4">
        <v>11.206521739130435</v>
      </c>
      <c r="AD265" s="4">
        <v>0</v>
      </c>
      <c r="AE265" s="4">
        <v>0</v>
      </c>
      <c r="AF265" s="1">
        <v>395590</v>
      </c>
      <c r="AG265" s="1">
        <v>3</v>
      </c>
      <c r="AH265"/>
    </row>
    <row r="266" spans="1:34" x14ac:dyDescent="0.25">
      <c r="A266" t="s">
        <v>721</v>
      </c>
      <c r="B266" t="s">
        <v>275</v>
      </c>
      <c r="C266" t="s">
        <v>1019</v>
      </c>
      <c r="D266" t="s">
        <v>777</v>
      </c>
      <c r="E266" s="4">
        <v>28.956521739130434</v>
      </c>
      <c r="F266" s="4">
        <f>Nurse[[#This Row],[Total Nurse Staff Hours]]/Nurse[[#This Row],[MDS Census]]</f>
        <v>2.8185998498498503</v>
      </c>
      <c r="G266" s="4">
        <f>Nurse[[#This Row],[Total Direct Care Staff Hours]]/Nurse[[#This Row],[MDS Census]]</f>
        <v>2.6181493993993996</v>
      </c>
      <c r="H266" s="4">
        <f>Nurse[[#This Row],[Total RN Hours (w/ Admin, DON)]]/Nurse[[#This Row],[MDS Census]]</f>
        <v>0.77796546546546552</v>
      </c>
      <c r="I266" s="4">
        <f>Nurse[[#This Row],[RN Hours (excl. Admin, DON)]]/Nurse[[#This Row],[MDS Census]]</f>
        <v>0.57751501501501512</v>
      </c>
      <c r="J266" s="4">
        <f>SUM(Nurse[[#This Row],[RN Hours (excl. Admin, DON)]],Nurse[[#This Row],[RN Admin Hours]],Nurse[[#This Row],[RN DON Hours]],Nurse[[#This Row],[LPN Hours (excl. Admin)]],Nurse[[#This Row],[LPN Admin Hours]],Nurse[[#This Row],[CNA Hours]],Nurse[[#This Row],[NA TR Hours]],Nurse[[#This Row],[Med Aide/Tech Hours]])</f>
        <v>81.616847826086968</v>
      </c>
      <c r="K266" s="4">
        <f>SUM(Nurse[[#This Row],[RN Hours (excl. Admin, DON)]],Nurse[[#This Row],[LPN Hours (excl. Admin)]],Nurse[[#This Row],[CNA Hours]],Nurse[[#This Row],[NA TR Hours]],Nurse[[#This Row],[Med Aide/Tech Hours]])</f>
        <v>75.8125</v>
      </c>
      <c r="L266" s="4">
        <f>SUM(Nurse[[#This Row],[RN Hours (excl. Admin, DON)]],Nurse[[#This Row],[RN Admin Hours]],Nurse[[#This Row],[RN DON Hours]])</f>
        <v>22.52717391304348</v>
      </c>
      <c r="M266" s="4">
        <v>16.722826086956523</v>
      </c>
      <c r="N266" s="4">
        <v>0</v>
      </c>
      <c r="O266" s="4">
        <v>5.8043478260869561</v>
      </c>
      <c r="P266" s="4">
        <f>SUM(Nurse[[#This Row],[LPN Hours (excl. Admin)]],Nurse[[#This Row],[LPN Admin Hours]])</f>
        <v>19.290760869565219</v>
      </c>
      <c r="Q266" s="4">
        <v>19.290760869565219</v>
      </c>
      <c r="R266" s="4">
        <v>0</v>
      </c>
      <c r="S266" s="4">
        <f>SUM(Nurse[[#This Row],[CNA Hours]],Nurse[[#This Row],[NA TR Hours]],Nurse[[#This Row],[Med Aide/Tech Hours]])</f>
        <v>39.798913043478258</v>
      </c>
      <c r="T266" s="4">
        <v>39.798913043478258</v>
      </c>
      <c r="U266" s="4">
        <v>0</v>
      </c>
      <c r="V266" s="4">
        <v>0</v>
      </c>
      <c r="W2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0.76630434782608692</v>
      </c>
      <c r="X266" s="4">
        <v>0.76630434782608692</v>
      </c>
      <c r="Y266" s="4">
        <v>0</v>
      </c>
      <c r="Z266" s="4">
        <v>0</v>
      </c>
      <c r="AA266" s="4">
        <v>0</v>
      </c>
      <c r="AB266" s="4">
        <v>0</v>
      </c>
      <c r="AC266" s="4">
        <v>0</v>
      </c>
      <c r="AD266" s="4">
        <v>0</v>
      </c>
      <c r="AE266" s="4">
        <v>0</v>
      </c>
      <c r="AF266" s="1">
        <v>395484</v>
      </c>
      <c r="AG266" s="1">
        <v>3</v>
      </c>
      <c r="AH266"/>
    </row>
    <row r="267" spans="1:34" x14ac:dyDescent="0.25">
      <c r="A267" t="s">
        <v>721</v>
      </c>
      <c r="B267" t="s">
        <v>290</v>
      </c>
      <c r="C267" t="s">
        <v>878</v>
      </c>
      <c r="D267" t="s">
        <v>780</v>
      </c>
      <c r="E267" s="4">
        <v>36.684782608695649</v>
      </c>
      <c r="F267" s="4">
        <f>Nurse[[#This Row],[Total Nurse Staff Hours]]/Nurse[[#This Row],[MDS Census]]</f>
        <v>3.0890370370370372</v>
      </c>
      <c r="G267" s="4">
        <f>Nurse[[#This Row],[Total Direct Care Staff Hours]]/Nurse[[#This Row],[MDS Census]]</f>
        <v>2.840444444444445</v>
      </c>
      <c r="H267" s="4">
        <f>Nurse[[#This Row],[Total RN Hours (w/ Admin, DON)]]/Nurse[[#This Row],[MDS Census]]</f>
        <v>0.63814814814814813</v>
      </c>
      <c r="I267" s="4">
        <f>Nurse[[#This Row],[RN Hours (excl. Admin, DON)]]/Nurse[[#This Row],[MDS Census]]</f>
        <v>0.3895555555555556</v>
      </c>
      <c r="J267" s="4">
        <f>SUM(Nurse[[#This Row],[RN Hours (excl. Admin, DON)]],Nurse[[#This Row],[RN Admin Hours]],Nurse[[#This Row],[RN DON Hours]],Nurse[[#This Row],[LPN Hours (excl. Admin)]],Nurse[[#This Row],[LPN Admin Hours]],Nurse[[#This Row],[CNA Hours]],Nurse[[#This Row],[NA TR Hours]],Nurse[[#This Row],[Med Aide/Tech Hours]])</f>
        <v>113.32065217391305</v>
      </c>
      <c r="K267" s="4">
        <f>SUM(Nurse[[#This Row],[RN Hours (excl. Admin, DON)]],Nurse[[#This Row],[LPN Hours (excl. Admin)]],Nurse[[#This Row],[CNA Hours]],Nurse[[#This Row],[NA TR Hours]],Nurse[[#This Row],[Med Aide/Tech Hours]])</f>
        <v>104.20108695652175</v>
      </c>
      <c r="L267" s="4">
        <f>SUM(Nurse[[#This Row],[RN Hours (excl. Admin, DON)]],Nurse[[#This Row],[RN Admin Hours]],Nurse[[#This Row],[RN DON Hours]])</f>
        <v>23.41032608695652</v>
      </c>
      <c r="M267" s="4">
        <v>14.290760869565217</v>
      </c>
      <c r="N267" s="4">
        <v>2.7391304347826089</v>
      </c>
      <c r="O267" s="4">
        <v>6.3804347826086953</v>
      </c>
      <c r="P267" s="4">
        <f>SUM(Nurse[[#This Row],[LPN Hours (excl. Admin)]],Nurse[[#This Row],[LPN Admin Hours]])</f>
        <v>25.921195652173914</v>
      </c>
      <c r="Q267" s="4">
        <v>25.921195652173914</v>
      </c>
      <c r="R267" s="4">
        <v>0</v>
      </c>
      <c r="S267" s="4">
        <f>SUM(Nurse[[#This Row],[CNA Hours]],Nurse[[#This Row],[NA TR Hours]],Nurse[[#This Row],[Med Aide/Tech Hours]])</f>
        <v>63.989130434782609</v>
      </c>
      <c r="T267" s="4">
        <v>63.989130434782609</v>
      </c>
      <c r="U267" s="4">
        <v>0</v>
      </c>
      <c r="V267" s="4">
        <v>0</v>
      </c>
      <c r="W2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16.154891304347828</v>
      </c>
      <c r="X267" s="4">
        <v>4.5706521739130439</v>
      </c>
      <c r="Y267" s="4">
        <v>0</v>
      </c>
      <c r="Z267" s="4">
        <v>0</v>
      </c>
      <c r="AA267" s="4">
        <v>3.1114130434782608</v>
      </c>
      <c r="AB267" s="4">
        <v>0</v>
      </c>
      <c r="AC267" s="4">
        <v>8.4728260869565215</v>
      </c>
      <c r="AD267" s="4">
        <v>0</v>
      </c>
      <c r="AE267" s="4">
        <v>0</v>
      </c>
      <c r="AF267" s="1">
        <v>395506</v>
      </c>
      <c r="AG267" s="1">
        <v>3</v>
      </c>
      <c r="AH267"/>
    </row>
    <row r="268" spans="1:34" x14ac:dyDescent="0.25">
      <c r="A268" t="s">
        <v>721</v>
      </c>
      <c r="B268" t="s">
        <v>509</v>
      </c>
      <c r="C268" t="s">
        <v>970</v>
      </c>
      <c r="D268" t="s">
        <v>736</v>
      </c>
      <c r="E268" s="4">
        <v>36.380434782608695</v>
      </c>
      <c r="F268" s="4">
        <f>Nurse[[#This Row],[Total Nurse Staff Hours]]/Nurse[[#This Row],[MDS Census]]</f>
        <v>3.3631610397370779</v>
      </c>
      <c r="G268" s="4">
        <f>Nurse[[#This Row],[Total Direct Care Staff Hours]]/Nurse[[#This Row],[MDS Census]]</f>
        <v>3.2328951299671349</v>
      </c>
      <c r="H268" s="4">
        <f>Nurse[[#This Row],[Total RN Hours (w/ Admin, DON)]]/Nurse[[#This Row],[MDS Census]]</f>
        <v>0.66888258141619372</v>
      </c>
      <c r="I268" s="4">
        <f>Nurse[[#This Row],[RN Hours (excl. Admin, DON)]]/Nurse[[#This Row],[MDS Census]]</f>
        <v>0.53861667164625038</v>
      </c>
      <c r="J268" s="4">
        <f>SUM(Nurse[[#This Row],[RN Hours (excl. Admin, DON)]],Nurse[[#This Row],[RN Admin Hours]],Nurse[[#This Row],[RN DON Hours]],Nurse[[#This Row],[LPN Hours (excl. Admin)]],Nurse[[#This Row],[LPN Admin Hours]],Nurse[[#This Row],[CNA Hours]],Nurse[[#This Row],[NA TR Hours]],Nurse[[#This Row],[Med Aide/Tech Hours]])</f>
        <v>122.35326086956522</v>
      </c>
      <c r="K268" s="4">
        <f>SUM(Nurse[[#This Row],[RN Hours (excl. Admin, DON)]],Nurse[[#This Row],[LPN Hours (excl. Admin)]],Nurse[[#This Row],[CNA Hours]],Nurse[[#This Row],[NA TR Hours]],Nurse[[#This Row],[Med Aide/Tech Hours]])</f>
        <v>117.61413043478261</v>
      </c>
      <c r="L268" s="4">
        <f>SUM(Nurse[[#This Row],[RN Hours (excl. Admin, DON)]],Nurse[[#This Row],[RN Admin Hours]],Nurse[[#This Row],[RN DON Hours]])</f>
        <v>24.334239130434785</v>
      </c>
      <c r="M268" s="4">
        <v>19.595108695652176</v>
      </c>
      <c r="N268" s="4">
        <v>0</v>
      </c>
      <c r="O268" s="4">
        <v>4.7391304347826084</v>
      </c>
      <c r="P268" s="4">
        <f>SUM(Nurse[[#This Row],[LPN Hours (excl. Admin)]],Nurse[[#This Row],[LPN Admin Hours]])</f>
        <v>27.828804347826086</v>
      </c>
      <c r="Q268" s="4">
        <v>27.828804347826086</v>
      </c>
      <c r="R268" s="4">
        <v>0</v>
      </c>
      <c r="S268" s="4">
        <f>SUM(Nurse[[#This Row],[CNA Hours]],Nurse[[#This Row],[NA TR Hours]],Nurse[[#This Row],[Med Aide/Tech Hours]])</f>
        <v>70.190217391304344</v>
      </c>
      <c r="T268" s="4">
        <v>70.190217391304344</v>
      </c>
      <c r="U268" s="4">
        <v>0</v>
      </c>
      <c r="V268" s="4">
        <v>0</v>
      </c>
      <c r="W2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70.959239130434781</v>
      </c>
      <c r="X268" s="4">
        <v>11.125</v>
      </c>
      <c r="Y268" s="4">
        <v>0</v>
      </c>
      <c r="Z268" s="4">
        <v>0</v>
      </c>
      <c r="AA268" s="4">
        <v>20.540760869565219</v>
      </c>
      <c r="AB268" s="4">
        <v>0</v>
      </c>
      <c r="AC268" s="4">
        <v>39.293478260869563</v>
      </c>
      <c r="AD268" s="4">
        <v>0</v>
      </c>
      <c r="AE268" s="4">
        <v>0</v>
      </c>
      <c r="AF268" s="1">
        <v>395827</v>
      </c>
      <c r="AG268" s="1">
        <v>3</v>
      </c>
      <c r="AH268"/>
    </row>
    <row r="269" spans="1:34" x14ac:dyDescent="0.25">
      <c r="A269" t="s">
        <v>721</v>
      </c>
      <c r="B269" t="s">
        <v>592</v>
      </c>
      <c r="C269" t="s">
        <v>881</v>
      </c>
      <c r="D269" t="s">
        <v>774</v>
      </c>
      <c r="E269" s="4">
        <v>92.163043478260875</v>
      </c>
      <c r="F269" s="4">
        <f>Nurse[[#This Row],[Total Nurse Staff Hours]]/Nurse[[#This Row],[MDS Census]]</f>
        <v>3.3895589102488506</v>
      </c>
      <c r="G269" s="4">
        <f>Nurse[[#This Row],[Total Direct Care Staff Hours]]/Nurse[[#This Row],[MDS Census]]</f>
        <v>3.1510579077721435</v>
      </c>
      <c r="H269" s="4">
        <f>Nurse[[#This Row],[Total RN Hours (w/ Admin, DON)]]/Nurse[[#This Row],[MDS Census]]</f>
        <v>0.67027715532492027</v>
      </c>
      <c r="I269" s="4">
        <f>Nurse[[#This Row],[RN Hours (excl. Admin, DON)]]/Nurse[[#This Row],[MDS Census]]</f>
        <v>0.43177615284821314</v>
      </c>
      <c r="J269" s="4">
        <f>SUM(Nurse[[#This Row],[RN Hours (excl. Admin, DON)]],Nurse[[#This Row],[RN Admin Hours]],Nurse[[#This Row],[RN DON Hours]],Nurse[[#This Row],[LPN Hours (excl. Admin)]],Nurse[[#This Row],[LPN Admin Hours]],Nurse[[#This Row],[CNA Hours]],Nurse[[#This Row],[NA TR Hours]],Nurse[[#This Row],[Med Aide/Tech Hours]])</f>
        <v>312.39206521739135</v>
      </c>
      <c r="K269" s="4">
        <f>SUM(Nurse[[#This Row],[RN Hours (excl. Admin, DON)]],Nurse[[#This Row],[LPN Hours (excl. Admin)]],Nurse[[#This Row],[CNA Hours]],Nurse[[#This Row],[NA TR Hours]],Nurse[[#This Row],[Med Aide/Tech Hours]])</f>
        <v>290.41108695652179</v>
      </c>
      <c r="L269" s="4">
        <f>SUM(Nurse[[#This Row],[RN Hours (excl. Admin, DON)]],Nurse[[#This Row],[RN Admin Hours]],Nurse[[#This Row],[RN DON Hours]])</f>
        <v>61.774782608695645</v>
      </c>
      <c r="M269" s="4">
        <v>39.793804347826082</v>
      </c>
      <c r="N269" s="4">
        <v>16.415760869565219</v>
      </c>
      <c r="O269" s="4">
        <v>5.5652173913043477</v>
      </c>
      <c r="P269" s="4">
        <f>SUM(Nurse[[#This Row],[LPN Hours (excl. Admin)]],Nurse[[#This Row],[LPN Admin Hours]])</f>
        <v>77.752717391304344</v>
      </c>
      <c r="Q269" s="4">
        <v>77.752717391304344</v>
      </c>
      <c r="R269" s="4">
        <v>0</v>
      </c>
      <c r="S269" s="4">
        <f>SUM(Nurse[[#This Row],[CNA Hours]],Nurse[[#This Row],[NA TR Hours]],Nurse[[#This Row],[Med Aide/Tech Hours]])</f>
        <v>172.86456521739132</v>
      </c>
      <c r="T269" s="4">
        <v>145.28532608695653</v>
      </c>
      <c r="U269" s="4">
        <v>22.002717391304348</v>
      </c>
      <c r="V269" s="4">
        <v>5.5765217391304347</v>
      </c>
      <c r="W2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13.807826086956521</v>
      </c>
      <c r="X269" s="4">
        <v>8.2313043478260859</v>
      </c>
      <c r="Y269" s="4">
        <v>0</v>
      </c>
      <c r="Z269" s="4">
        <v>0</v>
      </c>
      <c r="AA269" s="4">
        <v>0</v>
      </c>
      <c r="AB269" s="4">
        <v>0</v>
      </c>
      <c r="AC269" s="4">
        <v>0</v>
      </c>
      <c r="AD269" s="4">
        <v>0</v>
      </c>
      <c r="AE269" s="4">
        <v>5.5765217391304347</v>
      </c>
      <c r="AF269" s="1">
        <v>395983</v>
      </c>
      <c r="AG269" s="1">
        <v>3</v>
      </c>
      <c r="AH269"/>
    </row>
    <row r="270" spans="1:34" x14ac:dyDescent="0.25">
      <c r="A270" t="s">
        <v>721</v>
      </c>
      <c r="B270" t="s">
        <v>147</v>
      </c>
      <c r="C270" t="s">
        <v>966</v>
      </c>
      <c r="D270" t="s">
        <v>778</v>
      </c>
      <c r="E270" s="4">
        <v>37.836956521739133</v>
      </c>
      <c r="F270" s="4">
        <f>Nurse[[#This Row],[Total Nurse Staff Hours]]/Nurse[[#This Row],[MDS Census]]</f>
        <v>4.5789945417983331</v>
      </c>
      <c r="G270" s="4">
        <f>Nurse[[#This Row],[Total Direct Care Staff Hours]]/Nurse[[#This Row],[MDS Census]]</f>
        <v>4.2975035909221484</v>
      </c>
      <c r="H270" s="4">
        <f>Nurse[[#This Row],[Total RN Hours (w/ Admin, DON)]]/Nurse[[#This Row],[MDS Census]]</f>
        <v>1.1886957770755526</v>
      </c>
      <c r="I270" s="4">
        <f>Nurse[[#This Row],[RN Hours (excl. Admin, DON)]]/Nurse[[#This Row],[MDS Census]]</f>
        <v>0.90720482619936771</v>
      </c>
      <c r="J270" s="4">
        <f>SUM(Nurse[[#This Row],[RN Hours (excl. Admin, DON)]],Nurse[[#This Row],[RN Admin Hours]],Nurse[[#This Row],[RN DON Hours]],Nurse[[#This Row],[LPN Hours (excl. Admin)]],Nurse[[#This Row],[LPN Admin Hours]],Nurse[[#This Row],[CNA Hours]],Nurse[[#This Row],[NA TR Hours]],Nurse[[#This Row],[Med Aide/Tech Hours]])</f>
        <v>173.25521739130434</v>
      </c>
      <c r="K270" s="4">
        <f>SUM(Nurse[[#This Row],[RN Hours (excl. Admin, DON)]],Nurse[[#This Row],[LPN Hours (excl. Admin)]],Nurse[[#This Row],[CNA Hours]],Nurse[[#This Row],[NA TR Hours]],Nurse[[#This Row],[Med Aide/Tech Hours]])</f>
        <v>162.60445652173911</v>
      </c>
      <c r="L270" s="4">
        <f>SUM(Nurse[[#This Row],[RN Hours (excl. Admin, DON)]],Nurse[[#This Row],[RN Admin Hours]],Nurse[[#This Row],[RN DON Hours]])</f>
        <v>44.976630434782599</v>
      </c>
      <c r="M270" s="4">
        <v>34.325869565217381</v>
      </c>
      <c r="N270" s="4">
        <v>6.1290217391304358</v>
      </c>
      <c r="O270" s="4">
        <v>4.5217391304347823</v>
      </c>
      <c r="P270" s="4">
        <f>SUM(Nurse[[#This Row],[LPN Hours (excl. Admin)]],Nurse[[#This Row],[LPN Admin Hours]])</f>
        <v>43.897717391304347</v>
      </c>
      <c r="Q270" s="4">
        <v>43.897717391304347</v>
      </c>
      <c r="R270" s="4">
        <v>0</v>
      </c>
      <c r="S270" s="4">
        <f>SUM(Nurse[[#This Row],[CNA Hours]],Nurse[[#This Row],[NA TR Hours]],Nurse[[#This Row],[Med Aide/Tech Hours]])</f>
        <v>84.380869565217395</v>
      </c>
      <c r="T270" s="4">
        <v>84.380869565217395</v>
      </c>
      <c r="U270" s="4">
        <v>0</v>
      </c>
      <c r="V270" s="4">
        <v>0</v>
      </c>
      <c r="W2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8.5326086956521732E-2</v>
      </c>
      <c r="X270" s="4">
        <v>0</v>
      </c>
      <c r="Y270" s="4">
        <v>0</v>
      </c>
      <c r="Z270" s="4">
        <v>0</v>
      </c>
      <c r="AA270" s="4">
        <v>0</v>
      </c>
      <c r="AB270" s="4">
        <v>0</v>
      </c>
      <c r="AC270" s="4">
        <v>8.5326086956521732E-2</v>
      </c>
      <c r="AD270" s="4">
        <v>0</v>
      </c>
      <c r="AE270" s="4">
        <v>0</v>
      </c>
      <c r="AF270" s="1">
        <v>395307</v>
      </c>
      <c r="AG270" s="1">
        <v>3</v>
      </c>
      <c r="AH270"/>
    </row>
    <row r="271" spans="1:34" x14ac:dyDescent="0.25">
      <c r="A271" t="s">
        <v>721</v>
      </c>
      <c r="B271" t="s">
        <v>560</v>
      </c>
      <c r="C271" t="s">
        <v>863</v>
      </c>
      <c r="D271" t="s">
        <v>777</v>
      </c>
      <c r="E271" s="4">
        <v>55.391304347826086</v>
      </c>
      <c r="F271" s="4">
        <f>Nurse[[#This Row],[Total Nurse Staff Hours]]/Nurse[[#This Row],[MDS Census]]</f>
        <v>2.8143151491365774</v>
      </c>
      <c r="G271" s="4">
        <f>Nurse[[#This Row],[Total Direct Care Staff Hours]]/Nurse[[#This Row],[MDS Census]]</f>
        <v>2.4954375981161698</v>
      </c>
      <c r="H271" s="4">
        <f>Nurse[[#This Row],[Total RN Hours (w/ Admin, DON)]]/Nurse[[#This Row],[MDS Census]]</f>
        <v>0.64506475667189944</v>
      </c>
      <c r="I271" s="4">
        <f>Nurse[[#This Row],[RN Hours (excl. Admin, DON)]]/Nurse[[#This Row],[MDS Census]]</f>
        <v>0.32618720565149134</v>
      </c>
      <c r="J271" s="4">
        <f>SUM(Nurse[[#This Row],[RN Hours (excl. Admin, DON)]],Nurse[[#This Row],[RN Admin Hours]],Nurse[[#This Row],[RN DON Hours]],Nurse[[#This Row],[LPN Hours (excl. Admin)]],Nurse[[#This Row],[LPN Admin Hours]],Nurse[[#This Row],[CNA Hours]],Nurse[[#This Row],[NA TR Hours]],Nurse[[#This Row],[Med Aide/Tech Hours]])</f>
        <v>155.88858695652172</v>
      </c>
      <c r="K271" s="4">
        <f>SUM(Nurse[[#This Row],[RN Hours (excl. Admin, DON)]],Nurse[[#This Row],[LPN Hours (excl. Admin)]],Nurse[[#This Row],[CNA Hours]],Nurse[[#This Row],[NA TR Hours]],Nurse[[#This Row],[Med Aide/Tech Hours]])</f>
        <v>138.22554347826087</v>
      </c>
      <c r="L271" s="4">
        <f>SUM(Nurse[[#This Row],[RN Hours (excl. Admin, DON)]],Nurse[[#This Row],[RN Admin Hours]],Nurse[[#This Row],[RN DON Hours]])</f>
        <v>35.730978260869563</v>
      </c>
      <c r="M271" s="4">
        <v>18.067934782608695</v>
      </c>
      <c r="N271" s="4">
        <v>11.923913043478262</v>
      </c>
      <c r="O271" s="4">
        <v>5.7391304347826084</v>
      </c>
      <c r="P271" s="4">
        <f>SUM(Nurse[[#This Row],[LPN Hours (excl. Admin)]],Nurse[[#This Row],[LPN Admin Hours]])</f>
        <v>36.907608695652172</v>
      </c>
      <c r="Q271" s="4">
        <v>36.907608695652172</v>
      </c>
      <c r="R271" s="4">
        <v>0</v>
      </c>
      <c r="S271" s="4">
        <f>SUM(Nurse[[#This Row],[CNA Hours]],Nurse[[#This Row],[NA TR Hours]],Nurse[[#This Row],[Med Aide/Tech Hours]])</f>
        <v>83.25</v>
      </c>
      <c r="T271" s="4">
        <v>81.709239130434781</v>
      </c>
      <c r="U271" s="4">
        <v>1.5407608695652173</v>
      </c>
      <c r="V271" s="4">
        <v>0</v>
      </c>
      <c r="W2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13.271739130434783</v>
      </c>
      <c r="X271" s="4">
        <v>8.6956521739130432E-2</v>
      </c>
      <c r="Y271" s="4">
        <v>0</v>
      </c>
      <c r="Z271" s="4">
        <v>0</v>
      </c>
      <c r="AA271" s="4">
        <v>7.5896739130434785</v>
      </c>
      <c r="AB271" s="4">
        <v>0</v>
      </c>
      <c r="AC271" s="4">
        <v>5.5951086956521738</v>
      </c>
      <c r="AD271" s="4">
        <v>0</v>
      </c>
      <c r="AE271" s="4">
        <v>0</v>
      </c>
      <c r="AF271" s="1">
        <v>395905</v>
      </c>
      <c r="AG271" s="1">
        <v>3</v>
      </c>
      <c r="AH271"/>
    </row>
    <row r="272" spans="1:34" x14ac:dyDescent="0.25">
      <c r="A272" t="s">
        <v>721</v>
      </c>
      <c r="B272" t="s">
        <v>209</v>
      </c>
      <c r="C272" t="s">
        <v>863</v>
      </c>
      <c r="D272" t="s">
        <v>777</v>
      </c>
      <c r="E272" s="4">
        <v>104.20652173913044</v>
      </c>
      <c r="F272" s="4">
        <f>Nurse[[#This Row],[Total Nurse Staff Hours]]/Nurse[[#This Row],[MDS Census]]</f>
        <v>3.7237196203191836</v>
      </c>
      <c r="G272" s="4">
        <f>Nurse[[#This Row],[Total Direct Care Staff Hours]]/Nurse[[#This Row],[MDS Census]]</f>
        <v>3.563273182434548</v>
      </c>
      <c r="H272" s="4">
        <f>Nurse[[#This Row],[Total RN Hours (w/ Admin, DON)]]/Nurse[[#This Row],[MDS Census]]</f>
        <v>0.51303848962136234</v>
      </c>
      <c r="I272" s="4">
        <f>Nurse[[#This Row],[RN Hours (excl. Admin, DON)]]/Nurse[[#This Row],[MDS Census]]</f>
        <v>0.35259205173672697</v>
      </c>
      <c r="J272" s="4">
        <f>SUM(Nurse[[#This Row],[RN Hours (excl. Admin, DON)]],Nurse[[#This Row],[RN Admin Hours]],Nurse[[#This Row],[RN DON Hours]],Nurse[[#This Row],[LPN Hours (excl. Admin)]],Nurse[[#This Row],[LPN Admin Hours]],Nurse[[#This Row],[CNA Hours]],Nurse[[#This Row],[NA TR Hours]],Nurse[[#This Row],[Med Aide/Tech Hours]])</f>
        <v>388.03586956521752</v>
      </c>
      <c r="K272" s="4">
        <f>SUM(Nurse[[#This Row],[RN Hours (excl. Admin, DON)]],Nurse[[#This Row],[LPN Hours (excl. Admin)]],Nurse[[#This Row],[CNA Hours]],Nurse[[#This Row],[NA TR Hours]],Nurse[[#This Row],[Med Aide/Tech Hours]])</f>
        <v>371.31630434782625</v>
      </c>
      <c r="L272" s="4">
        <f>SUM(Nurse[[#This Row],[RN Hours (excl. Admin, DON)]],Nurse[[#This Row],[RN Admin Hours]],Nurse[[#This Row],[RN DON Hours]])</f>
        <v>53.46195652173914</v>
      </c>
      <c r="M272" s="4">
        <v>36.742391304347841</v>
      </c>
      <c r="N272" s="4">
        <v>11.154347826086955</v>
      </c>
      <c r="O272" s="4">
        <v>5.5652173913043477</v>
      </c>
      <c r="P272" s="4">
        <f>SUM(Nurse[[#This Row],[LPN Hours (excl. Admin)]],Nurse[[#This Row],[LPN Admin Hours]])</f>
        <v>121.60000000000001</v>
      </c>
      <c r="Q272" s="4">
        <v>121.60000000000001</v>
      </c>
      <c r="R272" s="4">
        <v>0</v>
      </c>
      <c r="S272" s="4">
        <f>SUM(Nurse[[#This Row],[CNA Hours]],Nurse[[#This Row],[NA TR Hours]],Nurse[[#This Row],[Med Aide/Tech Hours]])</f>
        <v>212.9739130434784</v>
      </c>
      <c r="T272" s="4">
        <v>211.42717391304362</v>
      </c>
      <c r="U272" s="4">
        <v>1.5467391304347828</v>
      </c>
      <c r="V272" s="4">
        <v>0</v>
      </c>
      <c r="W2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209.64347826086959</v>
      </c>
      <c r="X272" s="4">
        <v>21.668478260869552</v>
      </c>
      <c r="Y272" s="4">
        <v>0</v>
      </c>
      <c r="Z272" s="4">
        <v>0</v>
      </c>
      <c r="AA272" s="4">
        <v>71.376086956521789</v>
      </c>
      <c r="AB272" s="4">
        <v>0</v>
      </c>
      <c r="AC272" s="4">
        <v>116.59891304347825</v>
      </c>
      <c r="AD272" s="4">
        <v>0</v>
      </c>
      <c r="AE272" s="4">
        <v>0</v>
      </c>
      <c r="AF272" s="1">
        <v>395397</v>
      </c>
      <c r="AG272" s="1">
        <v>3</v>
      </c>
      <c r="AH272"/>
    </row>
    <row r="273" spans="1:34" x14ac:dyDescent="0.25">
      <c r="A273" t="s">
        <v>721</v>
      </c>
      <c r="B273" t="s">
        <v>567</v>
      </c>
      <c r="C273" t="s">
        <v>1077</v>
      </c>
      <c r="D273" t="s">
        <v>737</v>
      </c>
      <c r="E273" s="4">
        <v>35.641304347826086</v>
      </c>
      <c r="F273" s="4">
        <f>Nurse[[#This Row],[Total Nurse Staff Hours]]/Nurse[[#This Row],[MDS Census]]</f>
        <v>3.772949069838365</v>
      </c>
      <c r="G273" s="4">
        <f>Nurse[[#This Row],[Total Direct Care Staff Hours]]/Nurse[[#This Row],[MDS Census]]</f>
        <v>3.4570753278438553</v>
      </c>
      <c r="H273" s="4">
        <f>Nurse[[#This Row],[Total RN Hours (w/ Admin, DON)]]/Nurse[[#This Row],[MDS Census]]</f>
        <v>0.62877401646843545</v>
      </c>
      <c r="I273" s="4">
        <f>Nurse[[#This Row],[RN Hours (excl. Admin, DON)]]/Nurse[[#This Row],[MDS Census]]</f>
        <v>0.47750838670326318</v>
      </c>
      <c r="J273" s="4">
        <f>SUM(Nurse[[#This Row],[RN Hours (excl. Admin, DON)]],Nurse[[#This Row],[RN Admin Hours]],Nurse[[#This Row],[RN DON Hours]],Nurse[[#This Row],[LPN Hours (excl. Admin)]],Nurse[[#This Row],[LPN Admin Hours]],Nurse[[#This Row],[CNA Hours]],Nurse[[#This Row],[NA TR Hours]],Nurse[[#This Row],[Med Aide/Tech Hours]])</f>
        <v>134.4728260869565</v>
      </c>
      <c r="K273" s="4">
        <f>SUM(Nurse[[#This Row],[RN Hours (excl. Admin, DON)]],Nurse[[#This Row],[LPN Hours (excl. Admin)]],Nurse[[#This Row],[CNA Hours]],Nurse[[#This Row],[NA TR Hours]],Nurse[[#This Row],[Med Aide/Tech Hours]])</f>
        <v>123.21467391304348</v>
      </c>
      <c r="L273" s="4">
        <f>SUM(Nurse[[#This Row],[RN Hours (excl. Admin, DON)]],Nurse[[#This Row],[RN Admin Hours]],Nurse[[#This Row],[RN DON Hours]])</f>
        <v>22.41032608695652</v>
      </c>
      <c r="M273" s="4">
        <v>17.019021739130434</v>
      </c>
      <c r="N273" s="4">
        <v>0</v>
      </c>
      <c r="O273" s="4">
        <v>5.3913043478260869</v>
      </c>
      <c r="P273" s="4">
        <f>SUM(Nurse[[#This Row],[LPN Hours (excl. Admin)]],Nurse[[#This Row],[LPN Admin Hours]])</f>
        <v>46.336956521739125</v>
      </c>
      <c r="Q273" s="4">
        <v>40.470108695652172</v>
      </c>
      <c r="R273" s="4">
        <v>5.8668478260869561</v>
      </c>
      <c r="S273" s="4">
        <f>SUM(Nurse[[#This Row],[CNA Hours]],Nurse[[#This Row],[NA TR Hours]],Nurse[[#This Row],[Med Aide/Tech Hours]])</f>
        <v>65.725543478260875</v>
      </c>
      <c r="T273" s="4">
        <v>65.725543478260875</v>
      </c>
      <c r="U273" s="4">
        <v>0</v>
      </c>
      <c r="V273" s="4">
        <v>0</v>
      </c>
      <c r="W2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47.698369565217391</v>
      </c>
      <c r="X273" s="4">
        <v>6.3043478260869561</v>
      </c>
      <c r="Y273" s="4">
        <v>0</v>
      </c>
      <c r="Z273" s="4">
        <v>0</v>
      </c>
      <c r="AA273" s="4">
        <v>9.4782608695652169</v>
      </c>
      <c r="AB273" s="4">
        <v>0</v>
      </c>
      <c r="AC273" s="4">
        <v>31.915760869565219</v>
      </c>
      <c r="AD273" s="4">
        <v>0</v>
      </c>
      <c r="AE273" s="4">
        <v>0</v>
      </c>
      <c r="AF273" s="1">
        <v>395915</v>
      </c>
      <c r="AG273" s="1">
        <v>3</v>
      </c>
      <c r="AH273"/>
    </row>
    <row r="274" spans="1:34" x14ac:dyDescent="0.25">
      <c r="A274" t="s">
        <v>721</v>
      </c>
      <c r="B274" t="s">
        <v>186</v>
      </c>
      <c r="C274" t="s">
        <v>810</v>
      </c>
      <c r="D274" t="s">
        <v>751</v>
      </c>
      <c r="E274" s="4">
        <v>78.195652173913047</v>
      </c>
      <c r="F274" s="4">
        <f>Nurse[[#This Row],[Total Nurse Staff Hours]]/Nurse[[#This Row],[MDS Census]]</f>
        <v>3.4435640811787604</v>
      </c>
      <c r="G274" s="4">
        <f>Nurse[[#This Row],[Total Direct Care Staff Hours]]/Nurse[[#This Row],[MDS Census]]</f>
        <v>3.1295871559633026</v>
      </c>
      <c r="H274" s="4">
        <f>Nurse[[#This Row],[Total RN Hours (w/ Admin, DON)]]/Nurse[[#This Row],[MDS Census]]</f>
        <v>0.60084792882958016</v>
      </c>
      <c r="I274" s="4">
        <f>Nurse[[#This Row],[RN Hours (excl. Admin, DON)]]/Nurse[[#This Row],[MDS Census]]</f>
        <v>0.28687100361412288</v>
      </c>
      <c r="J274" s="4">
        <f>SUM(Nurse[[#This Row],[RN Hours (excl. Admin, DON)]],Nurse[[#This Row],[RN Admin Hours]],Nurse[[#This Row],[RN DON Hours]],Nurse[[#This Row],[LPN Hours (excl. Admin)]],Nurse[[#This Row],[LPN Admin Hours]],Nurse[[#This Row],[CNA Hours]],Nurse[[#This Row],[NA TR Hours]],Nurse[[#This Row],[Med Aide/Tech Hours]])</f>
        <v>269.27173913043481</v>
      </c>
      <c r="K274" s="4">
        <f>SUM(Nurse[[#This Row],[RN Hours (excl. Admin, DON)]],Nurse[[#This Row],[LPN Hours (excl. Admin)]],Nurse[[#This Row],[CNA Hours]],Nurse[[#This Row],[NA TR Hours]],Nurse[[#This Row],[Med Aide/Tech Hours]])</f>
        <v>244.72010869565216</v>
      </c>
      <c r="L274" s="4">
        <f>SUM(Nurse[[#This Row],[RN Hours (excl. Admin, DON)]],Nurse[[#This Row],[RN Admin Hours]],Nurse[[#This Row],[RN DON Hours]])</f>
        <v>46.983695652173914</v>
      </c>
      <c r="M274" s="4">
        <v>22.432065217391305</v>
      </c>
      <c r="N274" s="4">
        <v>19.377717391304348</v>
      </c>
      <c r="O274" s="4">
        <v>5.1739130434782608</v>
      </c>
      <c r="P274" s="4">
        <f>SUM(Nurse[[#This Row],[LPN Hours (excl. Admin)]],Nurse[[#This Row],[LPN Admin Hours]])</f>
        <v>73.464673913043484</v>
      </c>
      <c r="Q274" s="4">
        <v>73.464673913043484</v>
      </c>
      <c r="R274" s="4">
        <v>0</v>
      </c>
      <c r="S274" s="4">
        <f>SUM(Nurse[[#This Row],[CNA Hours]],Nurse[[#This Row],[NA TR Hours]],Nurse[[#This Row],[Med Aide/Tech Hours]])</f>
        <v>148.82336956521738</v>
      </c>
      <c r="T274" s="4">
        <v>129.00543478260869</v>
      </c>
      <c r="U274" s="4">
        <v>19.817934782608695</v>
      </c>
      <c r="V274" s="4">
        <v>0</v>
      </c>
      <c r="W2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7.9211956521739131</v>
      </c>
      <c r="X274" s="4">
        <v>0</v>
      </c>
      <c r="Y274" s="4">
        <v>0</v>
      </c>
      <c r="Z274" s="4">
        <v>0</v>
      </c>
      <c r="AA274" s="4">
        <v>1.4728260869565217</v>
      </c>
      <c r="AB274" s="4">
        <v>0</v>
      </c>
      <c r="AC274" s="4">
        <v>6.4483695652173916</v>
      </c>
      <c r="AD274" s="4">
        <v>0</v>
      </c>
      <c r="AE274" s="4">
        <v>0</v>
      </c>
      <c r="AF274" s="1">
        <v>395363</v>
      </c>
      <c r="AG274" s="1">
        <v>3</v>
      </c>
      <c r="AH274"/>
    </row>
    <row r="275" spans="1:34" x14ac:dyDescent="0.25">
      <c r="A275" t="s">
        <v>721</v>
      </c>
      <c r="B275" t="s">
        <v>568</v>
      </c>
      <c r="C275" t="s">
        <v>946</v>
      </c>
      <c r="D275" t="s">
        <v>765</v>
      </c>
      <c r="E275" s="4">
        <v>39.228260869565219</v>
      </c>
      <c r="F275" s="4">
        <f>Nurse[[#This Row],[Total Nurse Staff Hours]]/Nurse[[#This Row],[MDS Census]]</f>
        <v>3.9738847326129121</v>
      </c>
      <c r="G275" s="4">
        <f>Nurse[[#This Row],[Total Direct Care Staff Hours]]/Nurse[[#This Row],[MDS Census]]</f>
        <v>3.6480326960376832</v>
      </c>
      <c r="H275" s="4">
        <f>Nurse[[#This Row],[Total RN Hours (w/ Admin, DON)]]/Nurse[[#This Row],[MDS Census]]</f>
        <v>1.1886256580770296</v>
      </c>
      <c r="I275" s="4">
        <f>Nurse[[#This Row],[RN Hours (excl. Admin, DON)]]/Nurse[[#This Row],[MDS Census]]</f>
        <v>0.86277362150180092</v>
      </c>
      <c r="J275" s="4">
        <f>SUM(Nurse[[#This Row],[RN Hours (excl. Admin, DON)]],Nurse[[#This Row],[RN Admin Hours]],Nurse[[#This Row],[RN DON Hours]],Nurse[[#This Row],[LPN Hours (excl. Admin)]],Nurse[[#This Row],[LPN Admin Hours]],Nurse[[#This Row],[CNA Hours]],Nurse[[#This Row],[NA TR Hours]],Nurse[[#This Row],[Med Aide/Tech Hours]])</f>
        <v>155.88858695652175</v>
      </c>
      <c r="K275" s="4">
        <f>SUM(Nurse[[#This Row],[RN Hours (excl. Admin, DON)]],Nurse[[#This Row],[LPN Hours (excl. Admin)]],Nurse[[#This Row],[CNA Hours]],Nurse[[#This Row],[NA TR Hours]],Nurse[[#This Row],[Med Aide/Tech Hours]])</f>
        <v>143.10597826086956</v>
      </c>
      <c r="L275" s="4">
        <f>SUM(Nurse[[#This Row],[RN Hours (excl. Admin, DON)]],Nurse[[#This Row],[RN Admin Hours]],Nurse[[#This Row],[RN DON Hours]])</f>
        <v>46.627717391304344</v>
      </c>
      <c r="M275" s="4">
        <v>33.845108695652172</v>
      </c>
      <c r="N275" s="4">
        <v>5.2173913043478262</v>
      </c>
      <c r="O275" s="4">
        <v>7.5652173913043477</v>
      </c>
      <c r="P275" s="4">
        <f>SUM(Nurse[[#This Row],[LPN Hours (excl. Admin)]],Nurse[[#This Row],[LPN Admin Hours]])</f>
        <v>31.880434782608695</v>
      </c>
      <c r="Q275" s="4">
        <v>31.880434782608695</v>
      </c>
      <c r="R275" s="4">
        <v>0</v>
      </c>
      <c r="S275" s="4">
        <f>SUM(Nurse[[#This Row],[CNA Hours]],Nurse[[#This Row],[NA TR Hours]],Nurse[[#This Row],[Med Aide/Tech Hours]])</f>
        <v>77.380434782608702</v>
      </c>
      <c r="T275" s="4">
        <v>77.380434782608702</v>
      </c>
      <c r="U275" s="4">
        <v>0</v>
      </c>
      <c r="V275" s="4">
        <v>0</v>
      </c>
      <c r="W2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75" s="4">
        <v>0</v>
      </c>
      <c r="Y275" s="4">
        <v>0</v>
      </c>
      <c r="Z275" s="4">
        <v>0</v>
      </c>
      <c r="AA275" s="4">
        <v>0</v>
      </c>
      <c r="AB275" s="4">
        <v>0</v>
      </c>
      <c r="AC275" s="4">
        <v>0</v>
      </c>
      <c r="AD275" s="4">
        <v>0</v>
      </c>
      <c r="AE275" s="4">
        <v>0</v>
      </c>
      <c r="AF275" s="1">
        <v>395916</v>
      </c>
      <c r="AG275" s="1">
        <v>3</v>
      </c>
      <c r="AH275"/>
    </row>
    <row r="276" spans="1:34" x14ac:dyDescent="0.25">
      <c r="A276" t="s">
        <v>721</v>
      </c>
      <c r="B276" t="s">
        <v>595</v>
      </c>
      <c r="C276" t="s">
        <v>1016</v>
      </c>
      <c r="D276" t="s">
        <v>794</v>
      </c>
      <c r="E276" s="4">
        <v>66.521739130434781</v>
      </c>
      <c r="F276" s="4">
        <f>Nurse[[#This Row],[Total Nurse Staff Hours]]/Nurse[[#This Row],[MDS Census]]</f>
        <v>3.7917598039215687</v>
      </c>
      <c r="G276" s="4">
        <f>Nurse[[#This Row],[Total Direct Care Staff Hours]]/Nurse[[#This Row],[MDS Census]]</f>
        <v>3.2197238562091504</v>
      </c>
      <c r="H276" s="4">
        <f>Nurse[[#This Row],[Total RN Hours (w/ Admin, DON)]]/Nurse[[#This Row],[MDS Census]]</f>
        <v>0.81638071895424835</v>
      </c>
      <c r="I276" s="4">
        <f>Nurse[[#This Row],[RN Hours (excl. Admin, DON)]]/Nurse[[#This Row],[MDS Census]]</f>
        <v>0.3559232026143791</v>
      </c>
      <c r="J276" s="4">
        <f>SUM(Nurse[[#This Row],[RN Hours (excl. Admin, DON)]],Nurse[[#This Row],[RN Admin Hours]],Nurse[[#This Row],[RN DON Hours]],Nurse[[#This Row],[LPN Hours (excl. Admin)]],Nurse[[#This Row],[LPN Admin Hours]],Nurse[[#This Row],[CNA Hours]],Nurse[[#This Row],[NA TR Hours]],Nurse[[#This Row],[Med Aide/Tech Hours]])</f>
        <v>252.23445652173913</v>
      </c>
      <c r="K276" s="4">
        <f>SUM(Nurse[[#This Row],[RN Hours (excl. Admin, DON)]],Nurse[[#This Row],[LPN Hours (excl. Admin)]],Nurse[[#This Row],[CNA Hours]],Nurse[[#This Row],[NA TR Hours]],Nurse[[#This Row],[Med Aide/Tech Hours]])</f>
        <v>214.18163043478262</v>
      </c>
      <c r="L276" s="4">
        <f>SUM(Nurse[[#This Row],[RN Hours (excl. Admin, DON)]],Nurse[[#This Row],[RN Admin Hours]],Nurse[[#This Row],[RN DON Hours]])</f>
        <v>54.307065217391305</v>
      </c>
      <c r="M276" s="4">
        <v>23.676630434782609</v>
      </c>
      <c r="N276" s="4">
        <v>24.543478260869566</v>
      </c>
      <c r="O276" s="4">
        <v>6.0869565217391308</v>
      </c>
      <c r="P276" s="4">
        <f>SUM(Nurse[[#This Row],[LPN Hours (excl. Admin)]],Nurse[[#This Row],[LPN Admin Hours]])</f>
        <v>62.510760869565217</v>
      </c>
      <c r="Q276" s="4">
        <v>55.088369565217391</v>
      </c>
      <c r="R276" s="4">
        <v>7.4223913043478262</v>
      </c>
      <c r="S276" s="4">
        <f>SUM(Nurse[[#This Row],[CNA Hours]],Nurse[[#This Row],[NA TR Hours]],Nurse[[#This Row],[Med Aide/Tech Hours]])</f>
        <v>135.4166304347826</v>
      </c>
      <c r="T276" s="4">
        <v>135.4166304347826</v>
      </c>
      <c r="U276" s="4">
        <v>0</v>
      </c>
      <c r="V276" s="4">
        <v>0</v>
      </c>
      <c r="W2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21.051521739130433</v>
      </c>
      <c r="X276" s="4">
        <v>0</v>
      </c>
      <c r="Y276" s="4">
        <v>0</v>
      </c>
      <c r="Z276" s="4">
        <v>0</v>
      </c>
      <c r="AA276" s="4">
        <v>6.9990217391304341</v>
      </c>
      <c r="AB276" s="4">
        <v>0</v>
      </c>
      <c r="AC276" s="4">
        <v>14.052499999999998</v>
      </c>
      <c r="AD276" s="4">
        <v>0</v>
      </c>
      <c r="AE276" s="4">
        <v>0</v>
      </c>
      <c r="AF276" s="1">
        <v>395986</v>
      </c>
      <c r="AG276" s="1">
        <v>3</v>
      </c>
      <c r="AH276"/>
    </row>
    <row r="277" spans="1:34" x14ac:dyDescent="0.25">
      <c r="A277" t="s">
        <v>721</v>
      </c>
      <c r="B277" t="s">
        <v>488</v>
      </c>
      <c r="C277" t="s">
        <v>944</v>
      </c>
      <c r="D277" t="s">
        <v>740</v>
      </c>
      <c r="E277" s="4">
        <v>72.293478260869563</v>
      </c>
      <c r="F277" s="4">
        <f>Nurse[[#This Row],[Total Nurse Staff Hours]]/Nurse[[#This Row],[MDS Census]]</f>
        <v>3.9450759284318155</v>
      </c>
      <c r="G277" s="4">
        <f>Nurse[[#This Row],[Total Direct Care Staff Hours]]/Nurse[[#This Row],[MDS Census]]</f>
        <v>3.5787655991580225</v>
      </c>
      <c r="H277" s="4">
        <f>Nurse[[#This Row],[Total RN Hours (w/ Admin, DON)]]/Nurse[[#This Row],[MDS Census]]</f>
        <v>0.76069763945271385</v>
      </c>
      <c r="I277" s="4">
        <f>Nurse[[#This Row],[RN Hours (excl. Admin, DON)]]/Nurse[[#This Row],[MDS Census]]</f>
        <v>0.47917456021650878</v>
      </c>
      <c r="J277" s="4">
        <f>SUM(Nurse[[#This Row],[RN Hours (excl. Admin, DON)]],Nurse[[#This Row],[RN Admin Hours]],Nurse[[#This Row],[RN DON Hours]],Nurse[[#This Row],[LPN Hours (excl. Admin)]],Nurse[[#This Row],[LPN Admin Hours]],Nurse[[#This Row],[CNA Hours]],Nurse[[#This Row],[NA TR Hours]],Nurse[[#This Row],[Med Aide/Tech Hours]])</f>
        <v>285.20326086956527</v>
      </c>
      <c r="K277" s="4">
        <f>SUM(Nurse[[#This Row],[RN Hours (excl. Admin, DON)]],Nurse[[#This Row],[LPN Hours (excl. Admin)]],Nurse[[#This Row],[CNA Hours]],Nurse[[#This Row],[NA TR Hours]],Nurse[[#This Row],[Med Aide/Tech Hours]])</f>
        <v>258.72141304347832</v>
      </c>
      <c r="L277" s="4">
        <f>SUM(Nurse[[#This Row],[RN Hours (excl. Admin, DON)]],Nurse[[#This Row],[RN Admin Hours]],Nurse[[#This Row],[RN DON Hours]])</f>
        <v>54.993478260869558</v>
      </c>
      <c r="M277" s="4">
        <v>34.641195652173913</v>
      </c>
      <c r="N277" s="4">
        <v>15.482717391304345</v>
      </c>
      <c r="O277" s="4">
        <v>4.8695652173913047</v>
      </c>
      <c r="P277" s="4">
        <f>SUM(Nurse[[#This Row],[LPN Hours (excl. Admin)]],Nurse[[#This Row],[LPN Admin Hours]])</f>
        <v>69.053586956521769</v>
      </c>
      <c r="Q277" s="4">
        <v>62.92402173913046</v>
      </c>
      <c r="R277" s="4">
        <v>6.1295652173913036</v>
      </c>
      <c r="S277" s="4">
        <f>SUM(Nurse[[#This Row],[CNA Hours]],Nurse[[#This Row],[NA TR Hours]],Nurse[[#This Row],[Med Aide/Tech Hours]])</f>
        <v>161.15619565217395</v>
      </c>
      <c r="T277" s="4">
        <v>161.15619565217395</v>
      </c>
      <c r="U277" s="4">
        <v>0</v>
      </c>
      <c r="V277" s="4">
        <v>0</v>
      </c>
      <c r="W2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52.990978260869561</v>
      </c>
      <c r="X277" s="4">
        <v>0.1358695652173913</v>
      </c>
      <c r="Y277" s="4">
        <v>0.34782608695652173</v>
      </c>
      <c r="Z277" s="4">
        <v>0</v>
      </c>
      <c r="AA277" s="4">
        <v>8.673043478260869</v>
      </c>
      <c r="AB277" s="4">
        <v>0</v>
      </c>
      <c r="AC277" s="4">
        <v>43.834239130434781</v>
      </c>
      <c r="AD277" s="4">
        <v>0</v>
      </c>
      <c r="AE277" s="4">
        <v>0</v>
      </c>
      <c r="AF277" s="1">
        <v>395795</v>
      </c>
      <c r="AG277" s="1">
        <v>3</v>
      </c>
      <c r="AH277"/>
    </row>
    <row r="278" spans="1:34" x14ac:dyDescent="0.25">
      <c r="A278" t="s">
        <v>721</v>
      </c>
      <c r="B278" t="s">
        <v>424</v>
      </c>
      <c r="C278" t="s">
        <v>881</v>
      </c>
      <c r="D278" t="s">
        <v>774</v>
      </c>
      <c r="E278" s="4">
        <v>54.043478260869563</v>
      </c>
      <c r="F278" s="4">
        <f>Nurse[[#This Row],[Total Nurse Staff Hours]]/Nurse[[#This Row],[MDS Census]]</f>
        <v>3.815677795655672</v>
      </c>
      <c r="G278" s="4">
        <f>Nurse[[#This Row],[Total Direct Care Staff Hours]]/Nurse[[#This Row],[MDS Census]]</f>
        <v>3.6031275140788415</v>
      </c>
      <c r="H278" s="4">
        <f>Nurse[[#This Row],[Total RN Hours (w/ Admin, DON)]]/Nurse[[#This Row],[MDS Census]]</f>
        <v>1.1182220434432826</v>
      </c>
      <c r="I278" s="4">
        <f>Nurse[[#This Row],[RN Hours (excl. Admin, DON)]]/Nurse[[#This Row],[MDS Census]]</f>
        <v>0.90567176186645226</v>
      </c>
      <c r="J278" s="4">
        <f>SUM(Nurse[[#This Row],[RN Hours (excl. Admin, DON)]],Nurse[[#This Row],[RN Admin Hours]],Nurse[[#This Row],[RN DON Hours]],Nurse[[#This Row],[LPN Hours (excl. Admin)]],Nurse[[#This Row],[LPN Admin Hours]],Nurse[[#This Row],[CNA Hours]],Nurse[[#This Row],[NA TR Hours]],Nurse[[#This Row],[Med Aide/Tech Hours]])</f>
        <v>206.21250000000001</v>
      </c>
      <c r="K278" s="4">
        <f>SUM(Nurse[[#This Row],[RN Hours (excl. Admin, DON)]],Nurse[[#This Row],[LPN Hours (excl. Admin)]],Nurse[[#This Row],[CNA Hours]],Nurse[[#This Row],[NA TR Hours]],Nurse[[#This Row],[Med Aide/Tech Hours]])</f>
        <v>194.72554347826085</v>
      </c>
      <c r="L278" s="4">
        <f>SUM(Nurse[[#This Row],[RN Hours (excl. Admin, DON)]],Nurse[[#This Row],[RN Admin Hours]],Nurse[[#This Row],[RN DON Hours]])</f>
        <v>60.432608695652178</v>
      </c>
      <c r="M278" s="4">
        <v>48.945652173913047</v>
      </c>
      <c r="N278" s="4">
        <v>6.8782608695652172</v>
      </c>
      <c r="O278" s="4">
        <v>4.6086956521739131</v>
      </c>
      <c r="P278" s="4">
        <f>SUM(Nurse[[#This Row],[LPN Hours (excl. Admin)]],Nurse[[#This Row],[LPN Admin Hours]])</f>
        <v>47.951086956521742</v>
      </c>
      <c r="Q278" s="4">
        <v>47.951086956521742</v>
      </c>
      <c r="R278" s="4">
        <v>0</v>
      </c>
      <c r="S278" s="4">
        <f>SUM(Nurse[[#This Row],[CNA Hours]],Nurse[[#This Row],[NA TR Hours]],Nurse[[#This Row],[Med Aide/Tech Hours]])</f>
        <v>97.828804347826093</v>
      </c>
      <c r="T278" s="4">
        <v>94.489130434782609</v>
      </c>
      <c r="U278" s="4">
        <v>3.339673913043478</v>
      </c>
      <c r="V278" s="4">
        <v>0</v>
      </c>
      <c r="W27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78" s="4">
        <v>0</v>
      </c>
      <c r="Y278" s="4">
        <v>0</v>
      </c>
      <c r="Z278" s="4">
        <v>0</v>
      </c>
      <c r="AA278" s="4">
        <v>0</v>
      </c>
      <c r="AB278" s="4">
        <v>0</v>
      </c>
      <c r="AC278" s="4">
        <v>0</v>
      </c>
      <c r="AD278" s="4">
        <v>0</v>
      </c>
      <c r="AE278" s="4">
        <v>0</v>
      </c>
      <c r="AF278" s="1">
        <v>395704</v>
      </c>
      <c r="AG278" s="1">
        <v>3</v>
      </c>
      <c r="AH278"/>
    </row>
    <row r="279" spans="1:34" x14ac:dyDescent="0.25">
      <c r="A279" t="s">
        <v>721</v>
      </c>
      <c r="B279" t="s">
        <v>471</v>
      </c>
      <c r="C279" t="s">
        <v>1074</v>
      </c>
      <c r="D279" t="s">
        <v>761</v>
      </c>
      <c r="E279" s="4">
        <v>73.369565217391298</v>
      </c>
      <c r="F279" s="4">
        <f>Nurse[[#This Row],[Total Nurse Staff Hours]]/Nurse[[#This Row],[MDS Census]]</f>
        <v>4.5442592592592597</v>
      </c>
      <c r="G279" s="4">
        <f>Nurse[[#This Row],[Total Direct Care Staff Hours]]/Nurse[[#This Row],[MDS Census]]</f>
        <v>4.0641481481481483</v>
      </c>
      <c r="H279" s="4">
        <f>Nurse[[#This Row],[Total RN Hours (w/ Admin, DON)]]/Nurse[[#This Row],[MDS Census]]</f>
        <v>0.93148148148148158</v>
      </c>
      <c r="I279" s="4">
        <f>Nurse[[#This Row],[RN Hours (excl. Admin, DON)]]/Nurse[[#This Row],[MDS Census]]</f>
        <v>0.45137037037037037</v>
      </c>
      <c r="J279" s="4">
        <f>SUM(Nurse[[#This Row],[RN Hours (excl. Admin, DON)]],Nurse[[#This Row],[RN Admin Hours]],Nurse[[#This Row],[RN DON Hours]],Nurse[[#This Row],[LPN Hours (excl. Admin)]],Nurse[[#This Row],[LPN Admin Hours]],Nurse[[#This Row],[CNA Hours]],Nurse[[#This Row],[NA TR Hours]],Nurse[[#This Row],[Med Aide/Tech Hours]])</f>
        <v>333.4103260869565</v>
      </c>
      <c r="K279" s="4">
        <f>SUM(Nurse[[#This Row],[RN Hours (excl. Admin, DON)]],Nurse[[#This Row],[LPN Hours (excl. Admin)]],Nurse[[#This Row],[CNA Hours]],Nurse[[#This Row],[NA TR Hours]],Nurse[[#This Row],[Med Aide/Tech Hours]])</f>
        <v>298.18478260869563</v>
      </c>
      <c r="L279" s="4">
        <f>SUM(Nurse[[#This Row],[RN Hours (excl. Admin, DON)]],Nurse[[#This Row],[RN Admin Hours]],Nurse[[#This Row],[RN DON Hours]])</f>
        <v>68.342391304347828</v>
      </c>
      <c r="M279" s="4">
        <v>33.116847826086953</v>
      </c>
      <c r="N279" s="4">
        <v>30.334239130434781</v>
      </c>
      <c r="O279" s="4">
        <v>4.8913043478260869</v>
      </c>
      <c r="P279" s="4">
        <f>SUM(Nurse[[#This Row],[LPN Hours (excl. Admin)]],Nurse[[#This Row],[LPN Admin Hours]])</f>
        <v>74.722826086956516</v>
      </c>
      <c r="Q279" s="4">
        <v>74.722826086956516</v>
      </c>
      <c r="R279" s="4">
        <v>0</v>
      </c>
      <c r="S279" s="4">
        <f>SUM(Nurse[[#This Row],[CNA Hours]],Nurse[[#This Row],[NA TR Hours]],Nurse[[#This Row],[Med Aide/Tech Hours]])</f>
        <v>190.34510869565219</v>
      </c>
      <c r="T279" s="4">
        <v>186.08423913043478</v>
      </c>
      <c r="U279" s="4">
        <v>4.2608695652173916</v>
      </c>
      <c r="V279" s="4">
        <v>0</v>
      </c>
      <c r="W27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14.005434782608695</v>
      </c>
      <c r="X279" s="4">
        <v>0</v>
      </c>
      <c r="Y279" s="4">
        <v>0</v>
      </c>
      <c r="Z279" s="4">
        <v>0</v>
      </c>
      <c r="AA279" s="4">
        <v>2.6440217391304346</v>
      </c>
      <c r="AB279" s="4">
        <v>0</v>
      </c>
      <c r="AC279" s="4">
        <v>11.361413043478262</v>
      </c>
      <c r="AD279" s="4">
        <v>0</v>
      </c>
      <c r="AE279" s="4">
        <v>0</v>
      </c>
      <c r="AF279" s="1">
        <v>395771</v>
      </c>
      <c r="AG279" s="1">
        <v>3</v>
      </c>
      <c r="AH279"/>
    </row>
    <row r="280" spans="1:34" x14ac:dyDescent="0.25">
      <c r="A280" t="s">
        <v>721</v>
      </c>
      <c r="B280" t="s">
        <v>534</v>
      </c>
      <c r="C280" t="s">
        <v>1075</v>
      </c>
      <c r="D280" t="s">
        <v>791</v>
      </c>
      <c r="E280" s="4">
        <v>25.663043478260871</v>
      </c>
      <c r="F280" s="4">
        <f>Nurse[[#This Row],[Total Nurse Staff Hours]]/Nurse[[#This Row],[MDS Census]]</f>
        <v>3.8650995340957217</v>
      </c>
      <c r="G280" s="4">
        <f>Nurse[[#This Row],[Total Direct Care Staff Hours]]/Nurse[[#This Row],[MDS Census]]</f>
        <v>3.5638500635324011</v>
      </c>
      <c r="H280" s="4">
        <f>Nurse[[#This Row],[Total RN Hours (w/ Admin, DON)]]/Nurse[[#This Row],[MDS Census]]</f>
        <v>1.2754129606099109</v>
      </c>
      <c r="I280" s="4">
        <f>Nurse[[#This Row],[RN Hours (excl. Admin, DON)]]/Nurse[[#This Row],[MDS Census]]</f>
        <v>0.97416349004659042</v>
      </c>
      <c r="J280" s="4">
        <f>SUM(Nurse[[#This Row],[RN Hours (excl. Admin, DON)]],Nurse[[#This Row],[RN Admin Hours]],Nurse[[#This Row],[RN DON Hours]],Nurse[[#This Row],[LPN Hours (excl. Admin)]],Nurse[[#This Row],[LPN Admin Hours]],Nurse[[#This Row],[CNA Hours]],Nurse[[#This Row],[NA TR Hours]],Nurse[[#This Row],[Med Aide/Tech Hours]])</f>
        <v>99.190217391304344</v>
      </c>
      <c r="K280" s="4">
        <f>SUM(Nurse[[#This Row],[RN Hours (excl. Admin, DON)]],Nurse[[#This Row],[LPN Hours (excl. Admin)]],Nurse[[#This Row],[CNA Hours]],Nurse[[#This Row],[NA TR Hours]],Nurse[[#This Row],[Med Aide/Tech Hours]])</f>
        <v>91.459239130434781</v>
      </c>
      <c r="L280" s="4">
        <f>SUM(Nurse[[#This Row],[RN Hours (excl. Admin, DON)]],Nurse[[#This Row],[RN Admin Hours]],Nurse[[#This Row],[RN DON Hours]])</f>
        <v>32.730978260869563</v>
      </c>
      <c r="M280" s="4">
        <v>25</v>
      </c>
      <c r="N280" s="4">
        <v>3.589673913043478</v>
      </c>
      <c r="O280" s="4">
        <v>4.1413043478260869</v>
      </c>
      <c r="P280" s="4">
        <f>SUM(Nurse[[#This Row],[LPN Hours (excl. Admin)]],Nurse[[#This Row],[LPN Admin Hours]])</f>
        <v>16.198369565217391</v>
      </c>
      <c r="Q280" s="4">
        <v>16.198369565217391</v>
      </c>
      <c r="R280" s="4">
        <v>0</v>
      </c>
      <c r="S280" s="4">
        <f>SUM(Nurse[[#This Row],[CNA Hours]],Nurse[[#This Row],[NA TR Hours]],Nurse[[#This Row],[Med Aide/Tech Hours]])</f>
        <v>50.260869565217391</v>
      </c>
      <c r="T280" s="4">
        <v>43.116847826086953</v>
      </c>
      <c r="U280" s="4">
        <v>7.1440217391304346</v>
      </c>
      <c r="V280" s="4">
        <v>0</v>
      </c>
      <c r="W28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80" s="4">
        <v>0</v>
      </c>
      <c r="Y280" s="4">
        <v>0</v>
      </c>
      <c r="Z280" s="4">
        <v>0</v>
      </c>
      <c r="AA280" s="4">
        <v>0</v>
      </c>
      <c r="AB280" s="4">
        <v>0</v>
      </c>
      <c r="AC280" s="4">
        <v>0</v>
      </c>
      <c r="AD280" s="4">
        <v>0</v>
      </c>
      <c r="AE280" s="4">
        <v>0</v>
      </c>
      <c r="AF280" s="1">
        <v>395867</v>
      </c>
      <c r="AG280" s="1">
        <v>3</v>
      </c>
      <c r="AH280"/>
    </row>
    <row r="281" spans="1:34" x14ac:dyDescent="0.25">
      <c r="A281" t="s">
        <v>721</v>
      </c>
      <c r="B281" t="s">
        <v>472</v>
      </c>
      <c r="C281" t="s">
        <v>818</v>
      </c>
      <c r="D281" t="s">
        <v>761</v>
      </c>
      <c r="E281" s="4">
        <v>353.53260869565219</v>
      </c>
      <c r="F281" s="4">
        <f>Nurse[[#This Row],[Total Nurse Staff Hours]]/Nurse[[#This Row],[MDS Census]]</f>
        <v>3.3153629515757101</v>
      </c>
      <c r="G281" s="4">
        <f>Nurse[[#This Row],[Total Direct Care Staff Hours]]/Nurse[[#This Row],[MDS Census]]</f>
        <v>3.0461371252882388</v>
      </c>
      <c r="H281" s="4">
        <f>Nurse[[#This Row],[Total RN Hours (w/ Admin, DON)]]/Nurse[[#This Row],[MDS Census]]</f>
        <v>0.34727778631821682</v>
      </c>
      <c r="I281" s="4">
        <f>Nurse[[#This Row],[RN Hours (excl. Admin, DON)]]/Nurse[[#This Row],[MDS Census]]</f>
        <v>9.507732513451185E-2</v>
      </c>
      <c r="J281" s="4">
        <f>SUM(Nurse[[#This Row],[RN Hours (excl. Admin, DON)]],Nurse[[#This Row],[RN Admin Hours]],Nurse[[#This Row],[RN DON Hours]],Nurse[[#This Row],[LPN Hours (excl. Admin)]],Nurse[[#This Row],[LPN Admin Hours]],Nurse[[#This Row],[CNA Hours]],Nurse[[#This Row],[NA TR Hours]],Nurse[[#This Row],[Med Aide/Tech Hours]])</f>
        <v>1172.088913043478</v>
      </c>
      <c r="K281" s="4">
        <f>SUM(Nurse[[#This Row],[RN Hours (excl. Admin, DON)]],Nurse[[#This Row],[LPN Hours (excl. Admin)]],Nurse[[#This Row],[CNA Hours]],Nurse[[#This Row],[NA TR Hours]],Nurse[[#This Row],[Med Aide/Tech Hours]])</f>
        <v>1076.9088043478257</v>
      </c>
      <c r="L281" s="4">
        <f>SUM(Nurse[[#This Row],[RN Hours (excl. Admin, DON)]],Nurse[[#This Row],[RN Admin Hours]],Nurse[[#This Row],[RN DON Hours]])</f>
        <v>122.77402173913046</v>
      </c>
      <c r="M281" s="4">
        <v>33.612934782608676</v>
      </c>
      <c r="N281" s="4">
        <v>83.544239130434832</v>
      </c>
      <c r="O281" s="4">
        <v>5.6168478260869561</v>
      </c>
      <c r="P281" s="4">
        <f>SUM(Nurse[[#This Row],[LPN Hours (excl. Admin)]],Nurse[[#This Row],[LPN Admin Hours]])</f>
        <v>392.40445652173895</v>
      </c>
      <c r="Q281" s="4">
        <v>386.38543478260851</v>
      </c>
      <c r="R281" s="4">
        <v>6.0190217391304346</v>
      </c>
      <c r="S281" s="4">
        <f>SUM(Nurse[[#This Row],[CNA Hours]],Nurse[[#This Row],[NA TR Hours]],Nurse[[#This Row],[Med Aide/Tech Hours]])</f>
        <v>656.9104347826086</v>
      </c>
      <c r="T281" s="4">
        <v>610.69717391304334</v>
      </c>
      <c r="U281" s="4">
        <v>46.213260869565225</v>
      </c>
      <c r="V281" s="4">
        <v>0</v>
      </c>
      <c r="W28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141.03652173913042</v>
      </c>
      <c r="X281" s="4">
        <v>9.974130434782607</v>
      </c>
      <c r="Y281" s="4">
        <v>0</v>
      </c>
      <c r="Z281" s="4">
        <v>0</v>
      </c>
      <c r="AA281" s="4">
        <v>57.545543478260853</v>
      </c>
      <c r="AB281" s="4">
        <v>0</v>
      </c>
      <c r="AC281" s="4">
        <v>73.516847826086945</v>
      </c>
      <c r="AD281" s="4">
        <v>0</v>
      </c>
      <c r="AE281" s="4">
        <v>0</v>
      </c>
      <c r="AF281" s="1">
        <v>395774</v>
      </c>
      <c r="AG281" s="1">
        <v>3</v>
      </c>
      <c r="AH281"/>
    </row>
    <row r="282" spans="1:34" x14ac:dyDescent="0.25">
      <c r="A282" t="s">
        <v>721</v>
      </c>
      <c r="B282" t="s">
        <v>490</v>
      </c>
      <c r="C282" t="s">
        <v>972</v>
      </c>
      <c r="D282" t="s">
        <v>761</v>
      </c>
      <c r="E282" s="4">
        <v>87.358695652173907</v>
      </c>
      <c r="F282" s="4">
        <f>Nurse[[#This Row],[Total Nurse Staff Hours]]/Nurse[[#This Row],[MDS Census]]</f>
        <v>4.839860644519101</v>
      </c>
      <c r="G282" s="4">
        <f>Nurse[[#This Row],[Total Direct Care Staff Hours]]/Nurse[[#This Row],[MDS Census]]</f>
        <v>4.4714868732113988</v>
      </c>
      <c r="H282" s="4">
        <f>Nurse[[#This Row],[Total RN Hours (w/ Admin, DON)]]/Nurse[[#This Row],[MDS Census]]</f>
        <v>0.9442179917879806</v>
      </c>
      <c r="I282" s="4">
        <f>Nurse[[#This Row],[RN Hours (excl. Admin, DON)]]/Nurse[[#This Row],[MDS Census]]</f>
        <v>0.70502799552071671</v>
      </c>
      <c r="J282" s="4">
        <f>SUM(Nurse[[#This Row],[RN Hours (excl. Admin, DON)]],Nurse[[#This Row],[RN Admin Hours]],Nurse[[#This Row],[RN DON Hours]],Nurse[[#This Row],[LPN Hours (excl. Admin)]],Nurse[[#This Row],[LPN Admin Hours]],Nurse[[#This Row],[CNA Hours]],Nurse[[#This Row],[NA TR Hours]],Nurse[[#This Row],[Med Aide/Tech Hours]])</f>
        <v>422.80391304347836</v>
      </c>
      <c r="K282" s="4">
        <f>SUM(Nurse[[#This Row],[RN Hours (excl. Admin, DON)]],Nurse[[#This Row],[LPN Hours (excl. Admin)]],Nurse[[#This Row],[CNA Hours]],Nurse[[#This Row],[NA TR Hours]],Nurse[[#This Row],[Med Aide/Tech Hours]])</f>
        <v>390.62326086956529</v>
      </c>
      <c r="L282" s="4">
        <f>SUM(Nurse[[#This Row],[RN Hours (excl. Admin, DON)]],Nurse[[#This Row],[RN Admin Hours]],Nurse[[#This Row],[RN DON Hours]])</f>
        <v>82.485652173913039</v>
      </c>
      <c r="M282" s="4">
        <v>61.590326086956523</v>
      </c>
      <c r="N282" s="4">
        <v>15.667065217391295</v>
      </c>
      <c r="O282" s="4">
        <v>5.2282608695652177</v>
      </c>
      <c r="P282" s="4">
        <f>SUM(Nurse[[#This Row],[LPN Hours (excl. Admin)]],Nurse[[#This Row],[LPN Admin Hours]])</f>
        <v>113.91978260869566</v>
      </c>
      <c r="Q282" s="4">
        <v>102.63445652173914</v>
      </c>
      <c r="R282" s="4">
        <v>11.285326086956522</v>
      </c>
      <c r="S282" s="4">
        <f>SUM(Nurse[[#This Row],[CNA Hours]],Nurse[[#This Row],[NA TR Hours]],Nurse[[#This Row],[Med Aide/Tech Hours]])</f>
        <v>226.39847826086964</v>
      </c>
      <c r="T282" s="4">
        <v>226.39847826086964</v>
      </c>
      <c r="U282" s="4">
        <v>0</v>
      </c>
      <c r="V282" s="4">
        <v>0</v>
      </c>
      <c r="W28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17.142065217391302</v>
      </c>
      <c r="X282" s="4">
        <v>0.49369565217391304</v>
      </c>
      <c r="Y282" s="4">
        <v>0.82608695652173914</v>
      </c>
      <c r="Z282" s="4">
        <v>0</v>
      </c>
      <c r="AA282" s="4">
        <v>2.3708695652173915</v>
      </c>
      <c r="AB282" s="4">
        <v>0</v>
      </c>
      <c r="AC282" s="4">
        <v>13.45141304347826</v>
      </c>
      <c r="AD282" s="4">
        <v>0</v>
      </c>
      <c r="AE282" s="4">
        <v>0</v>
      </c>
      <c r="AF282" s="1">
        <v>395797</v>
      </c>
      <c r="AG282" s="1">
        <v>3</v>
      </c>
      <c r="AH282"/>
    </row>
    <row r="283" spans="1:34" x14ac:dyDescent="0.25">
      <c r="A283" t="s">
        <v>721</v>
      </c>
      <c r="B283" t="s">
        <v>300</v>
      </c>
      <c r="C283" t="s">
        <v>1013</v>
      </c>
      <c r="D283" t="s">
        <v>767</v>
      </c>
      <c r="E283" s="4">
        <v>106.58695652173913</v>
      </c>
      <c r="F283" s="4">
        <f>Nurse[[#This Row],[Total Nurse Staff Hours]]/Nurse[[#This Row],[MDS Census]]</f>
        <v>3.0039006730573123</v>
      </c>
      <c r="G283" s="4">
        <f>Nurse[[#This Row],[Total Direct Care Staff Hours]]/Nurse[[#This Row],[MDS Census]]</f>
        <v>2.8495818886396087</v>
      </c>
      <c r="H283" s="4">
        <f>Nurse[[#This Row],[Total RN Hours (w/ Admin, DON)]]/Nurse[[#This Row],[MDS Census]]</f>
        <v>0.62181317560677141</v>
      </c>
      <c r="I283" s="4">
        <f>Nurse[[#This Row],[RN Hours (excl. Admin, DON)]]/Nurse[[#This Row],[MDS Census]]</f>
        <v>0.47088517234346322</v>
      </c>
      <c r="J283" s="4">
        <f>SUM(Nurse[[#This Row],[RN Hours (excl. Admin, DON)]],Nurse[[#This Row],[RN Admin Hours]],Nurse[[#This Row],[RN DON Hours]],Nurse[[#This Row],[LPN Hours (excl. Admin)]],Nurse[[#This Row],[LPN Admin Hours]],Nurse[[#This Row],[CNA Hours]],Nurse[[#This Row],[NA TR Hours]],Nurse[[#This Row],[Med Aide/Tech Hours]])</f>
        <v>320.17663043478262</v>
      </c>
      <c r="K283" s="4">
        <f>SUM(Nurse[[#This Row],[RN Hours (excl. Admin, DON)]],Nurse[[#This Row],[LPN Hours (excl. Admin)]],Nurse[[#This Row],[CNA Hours]],Nurse[[#This Row],[NA TR Hours]],Nurse[[#This Row],[Med Aide/Tech Hours]])</f>
        <v>303.72826086956525</v>
      </c>
      <c r="L283" s="4">
        <f>SUM(Nurse[[#This Row],[RN Hours (excl. Admin, DON)]],Nurse[[#This Row],[RN Admin Hours]],Nurse[[#This Row],[RN DON Hours]])</f>
        <v>66.277173913043484</v>
      </c>
      <c r="M283" s="4">
        <v>50.190217391304351</v>
      </c>
      <c r="N283" s="4">
        <v>10.956521739130435</v>
      </c>
      <c r="O283" s="4">
        <v>5.1304347826086953</v>
      </c>
      <c r="P283" s="4">
        <f>SUM(Nurse[[#This Row],[LPN Hours (excl. Admin)]],Nurse[[#This Row],[LPN Admin Hours]])</f>
        <v>72.451086956521749</v>
      </c>
      <c r="Q283" s="4">
        <v>72.089673913043484</v>
      </c>
      <c r="R283" s="4">
        <v>0.36141304347826086</v>
      </c>
      <c r="S283" s="4">
        <f>SUM(Nurse[[#This Row],[CNA Hours]],Nurse[[#This Row],[NA TR Hours]],Nurse[[#This Row],[Med Aide/Tech Hours]])</f>
        <v>181.4483695652174</v>
      </c>
      <c r="T283" s="4">
        <v>124.20380434782609</v>
      </c>
      <c r="U283" s="4">
        <v>57.244565217391305</v>
      </c>
      <c r="V283" s="4">
        <v>0</v>
      </c>
      <c r="W28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83" s="4">
        <v>0</v>
      </c>
      <c r="Y283" s="4">
        <v>0</v>
      </c>
      <c r="Z283" s="4">
        <v>0</v>
      </c>
      <c r="AA283" s="4">
        <v>0</v>
      </c>
      <c r="AB283" s="4">
        <v>0</v>
      </c>
      <c r="AC283" s="4">
        <v>0</v>
      </c>
      <c r="AD283" s="4">
        <v>0</v>
      </c>
      <c r="AE283" s="4">
        <v>0</v>
      </c>
      <c r="AF283" s="1">
        <v>395521</v>
      </c>
      <c r="AG283" s="1">
        <v>3</v>
      </c>
      <c r="AH283"/>
    </row>
    <row r="284" spans="1:34" x14ac:dyDescent="0.25">
      <c r="A284" t="s">
        <v>721</v>
      </c>
      <c r="B284" t="s">
        <v>218</v>
      </c>
      <c r="C284" t="s">
        <v>886</v>
      </c>
      <c r="D284" t="s">
        <v>776</v>
      </c>
      <c r="E284" s="4">
        <v>104.18478260869566</v>
      </c>
      <c r="F284" s="4">
        <f>Nurse[[#This Row],[Total Nurse Staff Hours]]/Nurse[[#This Row],[MDS Census]]</f>
        <v>3.6949420970266043</v>
      </c>
      <c r="G284" s="4">
        <f>Nurse[[#This Row],[Total Direct Care Staff Hours]]/Nurse[[#This Row],[MDS Census]]</f>
        <v>3.5253740219092329</v>
      </c>
      <c r="H284" s="4">
        <f>Nurse[[#This Row],[Total RN Hours (w/ Admin, DON)]]/Nurse[[#This Row],[MDS Census]]</f>
        <v>0.61728012519561837</v>
      </c>
      <c r="I284" s="4">
        <f>Nurse[[#This Row],[RN Hours (excl. Admin, DON)]]/Nurse[[#This Row],[MDS Census]]</f>
        <v>0.5027261345852897</v>
      </c>
      <c r="J284" s="4">
        <f>SUM(Nurse[[#This Row],[RN Hours (excl. Admin, DON)]],Nurse[[#This Row],[RN Admin Hours]],Nurse[[#This Row],[RN DON Hours]],Nurse[[#This Row],[LPN Hours (excl. Admin)]],Nurse[[#This Row],[LPN Admin Hours]],Nurse[[#This Row],[CNA Hours]],Nurse[[#This Row],[NA TR Hours]],Nurse[[#This Row],[Med Aide/Tech Hours]])</f>
        <v>384.95673913043481</v>
      </c>
      <c r="K284" s="4">
        <f>SUM(Nurse[[#This Row],[RN Hours (excl. Admin, DON)]],Nurse[[#This Row],[LPN Hours (excl. Admin)]],Nurse[[#This Row],[CNA Hours]],Nurse[[#This Row],[NA TR Hours]],Nurse[[#This Row],[Med Aide/Tech Hours]])</f>
        <v>367.2903260869565</v>
      </c>
      <c r="L284" s="4">
        <f>SUM(Nurse[[#This Row],[RN Hours (excl. Admin, DON)]],Nurse[[#This Row],[RN Admin Hours]],Nurse[[#This Row],[RN DON Hours]])</f>
        <v>64.311195652173936</v>
      </c>
      <c r="M284" s="4">
        <v>52.37641304347828</v>
      </c>
      <c r="N284" s="4">
        <v>7.3478260869565215</v>
      </c>
      <c r="O284" s="4">
        <v>4.5869565217391308</v>
      </c>
      <c r="P284" s="4">
        <f>SUM(Nurse[[#This Row],[LPN Hours (excl. Admin)]],Nurse[[#This Row],[LPN Admin Hours]])</f>
        <v>94.387282608695671</v>
      </c>
      <c r="Q284" s="4">
        <v>88.655652173913055</v>
      </c>
      <c r="R284" s="4">
        <v>5.7316304347826108</v>
      </c>
      <c r="S284" s="4">
        <f>SUM(Nurse[[#This Row],[CNA Hours]],Nurse[[#This Row],[NA TR Hours]],Nurse[[#This Row],[Med Aide/Tech Hours]])</f>
        <v>226.25826086956516</v>
      </c>
      <c r="T284" s="4">
        <v>216.38086956521735</v>
      </c>
      <c r="U284" s="4">
        <v>9.8773913043478228</v>
      </c>
      <c r="V284" s="4">
        <v>0</v>
      </c>
      <c r="W28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56.756304347826074</v>
      </c>
      <c r="X284" s="4">
        <v>6.1929347826086936</v>
      </c>
      <c r="Y284" s="4">
        <v>0</v>
      </c>
      <c r="Z284" s="4">
        <v>0</v>
      </c>
      <c r="AA284" s="4">
        <v>7.0700000000000029</v>
      </c>
      <c r="AB284" s="4">
        <v>0</v>
      </c>
      <c r="AC284" s="4">
        <v>43.493369565217378</v>
      </c>
      <c r="AD284" s="4">
        <v>0</v>
      </c>
      <c r="AE284" s="4">
        <v>0</v>
      </c>
      <c r="AF284" s="1">
        <v>395408</v>
      </c>
      <c r="AG284" s="1">
        <v>3</v>
      </c>
      <c r="AH284"/>
    </row>
    <row r="285" spans="1:34" x14ac:dyDescent="0.25">
      <c r="A285" t="s">
        <v>721</v>
      </c>
      <c r="B285" t="s">
        <v>362</v>
      </c>
      <c r="C285" t="s">
        <v>901</v>
      </c>
      <c r="D285" t="s">
        <v>734</v>
      </c>
      <c r="E285" s="4">
        <v>155.20652173913044</v>
      </c>
      <c r="F285" s="4">
        <f>Nurse[[#This Row],[Total Nurse Staff Hours]]/Nurse[[#This Row],[MDS Census]]</f>
        <v>2.8027165767910915</v>
      </c>
      <c r="G285" s="4">
        <f>Nurse[[#This Row],[Total Direct Care Staff Hours]]/Nurse[[#This Row],[MDS Census]]</f>
        <v>2.6632978499894953</v>
      </c>
      <c r="H285" s="4">
        <f>Nurse[[#This Row],[Total RN Hours (w/ Admin, DON)]]/Nurse[[#This Row],[MDS Census]]</f>
        <v>0.43329294768541204</v>
      </c>
      <c r="I285" s="4">
        <f>Nurse[[#This Row],[RN Hours (excl. Admin, DON)]]/Nurse[[#This Row],[MDS Census]]</f>
        <v>0.29387422088381537</v>
      </c>
      <c r="J285" s="4">
        <f>SUM(Nurse[[#This Row],[RN Hours (excl. Admin, DON)]],Nurse[[#This Row],[RN Admin Hours]],Nurse[[#This Row],[RN DON Hours]],Nurse[[#This Row],[LPN Hours (excl. Admin)]],Nurse[[#This Row],[LPN Admin Hours]],Nurse[[#This Row],[CNA Hours]],Nurse[[#This Row],[NA TR Hours]],Nurse[[#This Row],[Med Aide/Tech Hours]])</f>
        <v>434.99989130434778</v>
      </c>
      <c r="K285" s="4">
        <f>SUM(Nurse[[#This Row],[RN Hours (excl. Admin, DON)]],Nurse[[#This Row],[LPN Hours (excl. Admin)]],Nurse[[#This Row],[CNA Hours]],Nurse[[#This Row],[NA TR Hours]],Nurse[[#This Row],[Med Aide/Tech Hours]])</f>
        <v>413.36119565217393</v>
      </c>
      <c r="L285" s="4">
        <f>SUM(Nurse[[#This Row],[RN Hours (excl. Admin, DON)]],Nurse[[#This Row],[RN Admin Hours]],Nurse[[#This Row],[RN DON Hours]])</f>
        <v>67.249891304347813</v>
      </c>
      <c r="M285" s="4">
        <v>45.611195652173912</v>
      </c>
      <c r="N285" s="4">
        <v>16.467391304347824</v>
      </c>
      <c r="O285" s="4">
        <v>5.1713043478260872</v>
      </c>
      <c r="P285" s="4">
        <f>SUM(Nurse[[#This Row],[LPN Hours (excl. Admin)]],Nurse[[#This Row],[LPN Admin Hours]])</f>
        <v>112.82184782608697</v>
      </c>
      <c r="Q285" s="4">
        <v>112.82184782608697</v>
      </c>
      <c r="R285" s="4">
        <v>0</v>
      </c>
      <c r="S285" s="4">
        <f>SUM(Nurse[[#This Row],[CNA Hours]],Nurse[[#This Row],[NA TR Hours]],Nurse[[#This Row],[Med Aide/Tech Hours]])</f>
        <v>254.92815217391302</v>
      </c>
      <c r="T285" s="4">
        <v>216.47978260869564</v>
      </c>
      <c r="U285" s="4">
        <v>38.448369565217391</v>
      </c>
      <c r="V285" s="4">
        <v>0</v>
      </c>
      <c r="W28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45.513586956521735</v>
      </c>
      <c r="X285" s="4">
        <v>0</v>
      </c>
      <c r="Y285" s="4">
        <v>0</v>
      </c>
      <c r="Z285" s="4">
        <v>0</v>
      </c>
      <c r="AA285" s="4">
        <v>18.391304347826086</v>
      </c>
      <c r="AB285" s="4">
        <v>0</v>
      </c>
      <c r="AC285" s="4">
        <v>27.122282608695652</v>
      </c>
      <c r="AD285" s="4">
        <v>0</v>
      </c>
      <c r="AE285" s="4">
        <v>0</v>
      </c>
      <c r="AF285" s="1">
        <v>395613</v>
      </c>
      <c r="AG285" s="1">
        <v>3</v>
      </c>
      <c r="AH285"/>
    </row>
    <row r="286" spans="1:34" x14ac:dyDescent="0.25">
      <c r="A286" t="s">
        <v>721</v>
      </c>
      <c r="B286" t="s">
        <v>110</v>
      </c>
      <c r="C286" t="s">
        <v>944</v>
      </c>
      <c r="D286" t="s">
        <v>740</v>
      </c>
      <c r="E286" s="4">
        <v>49.456521739130437</v>
      </c>
      <c r="F286" s="4">
        <f>Nurse[[#This Row],[Total Nurse Staff Hours]]/Nurse[[#This Row],[MDS Census]]</f>
        <v>3.6356395604395608</v>
      </c>
      <c r="G286" s="4">
        <f>Nurse[[#This Row],[Total Direct Care Staff Hours]]/Nurse[[#This Row],[MDS Census]]</f>
        <v>3.336263736263736</v>
      </c>
      <c r="H286" s="4">
        <f>Nurse[[#This Row],[Total RN Hours (w/ Admin, DON)]]/Nurse[[#This Row],[MDS Census]]</f>
        <v>0.90751868131868141</v>
      </c>
      <c r="I286" s="4">
        <f>Nurse[[#This Row],[RN Hours (excl. Admin, DON)]]/Nurse[[#This Row],[MDS Census]]</f>
        <v>0.60814285714285721</v>
      </c>
      <c r="J286" s="4">
        <f>SUM(Nurse[[#This Row],[RN Hours (excl. Admin, DON)]],Nurse[[#This Row],[RN Admin Hours]],Nurse[[#This Row],[RN DON Hours]],Nurse[[#This Row],[LPN Hours (excl. Admin)]],Nurse[[#This Row],[LPN Admin Hours]],Nurse[[#This Row],[CNA Hours]],Nurse[[#This Row],[NA TR Hours]],Nurse[[#This Row],[Med Aide/Tech Hours]])</f>
        <v>179.80608695652177</v>
      </c>
      <c r="K286" s="4">
        <f>SUM(Nurse[[#This Row],[RN Hours (excl. Admin, DON)]],Nurse[[#This Row],[LPN Hours (excl. Admin)]],Nurse[[#This Row],[CNA Hours]],Nurse[[#This Row],[NA TR Hours]],Nurse[[#This Row],[Med Aide/Tech Hours]])</f>
        <v>165</v>
      </c>
      <c r="L286" s="4">
        <f>SUM(Nurse[[#This Row],[RN Hours (excl. Admin, DON)]],Nurse[[#This Row],[RN Admin Hours]],Nurse[[#This Row],[RN DON Hours]])</f>
        <v>44.882717391304354</v>
      </c>
      <c r="M286" s="4">
        <v>30.076630434782611</v>
      </c>
      <c r="N286" s="4">
        <v>10.240869565217391</v>
      </c>
      <c r="O286" s="4">
        <v>4.5652173913043477</v>
      </c>
      <c r="P286" s="4">
        <f>SUM(Nurse[[#This Row],[LPN Hours (excl. Admin)]],Nurse[[#This Row],[LPN Admin Hours]])</f>
        <v>42.86402173913045</v>
      </c>
      <c r="Q286" s="4">
        <v>42.86402173913045</v>
      </c>
      <c r="R286" s="4">
        <v>0</v>
      </c>
      <c r="S286" s="4">
        <f>SUM(Nurse[[#This Row],[CNA Hours]],Nurse[[#This Row],[NA TR Hours]],Nurse[[#This Row],[Med Aide/Tech Hours]])</f>
        <v>92.059347826086949</v>
      </c>
      <c r="T286" s="4">
        <v>92.059347826086949</v>
      </c>
      <c r="U286" s="4">
        <v>0</v>
      </c>
      <c r="V286" s="4">
        <v>0</v>
      </c>
      <c r="W28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2.3404347826086958</v>
      </c>
      <c r="X286" s="4">
        <v>0</v>
      </c>
      <c r="Y286" s="4">
        <v>0</v>
      </c>
      <c r="Z286" s="4">
        <v>0</v>
      </c>
      <c r="AA286" s="4">
        <v>0</v>
      </c>
      <c r="AB286" s="4">
        <v>0</v>
      </c>
      <c r="AC286" s="4">
        <v>2.3404347826086958</v>
      </c>
      <c r="AD286" s="4">
        <v>0</v>
      </c>
      <c r="AE286" s="4">
        <v>0</v>
      </c>
      <c r="AF286" s="1">
        <v>395243</v>
      </c>
      <c r="AG286" s="1">
        <v>3</v>
      </c>
      <c r="AH286"/>
    </row>
    <row r="287" spans="1:34" x14ac:dyDescent="0.25">
      <c r="A287" t="s">
        <v>721</v>
      </c>
      <c r="B287" t="s">
        <v>307</v>
      </c>
      <c r="C287" t="s">
        <v>881</v>
      </c>
      <c r="D287" t="s">
        <v>774</v>
      </c>
      <c r="E287" s="4">
        <v>64.923913043478265</v>
      </c>
      <c r="F287" s="4">
        <f>Nurse[[#This Row],[Total Nurse Staff Hours]]/Nurse[[#This Row],[MDS Census]]</f>
        <v>3.8345320609409006</v>
      </c>
      <c r="G287" s="4">
        <f>Nurse[[#This Row],[Total Direct Care Staff Hours]]/Nurse[[#This Row],[MDS Census]]</f>
        <v>3.5768725933366818</v>
      </c>
      <c r="H287" s="4">
        <f>Nurse[[#This Row],[Total RN Hours (w/ Admin, DON)]]/Nurse[[#This Row],[MDS Census]]</f>
        <v>0.71103298175121377</v>
      </c>
      <c r="I287" s="4">
        <f>Nurse[[#This Row],[RN Hours (excl. Admin, DON)]]/Nurse[[#This Row],[MDS Census]]</f>
        <v>0.49652603381885141</v>
      </c>
      <c r="J287" s="4">
        <f>SUM(Nurse[[#This Row],[RN Hours (excl. Admin, DON)]],Nurse[[#This Row],[RN Admin Hours]],Nurse[[#This Row],[RN DON Hours]],Nurse[[#This Row],[LPN Hours (excl. Admin)]],Nurse[[#This Row],[LPN Admin Hours]],Nurse[[#This Row],[CNA Hours]],Nurse[[#This Row],[NA TR Hours]],Nurse[[#This Row],[Med Aide/Tech Hours]])</f>
        <v>248.95282608695652</v>
      </c>
      <c r="K287" s="4">
        <f>SUM(Nurse[[#This Row],[RN Hours (excl. Admin, DON)]],Nurse[[#This Row],[LPN Hours (excl. Admin)]],Nurse[[#This Row],[CNA Hours]],Nurse[[#This Row],[NA TR Hours]],Nurse[[#This Row],[Med Aide/Tech Hours]])</f>
        <v>232.22456521739133</v>
      </c>
      <c r="L287" s="4">
        <f>SUM(Nurse[[#This Row],[RN Hours (excl. Admin, DON)]],Nurse[[#This Row],[RN Admin Hours]],Nurse[[#This Row],[RN DON Hours]])</f>
        <v>46.163043478260867</v>
      </c>
      <c r="M287" s="4">
        <v>32.236413043478258</v>
      </c>
      <c r="N287" s="4">
        <v>8.9701086956521738</v>
      </c>
      <c r="O287" s="4">
        <v>4.9565217391304346</v>
      </c>
      <c r="P287" s="4">
        <f>SUM(Nurse[[#This Row],[LPN Hours (excl. Admin)]],Nurse[[#This Row],[LPN Admin Hours]])</f>
        <v>63.991847826086961</v>
      </c>
      <c r="Q287" s="4">
        <v>61.190217391304351</v>
      </c>
      <c r="R287" s="4">
        <v>2.8016304347826089</v>
      </c>
      <c r="S287" s="4">
        <f>SUM(Nurse[[#This Row],[CNA Hours]],Nurse[[#This Row],[NA TR Hours]],Nurse[[#This Row],[Med Aide/Tech Hours]])</f>
        <v>138.79793478260871</v>
      </c>
      <c r="T287" s="4">
        <v>138.79793478260871</v>
      </c>
      <c r="U287" s="4">
        <v>0</v>
      </c>
      <c r="V287" s="4">
        <v>0</v>
      </c>
      <c r="W28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22.203804347826086</v>
      </c>
      <c r="X287" s="4">
        <v>0</v>
      </c>
      <c r="Y287" s="4">
        <v>0</v>
      </c>
      <c r="Z287" s="4">
        <v>0</v>
      </c>
      <c r="AA287" s="4">
        <v>4.5190217391304346</v>
      </c>
      <c r="AB287" s="4">
        <v>0</v>
      </c>
      <c r="AC287" s="4">
        <v>17.684782608695652</v>
      </c>
      <c r="AD287" s="4">
        <v>0</v>
      </c>
      <c r="AE287" s="4">
        <v>0</v>
      </c>
      <c r="AF287" s="1">
        <v>395535</v>
      </c>
      <c r="AG287" s="1">
        <v>3</v>
      </c>
      <c r="AH287"/>
    </row>
    <row r="288" spans="1:34" x14ac:dyDescent="0.25">
      <c r="A288" t="s">
        <v>721</v>
      </c>
      <c r="B288" t="s">
        <v>549</v>
      </c>
      <c r="C288" t="s">
        <v>1102</v>
      </c>
      <c r="D288" t="s">
        <v>759</v>
      </c>
      <c r="E288" s="4">
        <v>47.923913043478258</v>
      </c>
      <c r="F288" s="4">
        <f>Nurse[[#This Row],[Total Nurse Staff Hours]]/Nurse[[#This Row],[MDS Census]]</f>
        <v>4.8173055114538448</v>
      </c>
      <c r="G288" s="4">
        <f>Nurse[[#This Row],[Total Direct Care Staff Hours]]/Nurse[[#This Row],[MDS Census]]</f>
        <v>4.3853481515082784</v>
      </c>
      <c r="H288" s="4">
        <f>Nurse[[#This Row],[Total RN Hours (w/ Admin, DON)]]/Nurse[[#This Row],[MDS Census]]</f>
        <v>1.2572011794057609</v>
      </c>
      <c r="I288" s="4">
        <f>Nurse[[#This Row],[RN Hours (excl. Admin, DON)]]/Nurse[[#This Row],[MDS Census]]</f>
        <v>0.89249262871399415</v>
      </c>
      <c r="J288" s="4">
        <f>SUM(Nurse[[#This Row],[RN Hours (excl. Admin, DON)]],Nurse[[#This Row],[RN Admin Hours]],Nurse[[#This Row],[RN DON Hours]],Nurse[[#This Row],[LPN Hours (excl. Admin)]],Nurse[[#This Row],[LPN Admin Hours]],Nurse[[#This Row],[CNA Hours]],Nurse[[#This Row],[NA TR Hours]],Nurse[[#This Row],[Med Aide/Tech Hours]])</f>
        <v>230.8641304347826</v>
      </c>
      <c r="K288" s="4">
        <f>SUM(Nurse[[#This Row],[RN Hours (excl. Admin, DON)]],Nurse[[#This Row],[LPN Hours (excl. Admin)]],Nurse[[#This Row],[CNA Hours]],Nurse[[#This Row],[NA TR Hours]],Nurse[[#This Row],[Med Aide/Tech Hours]])</f>
        <v>210.16304347826085</v>
      </c>
      <c r="L288" s="4">
        <f>SUM(Nurse[[#This Row],[RN Hours (excl. Admin, DON)]],Nurse[[#This Row],[RN Admin Hours]],Nurse[[#This Row],[RN DON Hours]])</f>
        <v>60.25</v>
      </c>
      <c r="M288" s="4">
        <v>42.771739130434781</v>
      </c>
      <c r="N288" s="4">
        <v>12.461956521739131</v>
      </c>
      <c r="O288" s="4">
        <v>5.0163043478260869</v>
      </c>
      <c r="P288" s="4">
        <f>SUM(Nurse[[#This Row],[LPN Hours (excl. Admin)]],Nurse[[#This Row],[LPN Admin Hours]])</f>
        <v>46.010869565217391</v>
      </c>
      <c r="Q288" s="4">
        <v>42.788043478260867</v>
      </c>
      <c r="R288" s="4">
        <v>3.222826086956522</v>
      </c>
      <c r="S288" s="4">
        <f>SUM(Nurse[[#This Row],[CNA Hours]],Nurse[[#This Row],[NA TR Hours]],Nurse[[#This Row],[Med Aide/Tech Hours]])</f>
        <v>124.60326086956522</v>
      </c>
      <c r="T288" s="4">
        <v>99.782608695652172</v>
      </c>
      <c r="U288" s="4">
        <v>24.820652173913043</v>
      </c>
      <c r="V288" s="4">
        <v>0</v>
      </c>
      <c r="W28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13.432065217391305</v>
      </c>
      <c r="X288" s="4">
        <v>0</v>
      </c>
      <c r="Y288" s="4">
        <v>0</v>
      </c>
      <c r="Z288" s="4">
        <v>0</v>
      </c>
      <c r="AA288" s="4">
        <v>2.3206521739130435</v>
      </c>
      <c r="AB288" s="4">
        <v>0</v>
      </c>
      <c r="AC288" s="4">
        <v>11.111413043478262</v>
      </c>
      <c r="AD288" s="4">
        <v>0</v>
      </c>
      <c r="AE288" s="4">
        <v>0</v>
      </c>
      <c r="AF288" s="1">
        <v>395891</v>
      </c>
      <c r="AG288" s="1">
        <v>3</v>
      </c>
      <c r="AH288"/>
    </row>
    <row r="289" spans="1:34" x14ac:dyDescent="0.25">
      <c r="A289" t="s">
        <v>721</v>
      </c>
      <c r="B289" t="s">
        <v>498</v>
      </c>
      <c r="C289" t="s">
        <v>885</v>
      </c>
      <c r="D289" t="s">
        <v>795</v>
      </c>
      <c r="E289" s="4">
        <v>83.206521739130437</v>
      </c>
      <c r="F289" s="4">
        <f>Nurse[[#This Row],[Total Nurse Staff Hours]]/Nurse[[#This Row],[MDS Census]]</f>
        <v>3.5728164598301775</v>
      </c>
      <c r="G289" s="4">
        <f>Nurse[[#This Row],[Total Direct Care Staff Hours]]/Nurse[[#This Row],[MDS Census]]</f>
        <v>3.2641293272371006</v>
      </c>
      <c r="H289" s="4">
        <f>Nurse[[#This Row],[Total RN Hours (w/ Admin, DON)]]/Nurse[[#This Row],[MDS Census]]</f>
        <v>0.62128151534944487</v>
      </c>
      <c r="I289" s="4">
        <f>Nurse[[#This Row],[RN Hours (excl. Admin, DON)]]/Nurse[[#This Row],[MDS Census]]</f>
        <v>0.37980535597648601</v>
      </c>
      <c r="J289" s="4">
        <f>SUM(Nurse[[#This Row],[RN Hours (excl. Admin, DON)]],Nurse[[#This Row],[RN Admin Hours]],Nurse[[#This Row],[RN DON Hours]],Nurse[[#This Row],[LPN Hours (excl. Admin)]],Nurse[[#This Row],[LPN Admin Hours]],Nurse[[#This Row],[CNA Hours]],Nurse[[#This Row],[NA TR Hours]],Nurse[[#This Row],[Med Aide/Tech Hours]])</f>
        <v>297.2816304347827</v>
      </c>
      <c r="K289" s="4">
        <f>SUM(Nurse[[#This Row],[RN Hours (excl. Admin, DON)]],Nurse[[#This Row],[LPN Hours (excl. Admin)]],Nurse[[#This Row],[CNA Hours]],Nurse[[#This Row],[NA TR Hours]],Nurse[[#This Row],[Med Aide/Tech Hours]])</f>
        <v>271.59684782608701</v>
      </c>
      <c r="L289" s="4">
        <f>SUM(Nurse[[#This Row],[RN Hours (excl. Admin, DON)]],Nurse[[#This Row],[RN Admin Hours]],Nurse[[#This Row],[RN DON Hours]])</f>
        <v>51.694673913043488</v>
      </c>
      <c r="M289" s="4">
        <v>31.60228260869566</v>
      </c>
      <c r="N289" s="4">
        <v>15.089673913043478</v>
      </c>
      <c r="O289" s="4">
        <v>5.0027173913043477</v>
      </c>
      <c r="P289" s="4">
        <f>SUM(Nurse[[#This Row],[LPN Hours (excl. Admin)]],Nurse[[#This Row],[LPN Admin Hours]])</f>
        <v>73.252391304347825</v>
      </c>
      <c r="Q289" s="4">
        <v>67.66</v>
      </c>
      <c r="R289" s="4">
        <v>5.5923913043478262</v>
      </c>
      <c r="S289" s="4">
        <f>SUM(Nurse[[#This Row],[CNA Hours]],Nurse[[#This Row],[NA TR Hours]],Nurse[[#This Row],[Med Aide/Tech Hours]])</f>
        <v>172.33456521739137</v>
      </c>
      <c r="T289" s="4">
        <v>172.33456521739137</v>
      </c>
      <c r="U289" s="4">
        <v>0</v>
      </c>
      <c r="V289" s="4">
        <v>0</v>
      </c>
      <c r="W28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92.618586956521739</v>
      </c>
      <c r="X289" s="4">
        <v>9.5370652173912998</v>
      </c>
      <c r="Y289" s="4">
        <v>0</v>
      </c>
      <c r="Z289" s="4">
        <v>0</v>
      </c>
      <c r="AA289" s="4">
        <v>20.157282608695649</v>
      </c>
      <c r="AB289" s="4">
        <v>0</v>
      </c>
      <c r="AC289" s="4">
        <v>62.924239130434792</v>
      </c>
      <c r="AD289" s="4">
        <v>0</v>
      </c>
      <c r="AE289" s="4">
        <v>0</v>
      </c>
      <c r="AF289" s="1">
        <v>395812</v>
      </c>
      <c r="AG289" s="1">
        <v>3</v>
      </c>
      <c r="AH289"/>
    </row>
    <row r="290" spans="1:34" x14ac:dyDescent="0.25">
      <c r="A290" t="s">
        <v>721</v>
      </c>
      <c r="B290" t="s">
        <v>240</v>
      </c>
      <c r="C290" t="s">
        <v>878</v>
      </c>
      <c r="D290" t="s">
        <v>780</v>
      </c>
      <c r="E290" s="4">
        <v>69.163043478260875</v>
      </c>
      <c r="F290" s="4">
        <f>Nurse[[#This Row],[Total Nurse Staff Hours]]/Nurse[[#This Row],[MDS Census]]</f>
        <v>4.6488998899889973</v>
      </c>
      <c r="G290" s="4">
        <f>Nurse[[#This Row],[Total Direct Care Staff Hours]]/Nurse[[#This Row],[MDS Census]]</f>
        <v>4.4084865629420067</v>
      </c>
      <c r="H290" s="4">
        <f>Nurse[[#This Row],[Total RN Hours (w/ Admin, DON)]]/Nurse[[#This Row],[MDS Census]]</f>
        <v>0.78685368536853673</v>
      </c>
      <c r="I290" s="4">
        <f>Nurse[[#This Row],[RN Hours (excl. Admin, DON)]]/Nurse[[#This Row],[MDS Census]]</f>
        <v>0.54644035832154636</v>
      </c>
      <c r="J290" s="4">
        <f>SUM(Nurse[[#This Row],[RN Hours (excl. Admin, DON)]],Nurse[[#This Row],[RN Admin Hours]],Nurse[[#This Row],[RN DON Hours]],Nurse[[#This Row],[LPN Hours (excl. Admin)]],Nurse[[#This Row],[LPN Admin Hours]],Nurse[[#This Row],[CNA Hours]],Nurse[[#This Row],[NA TR Hours]],Nurse[[#This Row],[Med Aide/Tech Hours]])</f>
        <v>321.53206521739122</v>
      </c>
      <c r="K290" s="4">
        <f>SUM(Nurse[[#This Row],[RN Hours (excl. Admin, DON)]],Nurse[[#This Row],[LPN Hours (excl. Admin)]],Nurse[[#This Row],[CNA Hours]],Nurse[[#This Row],[NA TR Hours]],Nurse[[#This Row],[Med Aide/Tech Hours]])</f>
        <v>304.90434782608685</v>
      </c>
      <c r="L290" s="4">
        <f>SUM(Nurse[[#This Row],[RN Hours (excl. Admin, DON)]],Nurse[[#This Row],[RN Admin Hours]],Nurse[[#This Row],[RN DON Hours]])</f>
        <v>54.421195652173907</v>
      </c>
      <c r="M290" s="4">
        <v>37.793478260869563</v>
      </c>
      <c r="N290" s="4">
        <v>11.491847826086957</v>
      </c>
      <c r="O290" s="4">
        <v>5.1358695652173916</v>
      </c>
      <c r="P290" s="4">
        <f>SUM(Nurse[[#This Row],[LPN Hours (excl. Admin)]],Nurse[[#This Row],[LPN Admin Hours]])</f>
        <v>72.683804347826083</v>
      </c>
      <c r="Q290" s="4">
        <v>72.683804347826083</v>
      </c>
      <c r="R290" s="4">
        <v>0</v>
      </c>
      <c r="S290" s="4">
        <f>SUM(Nurse[[#This Row],[CNA Hours]],Nurse[[#This Row],[NA TR Hours]],Nurse[[#This Row],[Med Aide/Tech Hours]])</f>
        <v>194.4270652173912</v>
      </c>
      <c r="T290" s="4">
        <v>192.76945652173902</v>
      </c>
      <c r="U290" s="4">
        <v>1.6576086956521738</v>
      </c>
      <c r="V290" s="4">
        <v>0</v>
      </c>
      <c r="W29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35.237065217391304</v>
      </c>
      <c r="X290" s="4">
        <v>2.2391304347826089</v>
      </c>
      <c r="Y290" s="4">
        <v>0</v>
      </c>
      <c r="Z290" s="4">
        <v>0</v>
      </c>
      <c r="AA290" s="4">
        <v>13.779673913043478</v>
      </c>
      <c r="AB290" s="4">
        <v>0</v>
      </c>
      <c r="AC290" s="4">
        <v>19.218260869565217</v>
      </c>
      <c r="AD290" s="4">
        <v>0</v>
      </c>
      <c r="AE290" s="4">
        <v>0</v>
      </c>
      <c r="AF290" s="1">
        <v>395437</v>
      </c>
      <c r="AG290" s="1">
        <v>3</v>
      </c>
      <c r="AH290"/>
    </row>
    <row r="291" spans="1:34" x14ac:dyDescent="0.25">
      <c r="A291" t="s">
        <v>721</v>
      </c>
      <c r="B291" t="s">
        <v>513</v>
      </c>
      <c r="C291" t="s">
        <v>858</v>
      </c>
      <c r="D291" t="s">
        <v>780</v>
      </c>
      <c r="E291" s="4">
        <v>51.836956521739133</v>
      </c>
      <c r="F291" s="4">
        <f>Nurse[[#This Row],[Total Nurse Staff Hours]]/Nurse[[#This Row],[MDS Census]]</f>
        <v>4.1208513315160422</v>
      </c>
      <c r="G291" s="4">
        <f>Nurse[[#This Row],[Total Direct Care Staff Hours]]/Nurse[[#This Row],[MDS Census]]</f>
        <v>3.9116879849024966</v>
      </c>
      <c r="H291" s="4">
        <f>Nurse[[#This Row],[Total RN Hours (w/ Admin, DON)]]/Nurse[[#This Row],[MDS Census]]</f>
        <v>1.0456951142797235</v>
      </c>
      <c r="I291" s="4">
        <f>Nurse[[#This Row],[RN Hours (excl. Admin, DON)]]/Nurse[[#This Row],[MDS Census]]</f>
        <v>0.83653176766617776</v>
      </c>
      <c r="J291" s="4">
        <f>SUM(Nurse[[#This Row],[RN Hours (excl. Admin, DON)]],Nurse[[#This Row],[RN Admin Hours]],Nurse[[#This Row],[RN DON Hours]],Nurse[[#This Row],[LPN Hours (excl. Admin)]],Nurse[[#This Row],[LPN Admin Hours]],Nurse[[#This Row],[CNA Hours]],Nurse[[#This Row],[NA TR Hours]],Nurse[[#This Row],[Med Aide/Tech Hours]])</f>
        <v>213.61239130434791</v>
      </c>
      <c r="K291" s="4">
        <f>SUM(Nurse[[#This Row],[RN Hours (excl. Admin, DON)]],Nurse[[#This Row],[LPN Hours (excl. Admin)]],Nurse[[#This Row],[CNA Hours]],Nurse[[#This Row],[NA TR Hours]],Nurse[[#This Row],[Med Aide/Tech Hours]])</f>
        <v>202.77000000000007</v>
      </c>
      <c r="L291" s="4">
        <f>SUM(Nurse[[#This Row],[RN Hours (excl. Admin, DON)]],Nurse[[#This Row],[RN Admin Hours]],Nurse[[#This Row],[RN DON Hours]])</f>
        <v>54.205652173913059</v>
      </c>
      <c r="M291" s="4">
        <v>43.363260869565238</v>
      </c>
      <c r="N291" s="4">
        <v>6.4402173913043477</v>
      </c>
      <c r="O291" s="4">
        <v>4.4021739130434785</v>
      </c>
      <c r="P291" s="4">
        <f>SUM(Nurse[[#This Row],[LPN Hours (excl. Admin)]],Nurse[[#This Row],[LPN Admin Hours]])</f>
        <v>24.703804347826097</v>
      </c>
      <c r="Q291" s="4">
        <v>24.703804347826097</v>
      </c>
      <c r="R291" s="4">
        <v>0</v>
      </c>
      <c r="S291" s="4">
        <f>SUM(Nurse[[#This Row],[CNA Hours]],Nurse[[#This Row],[NA TR Hours]],Nurse[[#This Row],[Med Aide/Tech Hours]])</f>
        <v>134.70293478260874</v>
      </c>
      <c r="T291" s="4">
        <v>134.70293478260874</v>
      </c>
      <c r="U291" s="4">
        <v>0</v>
      </c>
      <c r="V291" s="4">
        <v>0</v>
      </c>
      <c r="W29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91" s="4">
        <v>0</v>
      </c>
      <c r="Y291" s="4">
        <v>0</v>
      </c>
      <c r="Z291" s="4">
        <v>0</v>
      </c>
      <c r="AA291" s="4">
        <v>0</v>
      </c>
      <c r="AB291" s="4">
        <v>0</v>
      </c>
      <c r="AC291" s="4">
        <v>0</v>
      </c>
      <c r="AD291" s="4">
        <v>0</v>
      </c>
      <c r="AE291" s="4">
        <v>0</v>
      </c>
      <c r="AF291" s="1">
        <v>395832</v>
      </c>
      <c r="AG291" s="1">
        <v>3</v>
      </c>
      <c r="AH291"/>
    </row>
    <row r="292" spans="1:34" x14ac:dyDescent="0.25">
      <c r="A292" t="s">
        <v>721</v>
      </c>
      <c r="B292" t="s">
        <v>215</v>
      </c>
      <c r="C292" t="s">
        <v>909</v>
      </c>
      <c r="D292" t="s">
        <v>763</v>
      </c>
      <c r="E292" s="4">
        <v>84.782608695652172</v>
      </c>
      <c r="F292" s="4">
        <f>Nurse[[#This Row],[Total Nurse Staff Hours]]/Nurse[[#This Row],[MDS Census]]</f>
        <v>3.1881410256410256</v>
      </c>
      <c r="G292" s="4">
        <f>Nurse[[#This Row],[Total Direct Care Staff Hours]]/Nurse[[#This Row],[MDS Census]]</f>
        <v>2.9176923076923078</v>
      </c>
      <c r="H292" s="4">
        <f>Nurse[[#This Row],[Total RN Hours (w/ Admin, DON)]]/Nurse[[#This Row],[MDS Census]]</f>
        <v>0.53705128205128205</v>
      </c>
      <c r="I292" s="4">
        <f>Nurse[[#This Row],[RN Hours (excl. Admin, DON)]]/Nurse[[#This Row],[MDS Census]]</f>
        <v>0.32612179487179488</v>
      </c>
      <c r="J292" s="4">
        <f>SUM(Nurse[[#This Row],[RN Hours (excl. Admin, DON)]],Nurse[[#This Row],[RN Admin Hours]],Nurse[[#This Row],[RN DON Hours]],Nurse[[#This Row],[LPN Hours (excl. Admin)]],Nurse[[#This Row],[LPN Admin Hours]],Nurse[[#This Row],[CNA Hours]],Nurse[[#This Row],[NA TR Hours]],Nurse[[#This Row],[Med Aide/Tech Hours]])</f>
        <v>270.29891304347825</v>
      </c>
      <c r="K292" s="4">
        <f>SUM(Nurse[[#This Row],[RN Hours (excl. Admin, DON)]],Nurse[[#This Row],[LPN Hours (excl. Admin)]],Nurse[[#This Row],[CNA Hours]],Nurse[[#This Row],[NA TR Hours]],Nurse[[#This Row],[Med Aide/Tech Hours]])</f>
        <v>247.36956521739131</v>
      </c>
      <c r="L292" s="4">
        <f>SUM(Nurse[[#This Row],[RN Hours (excl. Admin, DON)]],Nurse[[#This Row],[RN Admin Hours]],Nurse[[#This Row],[RN DON Hours]])</f>
        <v>45.532608695652172</v>
      </c>
      <c r="M292" s="4">
        <v>27.649456521739129</v>
      </c>
      <c r="N292" s="4">
        <v>14.567934782608695</v>
      </c>
      <c r="O292" s="4">
        <v>3.3152173913043477</v>
      </c>
      <c r="P292" s="4">
        <f>SUM(Nurse[[#This Row],[LPN Hours (excl. Admin)]],Nurse[[#This Row],[LPN Admin Hours]])</f>
        <v>94.434782608695642</v>
      </c>
      <c r="Q292" s="4">
        <v>89.388586956521735</v>
      </c>
      <c r="R292" s="4">
        <v>5.0461956521739131</v>
      </c>
      <c r="S292" s="4">
        <f>SUM(Nurse[[#This Row],[CNA Hours]],Nurse[[#This Row],[NA TR Hours]],Nurse[[#This Row],[Med Aide/Tech Hours]])</f>
        <v>130.33152173913044</v>
      </c>
      <c r="T292" s="4">
        <v>130.33152173913044</v>
      </c>
      <c r="U292" s="4">
        <v>0</v>
      </c>
      <c r="V292" s="4">
        <v>0</v>
      </c>
      <c r="W29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92" s="4">
        <v>0</v>
      </c>
      <c r="Y292" s="4">
        <v>0</v>
      </c>
      <c r="Z292" s="4">
        <v>0</v>
      </c>
      <c r="AA292" s="4">
        <v>0</v>
      </c>
      <c r="AB292" s="4">
        <v>0</v>
      </c>
      <c r="AC292" s="4">
        <v>0</v>
      </c>
      <c r="AD292" s="4">
        <v>0</v>
      </c>
      <c r="AE292" s="4">
        <v>0</v>
      </c>
      <c r="AF292" s="1">
        <v>395404</v>
      </c>
      <c r="AG292" s="1">
        <v>3</v>
      </c>
      <c r="AH292"/>
    </row>
    <row r="293" spans="1:34" x14ac:dyDescent="0.25">
      <c r="A293" t="s">
        <v>721</v>
      </c>
      <c r="B293" t="s">
        <v>401</v>
      </c>
      <c r="C293" t="s">
        <v>909</v>
      </c>
      <c r="D293" t="s">
        <v>763</v>
      </c>
      <c r="E293" s="4">
        <v>78.728260869565219</v>
      </c>
      <c r="F293" s="4">
        <f>Nurse[[#This Row],[Total Nurse Staff Hours]]/Nurse[[#This Row],[MDS Census]]</f>
        <v>3.4353168576556676</v>
      </c>
      <c r="G293" s="4">
        <f>Nurse[[#This Row],[Total Direct Care Staff Hours]]/Nurse[[#This Row],[MDS Census]]</f>
        <v>3.0784895761424824</v>
      </c>
      <c r="H293" s="4">
        <f>Nurse[[#This Row],[Total RN Hours (w/ Admin, DON)]]/Nurse[[#This Row],[MDS Census]]</f>
        <v>0.59277923512356767</v>
      </c>
      <c r="I293" s="4">
        <f>Nurse[[#This Row],[RN Hours (excl. Admin, DON)]]/Nurse[[#This Row],[MDS Census]]</f>
        <v>0.36897694325555708</v>
      </c>
      <c r="J293" s="4">
        <f>SUM(Nurse[[#This Row],[RN Hours (excl. Admin, DON)]],Nurse[[#This Row],[RN Admin Hours]],Nurse[[#This Row],[RN DON Hours]],Nurse[[#This Row],[LPN Hours (excl. Admin)]],Nurse[[#This Row],[LPN Admin Hours]],Nurse[[#This Row],[CNA Hours]],Nurse[[#This Row],[NA TR Hours]],Nurse[[#This Row],[Med Aide/Tech Hours]])</f>
        <v>270.45652173913044</v>
      </c>
      <c r="K293" s="4">
        <f>SUM(Nurse[[#This Row],[RN Hours (excl. Admin, DON)]],Nurse[[#This Row],[LPN Hours (excl. Admin)]],Nurse[[#This Row],[CNA Hours]],Nurse[[#This Row],[NA TR Hours]],Nurse[[#This Row],[Med Aide/Tech Hours]])</f>
        <v>242.36413043478262</v>
      </c>
      <c r="L293" s="4">
        <f>SUM(Nurse[[#This Row],[RN Hours (excl. Admin, DON)]],Nurse[[#This Row],[RN Admin Hours]],Nurse[[#This Row],[RN DON Hours]])</f>
        <v>46.66847826086957</v>
      </c>
      <c r="M293" s="4">
        <v>29.048913043478262</v>
      </c>
      <c r="N293" s="4">
        <v>12.141304347826088</v>
      </c>
      <c r="O293" s="4">
        <v>5.4782608695652177</v>
      </c>
      <c r="P293" s="4">
        <f>SUM(Nurse[[#This Row],[LPN Hours (excl. Admin)]],Nurse[[#This Row],[LPN Admin Hours]])</f>
        <v>78.597826086956516</v>
      </c>
      <c r="Q293" s="4">
        <v>68.125</v>
      </c>
      <c r="R293" s="4">
        <v>10.472826086956522</v>
      </c>
      <c r="S293" s="4">
        <f>SUM(Nurse[[#This Row],[CNA Hours]],Nurse[[#This Row],[NA TR Hours]],Nurse[[#This Row],[Med Aide/Tech Hours]])</f>
        <v>145.19021739130434</v>
      </c>
      <c r="T293" s="4">
        <v>145.19021739130434</v>
      </c>
      <c r="U293" s="4">
        <v>0</v>
      </c>
      <c r="V293" s="4">
        <v>0</v>
      </c>
      <c r="W29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93" s="4">
        <v>0</v>
      </c>
      <c r="Y293" s="4">
        <v>0</v>
      </c>
      <c r="Z293" s="4">
        <v>0</v>
      </c>
      <c r="AA293" s="4">
        <v>0</v>
      </c>
      <c r="AB293" s="4">
        <v>0</v>
      </c>
      <c r="AC293" s="4">
        <v>0</v>
      </c>
      <c r="AD293" s="4">
        <v>0</v>
      </c>
      <c r="AE293" s="4">
        <v>0</v>
      </c>
      <c r="AF293" s="1">
        <v>395672</v>
      </c>
      <c r="AG293" s="1">
        <v>3</v>
      </c>
      <c r="AH293"/>
    </row>
    <row r="294" spans="1:34" x14ac:dyDescent="0.25">
      <c r="A294" t="s">
        <v>721</v>
      </c>
      <c r="B294" t="s">
        <v>583</v>
      </c>
      <c r="C294" t="s">
        <v>903</v>
      </c>
      <c r="D294" t="s">
        <v>769</v>
      </c>
      <c r="E294" s="4">
        <v>31.380434782608695</v>
      </c>
      <c r="F294" s="4">
        <f>Nurse[[#This Row],[Total Nurse Staff Hours]]/Nurse[[#This Row],[MDS Census]]</f>
        <v>5.8521302390024248</v>
      </c>
      <c r="G294" s="4">
        <f>Nurse[[#This Row],[Total Direct Care Staff Hours]]/Nurse[[#This Row],[MDS Census]]</f>
        <v>5.1399722895739526</v>
      </c>
      <c r="H294" s="4">
        <f>Nurse[[#This Row],[Total RN Hours (w/ Admin, DON)]]/Nurse[[#This Row],[MDS Census]]</f>
        <v>3.7825424315898863</v>
      </c>
      <c r="I294" s="4">
        <f>Nurse[[#This Row],[RN Hours (excl. Admin, DON)]]/Nurse[[#This Row],[MDS Census]]</f>
        <v>3.0703844821614137</v>
      </c>
      <c r="J294" s="4">
        <f>SUM(Nurse[[#This Row],[RN Hours (excl. Admin, DON)]],Nurse[[#This Row],[RN Admin Hours]],Nurse[[#This Row],[RN DON Hours]],Nurse[[#This Row],[LPN Hours (excl. Admin)]],Nurse[[#This Row],[LPN Admin Hours]],Nurse[[#This Row],[CNA Hours]],Nurse[[#This Row],[NA TR Hours]],Nurse[[#This Row],[Med Aide/Tech Hours]])</f>
        <v>183.64239130434783</v>
      </c>
      <c r="K294" s="4">
        <f>SUM(Nurse[[#This Row],[RN Hours (excl. Admin, DON)]],Nurse[[#This Row],[LPN Hours (excl. Admin)]],Nurse[[#This Row],[CNA Hours]],Nurse[[#This Row],[NA TR Hours]],Nurse[[#This Row],[Med Aide/Tech Hours]])</f>
        <v>161.29456521739132</v>
      </c>
      <c r="L294" s="4">
        <f>SUM(Nurse[[#This Row],[RN Hours (excl. Admin, DON)]],Nurse[[#This Row],[RN Admin Hours]],Nurse[[#This Row],[RN DON Hours]])</f>
        <v>118.69782608695654</v>
      </c>
      <c r="M294" s="4">
        <v>96.350000000000009</v>
      </c>
      <c r="N294" s="4">
        <v>18.608695652173914</v>
      </c>
      <c r="O294" s="4">
        <v>3.7391304347826089</v>
      </c>
      <c r="P294" s="4">
        <f>SUM(Nurse[[#This Row],[LPN Hours (excl. Admin)]],Nurse[[#This Row],[LPN Admin Hours]])</f>
        <v>0</v>
      </c>
      <c r="Q294" s="4">
        <v>0</v>
      </c>
      <c r="R294" s="4">
        <v>0</v>
      </c>
      <c r="S294" s="4">
        <f>SUM(Nurse[[#This Row],[CNA Hours]],Nurse[[#This Row],[NA TR Hours]],Nurse[[#This Row],[Med Aide/Tech Hours]])</f>
        <v>64.9445652173913</v>
      </c>
      <c r="T294" s="4">
        <v>64.9445652173913</v>
      </c>
      <c r="U294" s="4">
        <v>0</v>
      </c>
      <c r="V294" s="4">
        <v>0</v>
      </c>
      <c r="W29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94" s="4">
        <v>0</v>
      </c>
      <c r="Y294" s="4">
        <v>0</v>
      </c>
      <c r="Z294" s="4">
        <v>0</v>
      </c>
      <c r="AA294" s="4">
        <v>0</v>
      </c>
      <c r="AB294" s="4">
        <v>0</v>
      </c>
      <c r="AC294" s="4">
        <v>0</v>
      </c>
      <c r="AD294" s="4">
        <v>0</v>
      </c>
      <c r="AE294" s="4">
        <v>0</v>
      </c>
      <c r="AF294" s="1">
        <v>395951</v>
      </c>
      <c r="AG294" s="1">
        <v>3</v>
      </c>
      <c r="AH294"/>
    </row>
    <row r="295" spans="1:34" x14ac:dyDescent="0.25">
      <c r="A295" t="s">
        <v>721</v>
      </c>
      <c r="B295" t="s">
        <v>538</v>
      </c>
      <c r="C295" t="s">
        <v>1096</v>
      </c>
      <c r="D295" t="s">
        <v>768</v>
      </c>
      <c r="E295" s="4">
        <v>64.326086956521735</v>
      </c>
      <c r="F295" s="4">
        <f>Nurse[[#This Row],[Total Nurse Staff Hours]]/Nurse[[#This Row],[MDS Census]]</f>
        <v>3.4899459276782698</v>
      </c>
      <c r="G295" s="4">
        <f>Nurse[[#This Row],[Total Direct Care Staff Hours]]/Nurse[[#This Row],[MDS Census]]</f>
        <v>3.2282443393038194</v>
      </c>
      <c r="H295" s="4">
        <f>Nurse[[#This Row],[Total RN Hours (w/ Admin, DON)]]/Nurse[[#This Row],[MDS Census]]</f>
        <v>0.84082460290638728</v>
      </c>
      <c r="I295" s="4">
        <f>Nurse[[#This Row],[RN Hours (excl. Admin, DON)]]/Nurse[[#This Row],[MDS Census]]</f>
        <v>0.65195167286245359</v>
      </c>
      <c r="J295" s="4">
        <f>SUM(Nurse[[#This Row],[RN Hours (excl. Admin, DON)]],Nurse[[#This Row],[RN Admin Hours]],Nurse[[#This Row],[RN DON Hours]],Nurse[[#This Row],[LPN Hours (excl. Admin)]],Nurse[[#This Row],[LPN Admin Hours]],Nurse[[#This Row],[CNA Hours]],Nurse[[#This Row],[NA TR Hours]],Nurse[[#This Row],[Med Aide/Tech Hours]])</f>
        <v>224.49456521739131</v>
      </c>
      <c r="K295" s="4">
        <f>SUM(Nurse[[#This Row],[RN Hours (excl. Admin, DON)]],Nurse[[#This Row],[LPN Hours (excl. Admin)]],Nurse[[#This Row],[CNA Hours]],Nurse[[#This Row],[NA TR Hours]],Nurse[[#This Row],[Med Aide/Tech Hours]])</f>
        <v>207.66032608695653</v>
      </c>
      <c r="L295" s="4">
        <f>SUM(Nurse[[#This Row],[RN Hours (excl. Admin, DON)]],Nurse[[#This Row],[RN Admin Hours]],Nurse[[#This Row],[RN DON Hours]])</f>
        <v>54.086956521739125</v>
      </c>
      <c r="M295" s="4">
        <v>41.9375</v>
      </c>
      <c r="N295" s="4">
        <v>8.4755434782608692</v>
      </c>
      <c r="O295" s="4">
        <v>3.6739130434782608</v>
      </c>
      <c r="P295" s="4">
        <f>SUM(Nurse[[#This Row],[LPN Hours (excl. Admin)]],Nurse[[#This Row],[LPN Admin Hours]])</f>
        <v>53.182065217391298</v>
      </c>
      <c r="Q295" s="4">
        <v>48.497282608695649</v>
      </c>
      <c r="R295" s="4">
        <v>4.6847826086956523</v>
      </c>
      <c r="S295" s="4">
        <f>SUM(Nurse[[#This Row],[CNA Hours]],Nurse[[#This Row],[NA TR Hours]],Nurse[[#This Row],[Med Aide/Tech Hours]])</f>
        <v>117.22554347826087</v>
      </c>
      <c r="T295" s="4">
        <v>117.22554347826087</v>
      </c>
      <c r="U295" s="4">
        <v>0</v>
      </c>
      <c r="V295" s="4">
        <v>0</v>
      </c>
      <c r="W29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7.5788043478260869</v>
      </c>
      <c r="X295" s="4">
        <v>0</v>
      </c>
      <c r="Y295" s="4">
        <v>0</v>
      </c>
      <c r="Z295" s="4">
        <v>0</v>
      </c>
      <c r="AA295" s="4">
        <v>0</v>
      </c>
      <c r="AB295" s="4">
        <v>0</v>
      </c>
      <c r="AC295" s="4">
        <v>7.5788043478260869</v>
      </c>
      <c r="AD295" s="4">
        <v>0</v>
      </c>
      <c r="AE295" s="4">
        <v>0</v>
      </c>
      <c r="AF295" s="1">
        <v>395873</v>
      </c>
      <c r="AG295" s="1">
        <v>3</v>
      </c>
      <c r="AH295"/>
    </row>
    <row r="296" spans="1:34" x14ac:dyDescent="0.25">
      <c r="A296" t="s">
        <v>721</v>
      </c>
      <c r="B296" t="s">
        <v>466</v>
      </c>
      <c r="C296" t="s">
        <v>881</v>
      </c>
      <c r="D296" t="s">
        <v>774</v>
      </c>
      <c r="E296" s="4">
        <v>82</v>
      </c>
      <c r="F296" s="4">
        <f>Nurse[[#This Row],[Total Nurse Staff Hours]]/Nurse[[#This Row],[MDS Census]]</f>
        <v>2.7545068928950158</v>
      </c>
      <c r="G296" s="4">
        <f>Nurse[[#This Row],[Total Direct Care Staff Hours]]/Nurse[[#This Row],[MDS Census]]</f>
        <v>2.6320254506892895</v>
      </c>
      <c r="H296" s="4">
        <f>Nurse[[#This Row],[Total RN Hours (w/ Admin, DON)]]/Nurse[[#This Row],[MDS Census]]</f>
        <v>0.86446182396606575</v>
      </c>
      <c r="I296" s="4">
        <f>Nurse[[#This Row],[RN Hours (excl. Admin, DON)]]/Nurse[[#This Row],[MDS Census]]</f>
        <v>0.74198038176033931</v>
      </c>
      <c r="J296" s="4">
        <f>SUM(Nurse[[#This Row],[RN Hours (excl. Admin, DON)]],Nurse[[#This Row],[RN Admin Hours]],Nurse[[#This Row],[RN DON Hours]],Nurse[[#This Row],[LPN Hours (excl. Admin)]],Nurse[[#This Row],[LPN Admin Hours]],Nurse[[#This Row],[CNA Hours]],Nurse[[#This Row],[NA TR Hours]],Nurse[[#This Row],[Med Aide/Tech Hours]])</f>
        <v>225.86956521739131</v>
      </c>
      <c r="K296" s="4">
        <f>SUM(Nurse[[#This Row],[RN Hours (excl. Admin, DON)]],Nurse[[#This Row],[LPN Hours (excl. Admin)]],Nurse[[#This Row],[CNA Hours]],Nurse[[#This Row],[NA TR Hours]],Nurse[[#This Row],[Med Aide/Tech Hours]])</f>
        <v>215.82608695652175</v>
      </c>
      <c r="L296" s="4">
        <f>SUM(Nurse[[#This Row],[RN Hours (excl. Admin, DON)]],Nurse[[#This Row],[RN Admin Hours]],Nurse[[#This Row],[RN DON Hours]])</f>
        <v>70.885869565217391</v>
      </c>
      <c r="M296" s="4">
        <v>60.842391304347828</v>
      </c>
      <c r="N296" s="4">
        <v>1.9565217391304348</v>
      </c>
      <c r="O296" s="4">
        <v>8.0869565217391308</v>
      </c>
      <c r="P296" s="4">
        <f>SUM(Nurse[[#This Row],[LPN Hours (excl. Admin)]],Nurse[[#This Row],[LPN Admin Hours]])</f>
        <v>31.084239130434781</v>
      </c>
      <c r="Q296" s="4">
        <v>31.084239130434781</v>
      </c>
      <c r="R296" s="4">
        <v>0</v>
      </c>
      <c r="S296" s="4">
        <f>SUM(Nurse[[#This Row],[CNA Hours]],Nurse[[#This Row],[NA TR Hours]],Nurse[[#This Row],[Med Aide/Tech Hours]])</f>
        <v>123.89945652173913</v>
      </c>
      <c r="T296" s="4">
        <v>102.01902173913044</v>
      </c>
      <c r="U296" s="4">
        <v>21.880434782608695</v>
      </c>
      <c r="V296" s="4">
        <v>0</v>
      </c>
      <c r="W29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96" s="4">
        <v>0</v>
      </c>
      <c r="Y296" s="4">
        <v>0</v>
      </c>
      <c r="Z296" s="4">
        <v>0</v>
      </c>
      <c r="AA296" s="4">
        <v>0</v>
      </c>
      <c r="AB296" s="4">
        <v>0</v>
      </c>
      <c r="AC296" s="4">
        <v>0</v>
      </c>
      <c r="AD296" s="4">
        <v>0</v>
      </c>
      <c r="AE296" s="4">
        <v>0</v>
      </c>
      <c r="AF296" s="1">
        <v>395764</v>
      </c>
      <c r="AG296" s="1">
        <v>3</v>
      </c>
      <c r="AH296"/>
    </row>
    <row r="297" spans="1:34" x14ac:dyDescent="0.25">
      <c r="A297" t="s">
        <v>721</v>
      </c>
      <c r="B297" t="s">
        <v>219</v>
      </c>
      <c r="C297" t="s">
        <v>892</v>
      </c>
      <c r="D297" t="s">
        <v>767</v>
      </c>
      <c r="E297" s="4">
        <v>123.40217391304348</v>
      </c>
      <c r="F297" s="4">
        <f>Nurse[[#This Row],[Total Nurse Staff Hours]]/Nurse[[#This Row],[MDS Census]]</f>
        <v>0.7533427287941511</v>
      </c>
      <c r="G297" s="4">
        <f>Nurse[[#This Row],[Total Direct Care Staff Hours]]/Nurse[[#This Row],[MDS Census]]</f>
        <v>0.69933057341671789</v>
      </c>
      <c r="H297" s="4">
        <f>Nurse[[#This Row],[Total RN Hours (w/ Admin, DON)]]/Nurse[[#This Row],[MDS Census]]</f>
        <v>0.17892187087113537</v>
      </c>
      <c r="I297" s="4">
        <f>Nurse[[#This Row],[RN Hours (excl. Admin, DON)]]/Nurse[[#This Row],[MDS Census]]</f>
        <v>0.13343609618603014</v>
      </c>
      <c r="J297" s="4">
        <f>SUM(Nurse[[#This Row],[RN Hours (excl. Admin, DON)]],Nurse[[#This Row],[RN Admin Hours]],Nurse[[#This Row],[RN DON Hours]],Nurse[[#This Row],[LPN Hours (excl. Admin)]],Nurse[[#This Row],[LPN Admin Hours]],Nurse[[#This Row],[CNA Hours]],Nurse[[#This Row],[NA TR Hours]],Nurse[[#This Row],[Med Aide/Tech Hours]])</f>
        <v>92.964130434782589</v>
      </c>
      <c r="K297" s="4">
        <f>SUM(Nurse[[#This Row],[RN Hours (excl. Admin, DON)]],Nurse[[#This Row],[LPN Hours (excl. Admin)]],Nurse[[#This Row],[CNA Hours]],Nurse[[#This Row],[NA TR Hours]],Nurse[[#This Row],[Med Aide/Tech Hours]])</f>
        <v>86.298913043478251</v>
      </c>
      <c r="L297" s="4">
        <f>SUM(Nurse[[#This Row],[RN Hours (excl. Admin, DON)]],Nurse[[#This Row],[RN Admin Hours]],Nurse[[#This Row],[RN DON Hours]])</f>
        <v>22.079347826086956</v>
      </c>
      <c r="M297" s="4">
        <v>16.466304347826089</v>
      </c>
      <c r="N297" s="4">
        <v>4.6565217391304348</v>
      </c>
      <c r="O297" s="4">
        <v>0.95652173913043481</v>
      </c>
      <c r="P297" s="4">
        <f>SUM(Nurse[[#This Row],[LPN Hours (excl. Admin)]],Nurse[[#This Row],[LPN Admin Hours]])</f>
        <v>18.193478260869565</v>
      </c>
      <c r="Q297" s="4">
        <v>17.141304347826086</v>
      </c>
      <c r="R297" s="4">
        <v>1.0521739130434782</v>
      </c>
      <c r="S297" s="4">
        <f>SUM(Nurse[[#This Row],[CNA Hours]],Nurse[[#This Row],[NA TR Hours]],Nurse[[#This Row],[Med Aide/Tech Hours]])</f>
        <v>52.691304347826083</v>
      </c>
      <c r="T297" s="4">
        <v>52.691304347826083</v>
      </c>
      <c r="U297" s="4">
        <v>0</v>
      </c>
      <c r="V297" s="4">
        <v>0</v>
      </c>
      <c r="W29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97" s="4">
        <v>0</v>
      </c>
      <c r="Y297" s="4">
        <v>0</v>
      </c>
      <c r="Z297" s="4">
        <v>0</v>
      </c>
      <c r="AA297" s="4">
        <v>0</v>
      </c>
      <c r="AB297" s="4">
        <v>0</v>
      </c>
      <c r="AC297" s="4">
        <v>0</v>
      </c>
      <c r="AD297" s="4">
        <v>0</v>
      </c>
      <c r="AE297" s="4">
        <v>0</v>
      </c>
      <c r="AF297" s="1">
        <v>395409</v>
      </c>
      <c r="AG297" s="1">
        <v>3</v>
      </c>
      <c r="AH297"/>
    </row>
    <row r="298" spans="1:34" x14ac:dyDescent="0.25">
      <c r="A298" t="s">
        <v>721</v>
      </c>
      <c r="B298" t="s">
        <v>447</v>
      </c>
      <c r="C298" t="s">
        <v>999</v>
      </c>
      <c r="D298" t="s">
        <v>767</v>
      </c>
      <c r="E298" s="4">
        <v>67.684782608695656</v>
      </c>
      <c r="F298" s="4">
        <f>Nurse[[#This Row],[Total Nurse Staff Hours]]/Nurse[[#This Row],[MDS Census]]</f>
        <v>3.4064156094427491</v>
      </c>
      <c r="G298" s="4">
        <f>Nurse[[#This Row],[Total Direct Care Staff Hours]]/Nurse[[#This Row],[MDS Census]]</f>
        <v>2.9146057491568973</v>
      </c>
      <c r="H298" s="4">
        <f>Nurse[[#This Row],[Total RN Hours (w/ Admin, DON)]]/Nurse[[#This Row],[MDS Census]]</f>
        <v>0.71792195278625326</v>
      </c>
      <c r="I298" s="4">
        <f>Nurse[[#This Row],[RN Hours (excl. Admin, DON)]]/Nurse[[#This Row],[MDS Census]]</f>
        <v>0.22611209250040148</v>
      </c>
      <c r="J298" s="4">
        <f>SUM(Nurse[[#This Row],[RN Hours (excl. Admin, DON)]],Nurse[[#This Row],[RN Admin Hours]],Nurse[[#This Row],[RN DON Hours]],Nurse[[#This Row],[LPN Hours (excl. Admin)]],Nurse[[#This Row],[LPN Admin Hours]],Nurse[[#This Row],[CNA Hours]],Nurse[[#This Row],[NA TR Hours]],Nurse[[#This Row],[Med Aide/Tech Hours]])</f>
        <v>230.5625</v>
      </c>
      <c r="K298" s="4">
        <f>SUM(Nurse[[#This Row],[RN Hours (excl. Admin, DON)]],Nurse[[#This Row],[LPN Hours (excl. Admin)]],Nurse[[#This Row],[CNA Hours]],Nurse[[#This Row],[NA TR Hours]],Nurse[[#This Row],[Med Aide/Tech Hours]])</f>
        <v>197.27445652173913</v>
      </c>
      <c r="L298" s="4">
        <f>SUM(Nurse[[#This Row],[RN Hours (excl. Admin, DON)]],Nurse[[#This Row],[RN Admin Hours]],Nurse[[#This Row],[RN DON Hours]])</f>
        <v>48.592391304347821</v>
      </c>
      <c r="M298" s="4">
        <v>15.304347826086957</v>
      </c>
      <c r="N298" s="4">
        <v>28.051630434782609</v>
      </c>
      <c r="O298" s="4">
        <v>5.2364130434782608</v>
      </c>
      <c r="P298" s="4">
        <f>SUM(Nurse[[#This Row],[LPN Hours (excl. Admin)]],Nurse[[#This Row],[LPN Admin Hours]])</f>
        <v>78.008152173913047</v>
      </c>
      <c r="Q298" s="4">
        <v>78.008152173913047</v>
      </c>
      <c r="R298" s="4">
        <v>0</v>
      </c>
      <c r="S298" s="4">
        <f>SUM(Nurse[[#This Row],[CNA Hours]],Nurse[[#This Row],[NA TR Hours]],Nurse[[#This Row],[Med Aide/Tech Hours]])</f>
        <v>103.96195652173913</v>
      </c>
      <c r="T298" s="4">
        <v>103.96195652173913</v>
      </c>
      <c r="U298" s="4">
        <v>0</v>
      </c>
      <c r="V298" s="4">
        <v>0</v>
      </c>
      <c r="W29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98" s="4">
        <v>0</v>
      </c>
      <c r="Y298" s="4">
        <v>0</v>
      </c>
      <c r="Z298" s="4">
        <v>0</v>
      </c>
      <c r="AA298" s="4">
        <v>0</v>
      </c>
      <c r="AB298" s="4">
        <v>0</v>
      </c>
      <c r="AC298" s="4">
        <v>0</v>
      </c>
      <c r="AD298" s="4">
        <v>0</v>
      </c>
      <c r="AE298" s="4">
        <v>0</v>
      </c>
      <c r="AF298" s="1">
        <v>395735</v>
      </c>
      <c r="AG298" s="1">
        <v>3</v>
      </c>
      <c r="AH298"/>
    </row>
    <row r="299" spans="1:34" x14ac:dyDescent="0.25">
      <c r="A299" t="s">
        <v>721</v>
      </c>
      <c r="B299" t="s">
        <v>435</v>
      </c>
      <c r="C299" t="s">
        <v>915</v>
      </c>
      <c r="D299" t="s">
        <v>772</v>
      </c>
      <c r="E299" s="4">
        <v>71.043478260869563</v>
      </c>
      <c r="F299" s="4">
        <f>Nurse[[#This Row],[Total Nurse Staff Hours]]/Nurse[[#This Row],[MDS Census]]</f>
        <v>3.0483965728274169</v>
      </c>
      <c r="G299" s="4">
        <f>Nurse[[#This Row],[Total Direct Care Staff Hours]]/Nurse[[#This Row],[MDS Census]]</f>
        <v>2.7977080783353729</v>
      </c>
      <c r="H299" s="4">
        <f>Nurse[[#This Row],[Total RN Hours (w/ Admin, DON)]]/Nurse[[#This Row],[MDS Census]]</f>
        <v>0.5862117503059977</v>
      </c>
      <c r="I299" s="4">
        <f>Nurse[[#This Row],[RN Hours (excl. Admin, DON)]]/Nurse[[#This Row],[MDS Census]]</f>
        <v>0.38448286413708699</v>
      </c>
      <c r="J299" s="4">
        <f>SUM(Nurse[[#This Row],[RN Hours (excl. Admin, DON)]],Nurse[[#This Row],[RN Admin Hours]],Nurse[[#This Row],[RN DON Hours]],Nurse[[#This Row],[LPN Hours (excl. Admin)]],Nurse[[#This Row],[LPN Admin Hours]],Nurse[[#This Row],[CNA Hours]],Nurse[[#This Row],[NA TR Hours]],Nurse[[#This Row],[Med Aide/Tech Hours]])</f>
        <v>216.56869565217389</v>
      </c>
      <c r="K299" s="4">
        <f>SUM(Nurse[[#This Row],[RN Hours (excl. Admin, DON)]],Nurse[[#This Row],[LPN Hours (excl. Admin)]],Nurse[[#This Row],[CNA Hours]],Nurse[[#This Row],[NA TR Hours]],Nurse[[#This Row],[Med Aide/Tech Hours]])</f>
        <v>198.75891304347823</v>
      </c>
      <c r="L299" s="4">
        <f>SUM(Nurse[[#This Row],[RN Hours (excl. Admin, DON)]],Nurse[[#This Row],[RN Admin Hours]],Nurse[[#This Row],[RN DON Hours]])</f>
        <v>41.646521739130442</v>
      </c>
      <c r="M299" s="4">
        <v>27.315000000000005</v>
      </c>
      <c r="N299" s="4">
        <v>10.679347826086957</v>
      </c>
      <c r="O299" s="4">
        <v>3.652173913043478</v>
      </c>
      <c r="P299" s="4">
        <f>SUM(Nurse[[#This Row],[LPN Hours (excl. Admin)]],Nurse[[#This Row],[LPN Admin Hours]])</f>
        <v>57.270326086956544</v>
      </c>
      <c r="Q299" s="4">
        <v>53.792065217391325</v>
      </c>
      <c r="R299" s="4">
        <v>3.4782608695652173</v>
      </c>
      <c r="S299" s="4">
        <f>SUM(Nurse[[#This Row],[CNA Hours]],Nurse[[#This Row],[NA TR Hours]],Nurse[[#This Row],[Med Aide/Tech Hours]])</f>
        <v>117.65184782608691</v>
      </c>
      <c r="T299" s="4">
        <v>108.65576086956517</v>
      </c>
      <c r="U299" s="4">
        <v>8.9960869565217401</v>
      </c>
      <c r="V299" s="4">
        <v>0</v>
      </c>
      <c r="W29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16.680108695652176</v>
      </c>
      <c r="X299" s="4">
        <v>0</v>
      </c>
      <c r="Y299" s="4">
        <v>0</v>
      </c>
      <c r="Z299" s="4">
        <v>0</v>
      </c>
      <c r="AA299" s="4">
        <v>10.763043478260871</v>
      </c>
      <c r="AB299" s="4">
        <v>0</v>
      </c>
      <c r="AC299" s="4">
        <v>5.9170652173913059</v>
      </c>
      <c r="AD299" s="4">
        <v>0</v>
      </c>
      <c r="AE299" s="4">
        <v>0</v>
      </c>
      <c r="AF299" s="1">
        <v>395717</v>
      </c>
      <c r="AG299" s="1">
        <v>3</v>
      </c>
      <c r="AH299"/>
    </row>
    <row r="300" spans="1:34" x14ac:dyDescent="0.25">
      <c r="A300" t="s">
        <v>721</v>
      </c>
      <c r="B300" t="s">
        <v>504</v>
      </c>
      <c r="C300" t="s">
        <v>955</v>
      </c>
      <c r="D300" t="s">
        <v>756</v>
      </c>
      <c r="E300" s="4">
        <v>84.869565217391298</v>
      </c>
      <c r="F300" s="4">
        <f>Nurse[[#This Row],[Total Nurse Staff Hours]]/Nurse[[#This Row],[MDS Census]]</f>
        <v>4.5162397540983585</v>
      </c>
      <c r="G300" s="4">
        <f>Nurse[[#This Row],[Total Direct Care Staff Hours]]/Nurse[[#This Row],[MDS Census]]</f>
        <v>4.3001613729508179</v>
      </c>
      <c r="H300" s="4">
        <f>Nurse[[#This Row],[Total RN Hours (w/ Admin, DON)]]/Nurse[[#This Row],[MDS Census]]</f>
        <v>1.3792686987704914</v>
      </c>
      <c r="I300" s="4">
        <f>Nurse[[#This Row],[RN Hours (excl. Admin, DON)]]/Nurse[[#This Row],[MDS Census]]</f>
        <v>1.2208235143442621</v>
      </c>
      <c r="J300" s="4">
        <f>SUM(Nurse[[#This Row],[RN Hours (excl. Admin, DON)]],Nurse[[#This Row],[RN Admin Hours]],Nurse[[#This Row],[RN DON Hours]],Nurse[[#This Row],[LPN Hours (excl. Admin)]],Nurse[[#This Row],[LPN Admin Hours]],Nurse[[#This Row],[CNA Hours]],Nurse[[#This Row],[NA TR Hours]],Nurse[[#This Row],[Med Aide/Tech Hours]])</f>
        <v>383.29130434782587</v>
      </c>
      <c r="K300" s="4">
        <f>SUM(Nurse[[#This Row],[RN Hours (excl. Admin, DON)]],Nurse[[#This Row],[LPN Hours (excl. Admin)]],Nurse[[#This Row],[CNA Hours]],Nurse[[#This Row],[NA TR Hours]],Nurse[[#This Row],[Med Aide/Tech Hours]])</f>
        <v>364.95282608695635</v>
      </c>
      <c r="L300" s="4">
        <f>SUM(Nurse[[#This Row],[RN Hours (excl. Admin, DON)]],Nurse[[#This Row],[RN Admin Hours]],Nurse[[#This Row],[RN DON Hours]])</f>
        <v>117.05793478260865</v>
      </c>
      <c r="M300" s="4">
        <v>103.61076086956518</v>
      </c>
      <c r="N300" s="4">
        <v>9.1428260869565232</v>
      </c>
      <c r="O300" s="4">
        <v>4.3043478260869561</v>
      </c>
      <c r="P300" s="4">
        <f>SUM(Nurse[[#This Row],[LPN Hours (excl. Admin)]],Nurse[[#This Row],[LPN Admin Hours]])</f>
        <v>13.865217391304348</v>
      </c>
      <c r="Q300" s="4">
        <v>8.9739130434782606</v>
      </c>
      <c r="R300" s="4">
        <v>4.8913043478260869</v>
      </c>
      <c r="S300" s="4">
        <f>SUM(Nurse[[#This Row],[CNA Hours]],Nurse[[#This Row],[NA TR Hours]],Nurse[[#This Row],[Med Aide/Tech Hours]])</f>
        <v>252.3681521739129</v>
      </c>
      <c r="T300" s="4">
        <v>252.3681521739129</v>
      </c>
      <c r="U300" s="4">
        <v>0</v>
      </c>
      <c r="V300" s="4">
        <v>0</v>
      </c>
      <c r="W30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00" s="4">
        <v>0</v>
      </c>
      <c r="Y300" s="4">
        <v>0</v>
      </c>
      <c r="Z300" s="4">
        <v>0</v>
      </c>
      <c r="AA300" s="4">
        <v>0</v>
      </c>
      <c r="AB300" s="4">
        <v>0</v>
      </c>
      <c r="AC300" s="4">
        <v>0</v>
      </c>
      <c r="AD300" s="4">
        <v>0</v>
      </c>
      <c r="AE300" s="4">
        <v>0</v>
      </c>
      <c r="AF300" s="1">
        <v>395821</v>
      </c>
      <c r="AG300" s="1">
        <v>3</v>
      </c>
      <c r="AH300"/>
    </row>
    <row r="301" spans="1:34" x14ac:dyDescent="0.25">
      <c r="A301" t="s">
        <v>721</v>
      </c>
      <c r="B301" t="s">
        <v>6</v>
      </c>
      <c r="C301" t="s">
        <v>905</v>
      </c>
      <c r="D301" t="s">
        <v>768</v>
      </c>
      <c r="E301" s="4">
        <v>42.826086956521742</v>
      </c>
      <c r="F301" s="4">
        <f>Nurse[[#This Row],[Total Nurse Staff Hours]]/Nurse[[#This Row],[MDS Census]]</f>
        <v>5.7690507614213189</v>
      </c>
      <c r="G301" s="4">
        <f>Nurse[[#This Row],[Total Direct Care Staff Hours]]/Nurse[[#This Row],[MDS Census]]</f>
        <v>5.4072335025380696</v>
      </c>
      <c r="H301" s="4">
        <f>Nurse[[#This Row],[Total RN Hours (w/ Admin, DON)]]/Nurse[[#This Row],[MDS Census]]</f>
        <v>1.6867817258883246</v>
      </c>
      <c r="I301" s="4">
        <f>Nurse[[#This Row],[RN Hours (excl. Admin, DON)]]/Nurse[[#This Row],[MDS Census]]</f>
        <v>1.324964467005076</v>
      </c>
      <c r="J301" s="4">
        <f>SUM(Nurse[[#This Row],[RN Hours (excl. Admin, DON)]],Nurse[[#This Row],[RN Admin Hours]],Nurse[[#This Row],[RN DON Hours]],Nurse[[#This Row],[LPN Hours (excl. Admin)]],Nurse[[#This Row],[LPN Admin Hours]],Nurse[[#This Row],[CNA Hours]],Nurse[[#This Row],[NA TR Hours]],Nurse[[#This Row],[Med Aide/Tech Hours]])</f>
        <v>247.06586956521735</v>
      </c>
      <c r="K301" s="4">
        <f>SUM(Nurse[[#This Row],[RN Hours (excl. Admin, DON)]],Nurse[[#This Row],[LPN Hours (excl. Admin)]],Nurse[[#This Row],[CNA Hours]],Nurse[[#This Row],[NA TR Hours]],Nurse[[#This Row],[Med Aide/Tech Hours]])</f>
        <v>231.570652173913</v>
      </c>
      <c r="L301" s="4">
        <f>SUM(Nurse[[#This Row],[RN Hours (excl. Admin, DON)]],Nurse[[#This Row],[RN Admin Hours]],Nurse[[#This Row],[RN DON Hours]])</f>
        <v>72.23826086956521</v>
      </c>
      <c r="M301" s="4">
        <v>56.743043478260866</v>
      </c>
      <c r="N301" s="4">
        <v>10.364782608695652</v>
      </c>
      <c r="O301" s="4">
        <v>5.1304347826086953</v>
      </c>
      <c r="P301" s="4">
        <f>SUM(Nurse[[#This Row],[LPN Hours (excl. Admin)]],Nurse[[#This Row],[LPN Admin Hours]])</f>
        <v>5.8260869565217392</v>
      </c>
      <c r="Q301" s="4">
        <v>5.8260869565217392</v>
      </c>
      <c r="R301" s="4">
        <v>0</v>
      </c>
      <c r="S301" s="4">
        <f>SUM(Nurse[[#This Row],[CNA Hours]],Nurse[[#This Row],[NA TR Hours]],Nurse[[#This Row],[Med Aide/Tech Hours]])</f>
        <v>169.0015217391304</v>
      </c>
      <c r="T301" s="4">
        <v>168.97434782608693</v>
      </c>
      <c r="U301" s="4">
        <v>2.717391304347826E-2</v>
      </c>
      <c r="V301" s="4">
        <v>0</v>
      </c>
      <c r="W30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17.284021739130434</v>
      </c>
      <c r="X301" s="4">
        <v>0.23869565217391306</v>
      </c>
      <c r="Y301" s="4">
        <v>0</v>
      </c>
      <c r="Z301" s="4">
        <v>0</v>
      </c>
      <c r="AA301" s="4">
        <v>0</v>
      </c>
      <c r="AB301" s="4">
        <v>0</v>
      </c>
      <c r="AC301" s="4">
        <v>17.045326086956521</v>
      </c>
      <c r="AD301" s="4">
        <v>0</v>
      </c>
      <c r="AE301" s="4">
        <v>0</v>
      </c>
      <c r="AF301" s="1">
        <v>396116</v>
      </c>
      <c r="AG301" s="1">
        <v>3</v>
      </c>
      <c r="AH301"/>
    </row>
    <row r="302" spans="1:34" x14ac:dyDescent="0.25">
      <c r="A302" t="s">
        <v>721</v>
      </c>
      <c r="B302" t="s">
        <v>176</v>
      </c>
      <c r="C302" t="s">
        <v>982</v>
      </c>
      <c r="D302" t="s">
        <v>790</v>
      </c>
      <c r="E302" s="4">
        <v>82.413043478260875</v>
      </c>
      <c r="F302" s="4">
        <f>Nurse[[#This Row],[Total Nurse Staff Hours]]/Nurse[[#This Row],[MDS Census]]</f>
        <v>3.2208150883671851</v>
      </c>
      <c r="G302" s="4">
        <f>Nurse[[#This Row],[Total Direct Care Staff Hours]]/Nurse[[#This Row],[MDS Census]]</f>
        <v>3.0130282247428117</v>
      </c>
      <c r="H302" s="4">
        <f>Nurse[[#This Row],[Total RN Hours (w/ Admin, DON)]]/Nurse[[#This Row],[MDS Census]]</f>
        <v>0.45186230546030076</v>
      </c>
      <c r="I302" s="4">
        <f>Nurse[[#This Row],[RN Hours (excl. Admin, DON)]]/Nurse[[#This Row],[MDS Census]]</f>
        <v>0.30938670535478768</v>
      </c>
      <c r="J302" s="4">
        <f>SUM(Nurse[[#This Row],[RN Hours (excl. Admin, DON)]],Nurse[[#This Row],[RN Admin Hours]],Nurse[[#This Row],[RN DON Hours]],Nurse[[#This Row],[LPN Hours (excl. Admin)]],Nurse[[#This Row],[LPN Admin Hours]],Nurse[[#This Row],[CNA Hours]],Nurse[[#This Row],[NA TR Hours]],Nurse[[#This Row],[Med Aide/Tech Hours]])</f>
        <v>265.43717391304347</v>
      </c>
      <c r="K302" s="4">
        <f>SUM(Nurse[[#This Row],[RN Hours (excl. Admin, DON)]],Nurse[[#This Row],[LPN Hours (excl. Admin)]],Nurse[[#This Row],[CNA Hours]],Nurse[[#This Row],[NA TR Hours]],Nurse[[#This Row],[Med Aide/Tech Hours]])</f>
        <v>248.31282608695651</v>
      </c>
      <c r="L302" s="4">
        <f>SUM(Nurse[[#This Row],[RN Hours (excl. Admin, DON)]],Nurse[[#This Row],[RN Admin Hours]],Nurse[[#This Row],[RN DON Hours]])</f>
        <v>37.239347826086963</v>
      </c>
      <c r="M302" s="4">
        <v>25.497500000000006</v>
      </c>
      <c r="N302" s="4">
        <v>6.4184782608695654</v>
      </c>
      <c r="O302" s="4">
        <v>5.3233695652173916</v>
      </c>
      <c r="P302" s="4">
        <f>SUM(Nurse[[#This Row],[LPN Hours (excl. Admin)]],Nurse[[#This Row],[LPN Admin Hours]])</f>
        <v>86.68391304347827</v>
      </c>
      <c r="Q302" s="4">
        <v>81.301413043478263</v>
      </c>
      <c r="R302" s="4">
        <v>5.3825000000000003</v>
      </c>
      <c r="S302" s="4">
        <f>SUM(Nurse[[#This Row],[CNA Hours]],Nurse[[#This Row],[NA TR Hours]],Nurse[[#This Row],[Med Aide/Tech Hours]])</f>
        <v>141.51391304347825</v>
      </c>
      <c r="T302" s="4">
        <v>115.54608695652173</v>
      </c>
      <c r="U302" s="4">
        <v>25.967826086956517</v>
      </c>
      <c r="V302" s="4">
        <v>0</v>
      </c>
      <c r="W30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02" s="4">
        <v>0</v>
      </c>
      <c r="Y302" s="4">
        <v>0</v>
      </c>
      <c r="Z302" s="4">
        <v>0</v>
      </c>
      <c r="AA302" s="4">
        <v>0</v>
      </c>
      <c r="AB302" s="4">
        <v>0</v>
      </c>
      <c r="AC302" s="4">
        <v>0</v>
      </c>
      <c r="AD302" s="4">
        <v>0</v>
      </c>
      <c r="AE302" s="4">
        <v>0</v>
      </c>
      <c r="AF302" s="1">
        <v>395350</v>
      </c>
      <c r="AG302" s="1">
        <v>3</v>
      </c>
      <c r="AH302"/>
    </row>
    <row r="303" spans="1:34" x14ac:dyDescent="0.25">
      <c r="A303" t="s">
        <v>721</v>
      </c>
      <c r="B303" t="s">
        <v>546</v>
      </c>
      <c r="C303" t="s">
        <v>1079</v>
      </c>
      <c r="D303" t="s">
        <v>768</v>
      </c>
      <c r="E303" s="4">
        <v>57.260869565217391</v>
      </c>
      <c r="F303" s="4">
        <f>Nurse[[#This Row],[Total Nurse Staff Hours]]/Nurse[[#This Row],[MDS Census]]</f>
        <v>4.0378227031131377</v>
      </c>
      <c r="G303" s="4">
        <f>Nurse[[#This Row],[Total Direct Care Staff Hours]]/Nurse[[#This Row],[MDS Census]]</f>
        <v>3.800616932422173</v>
      </c>
      <c r="H303" s="4">
        <f>Nurse[[#This Row],[Total RN Hours (w/ Admin, DON)]]/Nurse[[#This Row],[MDS Census]]</f>
        <v>1.0837129840546711</v>
      </c>
      <c r="I303" s="4">
        <f>Nurse[[#This Row],[RN Hours (excl. Admin, DON)]]/Nurse[[#This Row],[MDS Census]]</f>
        <v>0.84650721336370671</v>
      </c>
      <c r="J303" s="4">
        <f>SUM(Nurse[[#This Row],[RN Hours (excl. Admin, DON)]],Nurse[[#This Row],[RN Admin Hours]],Nurse[[#This Row],[RN DON Hours]],Nurse[[#This Row],[LPN Hours (excl. Admin)]],Nurse[[#This Row],[LPN Admin Hours]],Nurse[[#This Row],[CNA Hours]],Nurse[[#This Row],[NA TR Hours]],Nurse[[#This Row],[Med Aide/Tech Hours]])</f>
        <v>231.20923913043487</v>
      </c>
      <c r="K303" s="4">
        <f>SUM(Nurse[[#This Row],[RN Hours (excl. Admin, DON)]],Nurse[[#This Row],[LPN Hours (excl. Admin)]],Nurse[[#This Row],[CNA Hours]],Nurse[[#This Row],[NA TR Hours]],Nurse[[#This Row],[Med Aide/Tech Hours]])</f>
        <v>217.6266304347827</v>
      </c>
      <c r="L303" s="4">
        <f>SUM(Nurse[[#This Row],[RN Hours (excl. Admin, DON)]],Nurse[[#This Row],[RN Admin Hours]],Nurse[[#This Row],[RN DON Hours]])</f>
        <v>62.054347826087039</v>
      </c>
      <c r="M303" s="4">
        <v>48.471739130434855</v>
      </c>
      <c r="N303" s="4">
        <v>8.8000000000000078</v>
      </c>
      <c r="O303" s="4">
        <v>4.7826086956521738</v>
      </c>
      <c r="P303" s="4">
        <f>SUM(Nurse[[#This Row],[LPN Hours (excl. Admin)]],Nurse[[#This Row],[LPN Admin Hours]])</f>
        <v>58.388586956521742</v>
      </c>
      <c r="Q303" s="4">
        <v>58.388586956521742</v>
      </c>
      <c r="R303" s="4">
        <v>0</v>
      </c>
      <c r="S303" s="4">
        <f>SUM(Nurse[[#This Row],[CNA Hours]],Nurse[[#This Row],[NA TR Hours]],Nurse[[#This Row],[Med Aide/Tech Hours]])</f>
        <v>110.76630434782609</v>
      </c>
      <c r="T303" s="4">
        <v>110.76630434782609</v>
      </c>
      <c r="U303" s="4">
        <v>0</v>
      </c>
      <c r="V303" s="4">
        <v>0</v>
      </c>
      <c r="W30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32.486413043478265</v>
      </c>
      <c r="X303" s="4">
        <v>10.804347826086957</v>
      </c>
      <c r="Y303" s="4">
        <v>0</v>
      </c>
      <c r="Z303" s="4">
        <v>0</v>
      </c>
      <c r="AA303" s="4">
        <v>3.0027173913043477</v>
      </c>
      <c r="AB303" s="4">
        <v>0</v>
      </c>
      <c r="AC303" s="4">
        <v>18.679347826086957</v>
      </c>
      <c r="AD303" s="4">
        <v>0</v>
      </c>
      <c r="AE303" s="4">
        <v>0</v>
      </c>
      <c r="AF303" s="1">
        <v>395882</v>
      </c>
      <c r="AG303" s="1">
        <v>3</v>
      </c>
      <c r="AH303"/>
    </row>
    <row r="304" spans="1:34" x14ac:dyDescent="0.25">
      <c r="A304" t="s">
        <v>721</v>
      </c>
      <c r="B304" t="s">
        <v>530</v>
      </c>
      <c r="C304" t="s">
        <v>1093</v>
      </c>
      <c r="D304" t="s">
        <v>781</v>
      </c>
      <c r="E304" s="4">
        <v>66.978260869565219</v>
      </c>
      <c r="F304" s="4">
        <f>Nurse[[#This Row],[Total Nurse Staff Hours]]/Nurse[[#This Row],[MDS Census]]</f>
        <v>3.3972151898734189</v>
      </c>
      <c r="G304" s="4">
        <f>Nurse[[#This Row],[Total Direct Care Staff Hours]]/Nurse[[#This Row],[MDS Census]]</f>
        <v>3.1817543005517699</v>
      </c>
      <c r="H304" s="4">
        <f>Nurse[[#This Row],[Total RN Hours (w/ Admin, DON)]]/Nurse[[#This Row],[MDS Census]]</f>
        <v>0.70386562804284314</v>
      </c>
      <c r="I304" s="4">
        <f>Nurse[[#This Row],[RN Hours (excl. Admin, DON)]]/Nurse[[#This Row],[MDS Census]]</f>
        <v>0.48840473872119439</v>
      </c>
      <c r="J304" s="4">
        <f>SUM(Nurse[[#This Row],[RN Hours (excl. Admin, DON)]],Nurse[[#This Row],[RN Admin Hours]],Nurse[[#This Row],[RN DON Hours]],Nurse[[#This Row],[LPN Hours (excl. Admin)]],Nurse[[#This Row],[LPN Admin Hours]],Nurse[[#This Row],[CNA Hours]],Nurse[[#This Row],[NA TR Hours]],Nurse[[#This Row],[Med Aide/Tech Hours]])</f>
        <v>227.53956521739138</v>
      </c>
      <c r="K304" s="4">
        <f>SUM(Nurse[[#This Row],[RN Hours (excl. Admin, DON)]],Nurse[[#This Row],[LPN Hours (excl. Admin)]],Nurse[[#This Row],[CNA Hours]],Nurse[[#This Row],[NA TR Hours]],Nurse[[#This Row],[Med Aide/Tech Hours]])</f>
        <v>213.10836956521746</v>
      </c>
      <c r="L304" s="4">
        <f>SUM(Nurse[[#This Row],[RN Hours (excl. Admin, DON)]],Nurse[[#This Row],[RN Admin Hours]],Nurse[[#This Row],[RN DON Hours]])</f>
        <v>47.143695652173911</v>
      </c>
      <c r="M304" s="4">
        <v>32.712499999999999</v>
      </c>
      <c r="N304" s="4">
        <v>8.9706521739130451</v>
      </c>
      <c r="O304" s="4">
        <v>5.4605434782608686</v>
      </c>
      <c r="P304" s="4">
        <f>SUM(Nurse[[#This Row],[LPN Hours (excl. Admin)]],Nurse[[#This Row],[LPN Admin Hours]])</f>
        <v>40.404565217391301</v>
      </c>
      <c r="Q304" s="4">
        <v>40.404565217391301</v>
      </c>
      <c r="R304" s="4">
        <v>0</v>
      </c>
      <c r="S304" s="4">
        <f>SUM(Nurse[[#This Row],[CNA Hours]],Nurse[[#This Row],[NA TR Hours]],Nurse[[#This Row],[Med Aide/Tech Hours]])</f>
        <v>139.99130434782617</v>
      </c>
      <c r="T304" s="4">
        <v>139.99130434782617</v>
      </c>
      <c r="U304" s="4">
        <v>0</v>
      </c>
      <c r="V304" s="4">
        <v>0</v>
      </c>
      <c r="W30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11.899347826086956</v>
      </c>
      <c r="X304" s="4">
        <v>11.899347826086956</v>
      </c>
      <c r="Y304" s="4">
        <v>0</v>
      </c>
      <c r="Z304" s="4">
        <v>0</v>
      </c>
      <c r="AA304" s="4">
        <v>0</v>
      </c>
      <c r="AB304" s="4">
        <v>0</v>
      </c>
      <c r="AC304" s="4">
        <v>0</v>
      </c>
      <c r="AD304" s="4">
        <v>0</v>
      </c>
      <c r="AE304" s="4">
        <v>0</v>
      </c>
      <c r="AF304" s="1">
        <v>395860</v>
      </c>
      <c r="AG304" s="1">
        <v>3</v>
      </c>
      <c r="AH304"/>
    </row>
    <row r="305" spans="1:34" x14ac:dyDescent="0.25">
      <c r="A305" t="s">
        <v>721</v>
      </c>
      <c r="B305" t="s">
        <v>217</v>
      </c>
      <c r="C305" t="s">
        <v>972</v>
      </c>
      <c r="D305" t="s">
        <v>761</v>
      </c>
      <c r="E305" s="4">
        <v>75.793478260869563</v>
      </c>
      <c r="F305" s="4">
        <f>Nurse[[#This Row],[Total Nurse Staff Hours]]/Nurse[[#This Row],[MDS Census]]</f>
        <v>3.975763659830776</v>
      </c>
      <c r="G305" s="4">
        <f>Nurse[[#This Row],[Total Direct Care Staff Hours]]/Nurse[[#This Row],[MDS Census]]</f>
        <v>3.7181987666714473</v>
      </c>
      <c r="H305" s="4">
        <f>Nurse[[#This Row],[Total RN Hours (w/ Admin, DON)]]/Nurse[[#This Row],[MDS Census]]</f>
        <v>0.75484009751900194</v>
      </c>
      <c r="I305" s="4">
        <f>Nurse[[#This Row],[RN Hours (excl. Admin, DON)]]/Nurse[[#This Row],[MDS Census]]</f>
        <v>0.5429513839093647</v>
      </c>
      <c r="J305" s="4">
        <f>SUM(Nurse[[#This Row],[RN Hours (excl. Admin, DON)]],Nurse[[#This Row],[RN Admin Hours]],Nurse[[#This Row],[RN DON Hours]],Nurse[[#This Row],[LPN Hours (excl. Admin)]],Nurse[[#This Row],[LPN Admin Hours]],Nurse[[#This Row],[CNA Hours]],Nurse[[#This Row],[NA TR Hours]],Nurse[[#This Row],[Med Aide/Tech Hours]])</f>
        <v>301.33695652173913</v>
      </c>
      <c r="K305" s="4">
        <f>SUM(Nurse[[#This Row],[RN Hours (excl. Admin, DON)]],Nurse[[#This Row],[LPN Hours (excl. Admin)]],Nurse[[#This Row],[CNA Hours]],Nurse[[#This Row],[NA TR Hours]],Nurse[[#This Row],[Med Aide/Tech Hours]])</f>
        <v>281.81521739130437</v>
      </c>
      <c r="L305" s="4">
        <f>SUM(Nurse[[#This Row],[RN Hours (excl. Admin, DON)]],Nurse[[#This Row],[RN Admin Hours]],Nurse[[#This Row],[RN DON Hours]])</f>
        <v>57.211956521739133</v>
      </c>
      <c r="M305" s="4">
        <v>41.152173913043477</v>
      </c>
      <c r="N305" s="4">
        <v>11.331521739130435</v>
      </c>
      <c r="O305" s="4">
        <v>4.7282608695652177</v>
      </c>
      <c r="P305" s="4">
        <f>SUM(Nurse[[#This Row],[LPN Hours (excl. Admin)]],Nurse[[#This Row],[LPN Admin Hours]])</f>
        <v>92.657608695652172</v>
      </c>
      <c r="Q305" s="4">
        <v>89.195652173913047</v>
      </c>
      <c r="R305" s="4">
        <v>3.4619565217391304</v>
      </c>
      <c r="S305" s="4">
        <f>SUM(Nurse[[#This Row],[CNA Hours]],Nurse[[#This Row],[NA TR Hours]],Nurse[[#This Row],[Med Aide/Tech Hours]])</f>
        <v>151.46739130434781</v>
      </c>
      <c r="T305" s="4">
        <v>151.46739130434781</v>
      </c>
      <c r="U305" s="4">
        <v>0</v>
      </c>
      <c r="V305" s="4">
        <v>0</v>
      </c>
      <c r="W30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50.676630434782609</v>
      </c>
      <c r="X305" s="4">
        <v>0</v>
      </c>
      <c r="Y305" s="4">
        <v>0</v>
      </c>
      <c r="Z305" s="4">
        <v>0</v>
      </c>
      <c r="AA305" s="4">
        <v>12.929347826086957</v>
      </c>
      <c r="AB305" s="4">
        <v>0</v>
      </c>
      <c r="AC305" s="4">
        <v>37.747282608695649</v>
      </c>
      <c r="AD305" s="4">
        <v>0</v>
      </c>
      <c r="AE305" s="4">
        <v>0</v>
      </c>
      <c r="AF305" s="1">
        <v>395406</v>
      </c>
      <c r="AG305" s="1">
        <v>3</v>
      </c>
      <c r="AH305"/>
    </row>
    <row r="306" spans="1:34" x14ac:dyDescent="0.25">
      <c r="A306" t="s">
        <v>721</v>
      </c>
      <c r="B306" t="s">
        <v>347</v>
      </c>
      <c r="C306" t="s">
        <v>903</v>
      </c>
      <c r="D306" t="s">
        <v>769</v>
      </c>
      <c r="E306" s="4">
        <v>50.098591549295776</v>
      </c>
      <c r="F306" s="4">
        <f>Nurse[[#This Row],[Total Nurse Staff Hours]]/Nurse[[#This Row],[MDS Census]]</f>
        <v>4.0011132977227994</v>
      </c>
      <c r="G306" s="4">
        <f>Nurse[[#This Row],[Total Direct Care Staff Hours]]/Nurse[[#This Row],[MDS Census]]</f>
        <v>3.6898256958110762</v>
      </c>
      <c r="H306" s="4">
        <f>Nurse[[#This Row],[Total RN Hours (w/ Admin, DON)]]/Nurse[[#This Row],[MDS Census]]</f>
        <v>0.97125386561709304</v>
      </c>
      <c r="I306" s="4">
        <f>Nurse[[#This Row],[RN Hours (excl. Admin, DON)]]/Nurse[[#This Row],[MDS Census]]</f>
        <v>0.6599662637053697</v>
      </c>
      <c r="J306" s="4">
        <f>SUM(Nurse[[#This Row],[RN Hours (excl. Admin, DON)]],Nurse[[#This Row],[RN Admin Hours]],Nurse[[#This Row],[RN DON Hours]],Nurse[[#This Row],[LPN Hours (excl. Admin)]],Nurse[[#This Row],[LPN Admin Hours]],Nurse[[#This Row],[CNA Hours]],Nurse[[#This Row],[NA TR Hours]],Nurse[[#This Row],[Med Aide/Tech Hours]])</f>
        <v>200.45014084507039</v>
      </c>
      <c r="K306" s="4">
        <f>SUM(Nurse[[#This Row],[RN Hours (excl. Admin, DON)]],Nurse[[#This Row],[LPN Hours (excl. Admin)]],Nurse[[#This Row],[CNA Hours]],Nurse[[#This Row],[NA TR Hours]],Nurse[[#This Row],[Med Aide/Tech Hours]])</f>
        <v>184.85507042253519</v>
      </c>
      <c r="L306" s="4">
        <f>SUM(Nurse[[#This Row],[RN Hours (excl. Admin, DON)]],Nurse[[#This Row],[RN Admin Hours]],Nurse[[#This Row],[RN DON Hours]])</f>
        <v>48.658450704225352</v>
      </c>
      <c r="M306" s="4">
        <v>33.063380281690144</v>
      </c>
      <c r="N306" s="4">
        <v>10.003521126760564</v>
      </c>
      <c r="O306" s="4">
        <v>5.591549295774648</v>
      </c>
      <c r="P306" s="4">
        <f>SUM(Nurse[[#This Row],[LPN Hours (excl. Admin)]],Nurse[[#This Row],[LPN Admin Hours]])</f>
        <v>43.108732394366193</v>
      </c>
      <c r="Q306" s="4">
        <v>43.108732394366193</v>
      </c>
      <c r="R306" s="4">
        <v>0</v>
      </c>
      <c r="S306" s="4">
        <f>SUM(Nurse[[#This Row],[CNA Hours]],Nurse[[#This Row],[NA TR Hours]],Nurse[[#This Row],[Med Aide/Tech Hours]])</f>
        <v>108.68295774647885</v>
      </c>
      <c r="T306" s="4">
        <v>108.68295774647885</v>
      </c>
      <c r="U306" s="4">
        <v>0</v>
      </c>
      <c r="V306" s="4">
        <v>0</v>
      </c>
      <c r="W30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56.210704225352103</v>
      </c>
      <c r="X306" s="4">
        <v>1.9049295774647887</v>
      </c>
      <c r="Y306" s="4">
        <v>0</v>
      </c>
      <c r="Z306" s="4">
        <v>0</v>
      </c>
      <c r="AA306" s="4">
        <v>12.168591549295774</v>
      </c>
      <c r="AB306" s="4">
        <v>0</v>
      </c>
      <c r="AC306" s="4">
        <v>42.137183098591542</v>
      </c>
      <c r="AD306" s="4">
        <v>0</v>
      </c>
      <c r="AE306" s="4">
        <v>0</v>
      </c>
      <c r="AF306" s="1">
        <v>395591</v>
      </c>
      <c r="AG306" s="1">
        <v>3</v>
      </c>
      <c r="AH306"/>
    </row>
    <row r="307" spans="1:34" x14ac:dyDescent="0.25">
      <c r="A307" t="s">
        <v>721</v>
      </c>
      <c r="B307" t="s">
        <v>191</v>
      </c>
      <c r="C307" t="s">
        <v>987</v>
      </c>
      <c r="D307" t="s">
        <v>736</v>
      </c>
      <c r="E307" s="4">
        <v>121.42391304347827</v>
      </c>
      <c r="F307" s="4">
        <f>Nurse[[#This Row],[Total Nurse Staff Hours]]/Nurse[[#This Row],[MDS Census]]</f>
        <v>2.8562348939217617</v>
      </c>
      <c r="G307" s="4">
        <f>Nurse[[#This Row],[Total Direct Care Staff Hours]]/Nurse[[#This Row],[MDS Census]]</f>
        <v>2.7439575687046815</v>
      </c>
      <c r="H307" s="4">
        <f>Nurse[[#This Row],[Total RN Hours (w/ Admin, DON)]]/Nurse[[#This Row],[MDS Census]]</f>
        <v>0.54581058096857926</v>
      </c>
      <c r="I307" s="4">
        <f>Nurse[[#This Row],[RN Hours (excl. Admin, DON)]]/Nurse[[#This Row],[MDS Census]]</f>
        <v>0.43353325575149937</v>
      </c>
      <c r="J307" s="4">
        <f>SUM(Nurse[[#This Row],[RN Hours (excl. Admin, DON)]],Nurse[[#This Row],[RN Admin Hours]],Nurse[[#This Row],[RN DON Hours]],Nurse[[#This Row],[LPN Hours (excl. Admin)]],Nurse[[#This Row],[LPN Admin Hours]],Nurse[[#This Row],[CNA Hours]],Nurse[[#This Row],[NA TR Hours]],Nurse[[#This Row],[Med Aide/Tech Hours]])</f>
        <v>346.81521739130437</v>
      </c>
      <c r="K307" s="4">
        <f>SUM(Nurse[[#This Row],[RN Hours (excl. Admin, DON)]],Nurse[[#This Row],[LPN Hours (excl. Admin)]],Nurse[[#This Row],[CNA Hours]],Nurse[[#This Row],[NA TR Hours]],Nurse[[#This Row],[Med Aide/Tech Hours]])</f>
        <v>333.18206521739131</v>
      </c>
      <c r="L307" s="4">
        <f>SUM(Nurse[[#This Row],[RN Hours (excl. Admin, DON)]],Nurse[[#This Row],[RN Admin Hours]],Nurse[[#This Row],[RN DON Hours]])</f>
        <v>66.274456521739125</v>
      </c>
      <c r="M307" s="4">
        <v>52.641304347826086</v>
      </c>
      <c r="N307" s="4">
        <v>8.8342391304347831</v>
      </c>
      <c r="O307" s="4">
        <v>4.7989130434782608</v>
      </c>
      <c r="P307" s="4">
        <f>SUM(Nurse[[#This Row],[LPN Hours (excl. Admin)]],Nurse[[#This Row],[LPN Admin Hours]])</f>
        <v>65.195652173913047</v>
      </c>
      <c r="Q307" s="4">
        <v>65.195652173913047</v>
      </c>
      <c r="R307" s="4">
        <v>0</v>
      </c>
      <c r="S307" s="4">
        <f>SUM(Nurse[[#This Row],[CNA Hours]],Nurse[[#This Row],[NA TR Hours]],Nurse[[#This Row],[Med Aide/Tech Hours]])</f>
        <v>215.34510869565219</v>
      </c>
      <c r="T307" s="4">
        <v>184.30706521739131</v>
      </c>
      <c r="U307" s="4">
        <v>31.038043478260871</v>
      </c>
      <c r="V307" s="4">
        <v>0</v>
      </c>
      <c r="W30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58.855978260869563</v>
      </c>
      <c r="X307" s="4">
        <v>8.9266304347826093</v>
      </c>
      <c r="Y307" s="4">
        <v>0</v>
      </c>
      <c r="Z307" s="4">
        <v>0</v>
      </c>
      <c r="AA307" s="4">
        <v>3.2527173913043477</v>
      </c>
      <c r="AB307" s="4">
        <v>0</v>
      </c>
      <c r="AC307" s="4">
        <v>46.676630434782609</v>
      </c>
      <c r="AD307" s="4">
        <v>0</v>
      </c>
      <c r="AE307" s="4">
        <v>0</v>
      </c>
      <c r="AF307" s="1">
        <v>395370</v>
      </c>
      <c r="AG307" s="1">
        <v>3</v>
      </c>
      <c r="AH307"/>
    </row>
    <row r="308" spans="1:34" x14ac:dyDescent="0.25">
      <c r="A308" t="s">
        <v>721</v>
      </c>
      <c r="B308" t="s">
        <v>495</v>
      </c>
      <c r="C308" t="s">
        <v>1083</v>
      </c>
      <c r="D308" t="s">
        <v>736</v>
      </c>
      <c r="E308" s="4">
        <v>59.456521739130437</v>
      </c>
      <c r="F308" s="4">
        <f>Nurse[[#This Row],[Total Nurse Staff Hours]]/Nurse[[#This Row],[MDS Census]]</f>
        <v>4.220875685557588</v>
      </c>
      <c r="G308" s="4">
        <f>Nurse[[#This Row],[Total Direct Care Staff Hours]]/Nurse[[#This Row],[MDS Census]]</f>
        <v>3.705486288848264</v>
      </c>
      <c r="H308" s="4">
        <f>Nurse[[#This Row],[Total RN Hours (w/ Admin, DON)]]/Nurse[[#This Row],[MDS Census]]</f>
        <v>1.0154332723948811</v>
      </c>
      <c r="I308" s="4">
        <f>Nurse[[#This Row],[RN Hours (excl. Admin, DON)]]/Nurse[[#This Row],[MDS Census]]</f>
        <v>0.53595429616087753</v>
      </c>
      <c r="J308" s="4">
        <f>SUM(Nurse[[#This Row],[RN Hours (excl. Admin, DON)]],Nurse[[#This Row],[RN Admin Hours]],Nurse[[#This Row],[RN DON Hours]],Nurse[[#This Row],[LPN Hours (excl. Admin)]],Nurse[[#This Row],[LPN Admin Hours]],Nurse[[#This Row],[CNA Hours]],Nurse[[#This Row],[NA TR Hours]],Nurse[[#This Row],[Med Aide/Tech Hours]])</f>
        <v>250.9585869565218</v>
      </c>
      <c r="K308" s="4">
        <f>SUM(Nurse[[#This Row],[RN Hours (excl. Admin, DON)]],Nurse[[#This Row],[LPN Hours (excl. Admin)]],Nurse[[#This Row],[CNA Hours]],Nurse[[#This Row],[NA TR Hours]],Nurse[[#This Row],[Med Aide/Tech Hours]])</f>
        <v>220.31532608695659</v>
      </c>
      <c r="L308" s="4">
        <f>SUM(Nurse[[#This Row],[RN Hours (excl. Admin, DON)]],Nurse[[#This Row],[RN Admin Hours]],Nurse[[#This Row],[RN DON Hours]])</f>
        <v>60.374130434782607</v>
      </c>
      <c r="M308" s="4">
        <v>31.865978260869564</v>
      </c>
      <c r="N308" s="4">
        <v>23.660326086956523</v>
      </c>
      <c r="O308" s="4">
        <v>4.8478260869565215</v>
      </c>
      <c r="P308" s="4">
        <f>SUM(Nurse[[#This Row],[LPN Hours (excl. Admin)]],Nurse[[#This Row],[LPN Admin Hours]])</f>
        <v>42.61336956521739</v>
      </c>
      <c r="Q308" s="4">
        <v>40.478260869565219</v>
      </c>
      <c r="R308" s="4">
        <v>2.1351086956521739</v>
      </c>
      <c r="S308" s="4">
        <f>SUM(Nurse[[#This Row],[CNA Hours]],Nurse[[#This Row],[NA TR Hours]],Nurse[[#This Row],[Med Aide/Tech Hours]])</f>
        <v>147.97108695652179</v>
      </c>
      <c r="T308" s="4">
        <v>146.38956521739135</v>
      </c>
      <c r="U308" s="4">
        <v>1.5815217391304348</v>
      </c>
      <c r="V308" s="4">
        <v>0</v>
      </c>
      <c r="W30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8.7322826086956518</v>
      </c>
      <c r="X308" s="4">
        <v>0.34967391304347828</v>
      </c>
      <c r="Y308" s="4">
        <v>0</v>
      </c>
      <c r="Z308" s="4">
        <v>0</v>
      </c>
      <c r="AA308" s="4">
        <v>1.7201086956521738</v>
      </c>
      <c r="AB308" s="4">
        <v>0</v>
      </c>
      <c r="AC308" s="4">
        <v>6.6625000000000005</v>
      </c>
      <c r="AD308" s="4">
        <v>0</v>
      </c>
      <c r="AE308" s="4">
        <v>0</v>
      </c>
      <c r="AF308" s="1">
        <v>395804</v>
      </c>
      <c r="AG308" s="1">
        <v>3</v>
      </c>
      <c r="AH308"/>
    </row>
    <row r="309" spans="1:34" x14ac:dyDescent="0.25">
      <c r="A309" t="s">
        <v>721</v>
      </c>
      <c r="B309" t="s">
        <v>230</v>
      </c>
      <c r="C309" t="s">
        <v>912</v>
      </c>
      <c r="D309" t="s">
        <v>771</v>
      </c>
      <c r="E309" s="4">
        <v>59.010869565217391</v>
      </c>
      <c r="F309" s="4">
        <f>Nurse[[#This Row],[Total Nurse Staff Hours]]/Nurse[[#This Row],[MDS Census]]</f>
        <v>3.9926616319764232</v>
      </c>
      <c r="G309" s="4">
        <f>Nurse[[#This Row],[Total Direct Care Staff Hours]]/Nurse[[#This Row],[MDS Census]]</f>
        <v>3.7035494566218463</v>
      </c>
      <c r="H309" s="4">
        <f>Nurse[[#This Row],[Total RN Hours (w/ Admin, DON)]]/Nurse[[#This Row],[MDS Census]]</f>
        <v>0.7331589611346474</v>
      </c>
      <c r="I309" s="4">
        <f>Nurse[[#This Row],[RN Hours (excl. Admin, DON)]]/Nurse[[#This Row],[MDS Census]]</f>
        <v>0.44404678578007006</v>
      </c>
      <c r="J309" s="4">
        <f>SUM(Nurse[[#This Row],[RN Hours (excl. Admin, DON)]],Nurse[[#This Row],[RN Admin Hours]],Nurse[[#This Row],[RN DON Hours]],Nurse[[#This Row],[LPN Hours (excl. Admin)]],Nurse[[#This Row],[LPN Admin Hours]],Nurse[[#This Row],[CNA Hours]],Nurse[[#This Row],[NA TR Hours]],Nurse[[#This Row],[Med Aide/Tech Hours]])</f>
        <v>235.61043478260871</v>
      </c>
      <c r="K309" s="4">
        <f>SUM(Nurse[[#This Row],[RN Hours (excl. Admin, DON)]],Nurse[[#This Row],[LPN Hours (excl. Admin)]],Nurse[[#This Row],[CNA Hours]],Nurse[[#This Row],[NA TR Hours]],Nurse[[#This Row],[Med Aide/Tech Hours]])</f>
        <v>218.54967391304351</v>
      </c>
      <c r="L309" s="4">
        <f>SUM(Nurse[[#This Row],[RN Hours (excl. Admin, DON)]],Nurse[[#This Row],[RN Admin Hours]],Nurse[[#This Row],[RN DON Hours]])</f>
        <v>43.264347826086961</v>
      </c>
      <c r="M309" s="4">
        <v>26.203586956521743</v>
      </c>
      <c r="N309" s="4">
        <v>11.968369565217392</v>
      </c>
      <c r="O309" s="4">
        <v>5.0923913043478262</v>
      </c>
      <c r="P309" s="4">
        <f>SUM(Nurse[[#This Row],[LPN Hours (excl. Admin)]],Nurse[[#This Row],[LPN Admin Hours]])</f>
        <v>62.911413043478262</v>
      </c>
      <c r="Q309" s="4">
        <v>62.911413043478262</v>
      </c>
      <c r="R309" s="4">
        <v>0</v>
      </c>
      <c r="S309" s="4">
        <f>SUM(Nurse[[#This Row],[CNA Hours]],Nurse[[#This Row],[NA TR Hours]],Nurse[[#This Row],[Med Aide/Tech Hours]])</f>
        <v>129.4346739130435</v>
      </c>
      <c r="T309" s="4">
        <v>129.4346739130435</v>
      </c>
      <c r="U309" s="4">
        <v>0</v>
      </c>
      <c r="V309" s="4">
        <v>0</v>
      </c>
      <c r="W30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43.357717391304348</v>
      </c>
      <c r="X309" s="4">
        <v>5.6139130434782611</v>
      </c>
      <c r="Y309" s="4">
        <v>5.3651086956521743</v>
      </c>
      <c r="Z309" s="4">
        <v>0</v>
      </c>
      <c r="AA309" s="4">
        <v>9.5663043478260867</v>
      </c>
      <c r="AB309" s="4">
        <v>0</v>
      </c>
      <c r="AC309" s="4">
        <v>22.812391304347823</v>
      </c>
      <c r="AD309" s="4">
        <v>0</v>
      </c>
      <c r="AE309" s="4">
        <v>0</v>
      </c>
      <c r="AF309" s="1">
        <v>395427</v>
      </c>
      <c r="AG309" s="1">
        <v>3</v>
      </c>
      <c r="AH309"/>
    </row>
    <row r="310" spans="1:34" x14ac:dyDescent="0.25">
      <c r="A310" t="s">
        <v>721</v>
      </c>
      <c r="B310" t="s">
        <v>242</v>
      </c>
      <c r="C310" t="s">
        <v>885</v>
      </c>
      <c r="D310" t="s">
        <v>795</v>
      </c>
      <c r="E310" s="4">
        <v>34.086956521739133</v>
      </c>
      <c r="F310" s="4">
        <f>Nurse[[#This Row],[Total Nurse Staff Hours]]/Nurse[[#This Row],[MDS Census]]</f>
        <v>3.9946938775510197</v>
      </c>
      <c r="G310" s="4">
        <f>Nurse[[#This Row],[Total Direct Care Staff Hours]]/Nurse[[#This Row],[MDS Census]]</f>
        <v>3.5450765306122447</v>
      </c>
      <c r="H310" s="4">
        <f>Nurse[[#This Row],[Total RN Hours (w/ Admin, DON)]]/Nurse[[#This Row],[MDS Census]]</f>
        <v>1.1502551020408158</v>
      </c>
      <c r="I310" s="4">
        <f>Nurse[[#This Row],[RN Hours (excl. Admin, DON)]]/Nurse[[#This Row],[MDS Census]]</f>
        <v>0.70063775510204052</v>
      </c>
      <c r="J310" s="4">
        <f>SUM(Nurse[[#This Row],[RN Hours (excl. Admin, DON)]],Nurse[[#This Row],[RN Admin Hours]],Nurse[[#This Row],[RN DON Hours]],Nurse[[#This Row],[LPN Hours (excl. Admin)]],Nurse[[#This Row],[LPN Admin Hours]],Nurse[[#This Row],[CNA Hours]],Nurse[[#This Row],[NA TR Hours]],Nurse[[#This Row],[Med Aide/Tech Hours]])</f>
        <v>136.16695652173911</v>
      </c>
      <c r="K310" s="4">
        <f>SUM(Nurse[[#This Row],[RN Hours (excl. Admin, DON)]],Nurse[[#This Row],[LPN Hours (excl. Admin)]],Nurse[[#This Row],[CNA Hours]],Nurse[[#This Row],[NA TR Hours]],Nurse[[#This Row],[Med Aide/Tech Hours]])</f>
        <v>120.84086956521739</v>
      </c>
      <c r="L310" s="4">
        <f>SUM(Nurse[[#This Row],[RN Hours (excl. Admin, DON)]],Nurse[[#This Row],[RN Admin Hours]],Nurse[[#This Row],[RN DON Hours]])</f>
        <v>39.208695652173901</v>
      </c>
      <c r="M310" s="4">
        <v>23.882608695652166</v>
      </c>
      <c r="N310" s="4">
        <v>10.190217391304348</v>
      </c>
      <c r="O310" s="4">
        <v>5.1358695652173916</v>
      </c>
      <c r="P310" s="4">
        <f>SUM(Nurse[[#This Row],[LPN Hours (excl. Admin)]],Nurse[[#This Row],[LPN Admin Hours]])</f>
        <v>30.233043478260871</v>
      </c>
      <c r="Q310" s="4">
        <v>30.233043478260871</v>
      </c>
      <c r="R310" s="4">
        <v>0</v>
      </c>
      <c r="S310" s="4">
        <f>SUM(Nurse[[#This Row],[CNA Hours]],Nurse[[#This Row],[NA TR Hours]],Nurse[[#This Row],[Med Aide/Tech Hours]])</f>
        <v>66.725217391304355</v>
      </c>
      <c r="T310" s="4">
        <v>66.725217391304355</v>
      </c>
      <c r="U310" s="4">
        <v>0</v>
      </c>
      <c r="V310" s="4">
        <v>0</v>
      </c>
      <c r="W3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17.308260869565217</v>
      </c>
      <c r="X310" s="4">
        <v>3.4913043478260875</v>
      </c>
      <c r="Y310" s="4">
        <v>0</v>
      </c>
      <c r="Z310" s="4">
        <v>0</v>
      </c>
      <c r="AA310" s="4">
        <v>5.8227173913043488</v>
      </c>
      <c r="AB310" s="4">
        <v>0</v>
      </c>
      <c r="AC310" s="4">
        <v>7.9942391304347815</v>
      </c>
      <c r="AD310" s="4">
        <v>0</v>
      </c>
      <c r="AE310" s="4">
        <v>0</v>
      </c>
      <c r="AF310" s="1">
        <v>395439</v>
      </c>
      <c r="AG310" s="1">
        <v>3</v>
      </c>
      <c r="AH310"/>
    </row>
    <row r="311" spans="1:34" x14ac:dyDescent="0.25">
      <c r="A311" t="s">
        <v>721</v>
      </c>
      <c r="B311" t="s">
        <v>500</v>
      </c>
      <c r="C311" t="s">
        <v>1086</v>
      </c>
      <c r="D311" t="s">
        <v>791</v>
      </c>
      <c r="E311" s="4">
        <v>75.141304347826093</v>
      </c>
      <c r="F311" s="4">
        <f>Nurse[[#This Row],[Total Nurse Staff Hours]]/Nurse[[#This Row],[MDS Census]]</f>
        <v>3.718132503978012</v>
      </c>
      <c r="G311" s="4">
        <f>Nurse[[#This Row],[Total Direct Care Staff Hours]]/Nurse[[#This Row],[MDS Census]]</f>
        <v>3.4054245624186312</v>
      </c>
      <c r="H311" s="4">
        <f>Nurse[[#This Row],[Total RN Hours (w/ Admin, DON)]]/Nurse[[#This Row],[MDS Census]]</f>
        <v>0.73520902647186459</v>
      </c>
      <c r="I311" s="4">
        <f>Nurse[[#This Row],[RN Hours (excl. Admin, DON)]]/Nurse[[#This Row],[MDS Census]]</f>
        <v>0.55460726168089103</v>
      </c>
      <c r="J311" s="4">
        <f>SUM(Nurse[[#This Row],[RN Hours (excl. Admin, DON)]],Nurse[[#This Row],[RN Admin Hours]],Nurse[[#This Row],[RN DON Hours]],Nurse[[#This Row],[LPN Hours (excl. Admin)]],Nurse[[#This Row],[LPN Admin Hours]],Nurse[[#This Row],[CNA Hours]],Nurse[[#This Row],[NA TR Hours]],Nurse[[#This Row],[Med Aide/Tech Hours]])</f>
        <v>279.38532608695652</v>
      </c>
      <c r="K311" s="4">
        <f>SUM(Nurse[[#This Row],[RN Hours (excl. Admin, DON)]],Nurse[[#This Row],[LPN Hours (excl. Admin)]],Nurse[[#This Row],[CNA Hours]],Nurse[[#This Row],[NA TR Hours]],Nurse[[#This Row],[Med Aide/Tech Hours]])</f>
        <v>255.88804347826087</v>
      </c>
      <c r="L311" s="4">
        <f>SUM(Nurse[[#This Row],[RN Hours (excl. Admin, DON)]],Nurse[[#This Row],[RN Admin Hours]],Nurse[[#This Row],[RN DON Hours]])</f>
        <v>55.244565217391305</v>
      </c>
      <c r="M311" s="4">
        <v>41.673913043478258</v>
      </c>
      <c r="N311" s="4">
        <v>9.2228260869565215</v>
      </c>
      <c r="O311" s="4">
        <v>4.3478260869565215</v>
      </c>
      <c r="P311" s="4">
        <f>SUM(Nurse[[#This Row],[LPN Hours (excl. Admin)]],Nurse[[#This Row],[LPN Admin Hours]])</f>
        <v>70.518478260869557</v>
      </c>
      <c r="Q311" s="4">
        <v>60.591847826086955</v>
      </c>
      <c r="R311" s="4">
        <v>9.9266304347826093</v>
      </c>
      <c r="S311" s="4">
        <f>SUM(Nurse[[#This Row],[CNA Hours]],Nurse[[#This Row],[NA TR Hours]],Nurse[[#This Row],[Med Aide/Tech Hours]])</f>
        <v>153.62228260869566</v>
      </c>
      <c r="T311" s="4">
        <v>153.62228260869566</v>
      </c>
      <c r="U311" s="4">
        <v>0</v>
      </c>
      <c r="V311" s="4">
        <v>0</v>
      </c>
      <c r="W3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1.9505434782608695</v>
      </c>
      <c r="X311" s="4">
        <v>6.5217391304347824E-2</v>
      </c>
      <c r="Y311" s="4">
        <v>0</v>
      </c>
      <c r="Z311" s="4">
        <v>0</v>
      </c>
      <c r="AA311" s="4">
        <v>1.8853260869565216</v>
      </c>
      <c r="AB311" s="4">
        <v>0</v>
      </c>
      <c r="AC311" s="4">
        <v>0</v>
      </c>
      <c r="AD311" s="4">
        <v>0</v>
      </c>
      <c r="AE311" s="4">
        <v>0</v>
      </c>
      <c r="AF311" s="1">
        <v>395816</v>
      </c>
      <c r="AG311" s="1">
        <v>3</v>
      </c>
      <c r="AH311"/>
    </row>
    <row r="312" spans="1:34" x14ac:dyDescent="0.25">
      <c r="A312" t="s">
        <v>721</v>
      </c>
      <c r="B312" t="s">
        <v>65</v>
      </c>
      <c r="C312" t="s">
        <v>923</v>
      </c>
      <c r="D312" t="s">
        <v>776</v>
      </c>
      <c r="E312" s="4">
        <v>163.66197183098592</v>
      </c>
      <c r="F312" s="4">
        <f>Nurse[[#This Row],[Total Nurse Staff Hours]]/Nurse[[#This Row],[MDS Census]]</f>
        <v>2.9922246127366612</v>
      </c>
      <c r="G312" s="4">
        <f>Nurse[[#This Row],[Total Direct Care Staff Hours]]/Nurse[[#This Row],[MDS Census]]</f>
        <v>2.8596944922547332</v>
      </c>
      <c r="H312" s="4">
        <f>Nurse[[#This Row],[Total RN Hours (w/ Admin, DON)]]/Nurse[[#This Row],[MDS Census]]</f>
        <v>0.71860671256454411</v>
      </c>
      <c r="I312" s="4">
        <f>Nurse[[#This Row],[RN Hours (excl. Admin, DON)]]/Nurse[[#This Row],[MDS Census]]</f>
        <v>0.58607659208261631</v>
      </c>
      <c r="J312" s="4">
        <f>SUM(Nurse[[#This Row],[RN Hours (excl. Admin, DON)]],Nurse[[#This Row],[RN Admin Hours]],Nurse[[#This Row],[RN DON Hours]],Nurse[[#This Row],[LPN Hours (excl. Admin)]],Nurse[[#This Row],[LPN Admin Hours]],Nurse[[#This Row],[CNA Hours]],Nurse[[#This Row],[NA TR Hours]],Nurse[[#This Row],[Med Aide/Tech Hours]])</f>
        <v>489.71338028169021</v>
      </c>
      <c r="K312" s="4">
        <f>SUM(Nurse[[#This Row],[RN Hours (excl. Admin, DON)]],Nurse[[#This Row],[LPN Hours (excl. Admin)]],Nurse[[#This Row],[CNA Hours]],Nurse[[#This Row],[NA TR Hours]],Nurse[[#This Row],[Med Aide/Tech Hours]])</f>
        <v>468.02323943661975</v>
      </c>
      <c r="L312" s="4">
        <f>SUM(Nurse[[#This Row],[RN Hours (excl. Admin, DON)]],Nurse[[#This Row],[RN Admin Hours]],Nurse[[#This Row],[RN DON Hours]])</f>
        <v>117.60859154929581</v>
      </c>
      <c r="M312" s="4">
        <v>95.918450704225378</v>
      </c>
      <c r="N312" s="4">
        <v>16.845070422535212</v>
      </c>
      <c r="O312" s="4">
        <v>4.845070422535211</v>
      </c>
      <c r="P312" s="4">
        <f>SUM(Nurse[[#This Row],[LPN Hours (excl. Admin)]],Nurse[[#This Row],[LPN Admin Hours]])</f>
        <v>84.437887323943656</v>
      </c>
      <c r="Q312" s="4">
        <v>84.437887323943656</v>
      </c>
      <c r="R312" s="4">
        <v>0</v>
      </c>
      <c r="S312" s="4">
        <f>SUM(Nurse[[#This Row],[CNA Hours]],Nurse[[#This Row],[NA TR Hours]],Nurse[[#This Row],[Med Aide/Tech Hours]])</f>
        <v>287.66690140845071</v>
      </c>
      <c r="T312" s="4">
        <v>287.66690140845071</v>
      </c>
      <c r="U312" s="4">
        <v>0</v>
      </c>
      <c r="V312" s="4">
        <v>0</v>
      </c>
      <c r="W3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32.752112676056342</v>
      </c>
      <c r="X312" s="4">
        <v>10.464225352112678</v>
      </c>
      <c r="Y312" s="4">
        <v>0</v>
      </c>
      <c r="Z312" s="4">
        <v>0</v>
      </c>
      <c r="AA312" s="4">
        <v>6.0963380281690132</v>
      </c>
      <c r="AB312" s="4">
        <v>0</v>
      </c>
      <c r="AC312" s="4">
        <v>16.191549295774649</v>
      </c>
      <c r="AD312" s="4">
        <v>0</v>
      </c>
      <c r="AE312" s="4">
        <v>0</v>
      </c>
      <c r="AF312" s="1">
        <v>395117</v>
      </c>
      <c r="AG312" s="1">
        <v>3</v>
      </c>
      <c r="AH312"/>
    </row>
    <row r="313" spans="1:34" x14ac:dyDescent="0.25">
      <c r="A313" t="s">
        <v>721</v>
      </c>
      <c r="B313" t="s">
        <v>271</v>
      </c>
      <c r="C313" t="s">
        <v>953</v>
      </c>
      <c r="D313" t="s">
        <v>760</v>
      </c>
      <c r="E313" s="4">
        <v>99.967391304347828</v>
      </c>
      <c r="F313" s="4">
        <f>Nurse[[#This Row],[Total Nurse Staff Hours]]/Nurse[[#This Row],[MDS Census]]</f>
        <v>3.3333271719038815</v>
      </c>
      <c r="G313" s="4">
        <f>Nurse[[#This Row],[Total Direct Care Staff Hours]]/Nurse[[#This Row],[MDS Census]]</f>
        <v>3.1419332390997066</v>
      </c>
      <c r="H313" s="4">
        <f>Nurse[[#This Row],[Total RN Hours (w/ Admin, DON)]]/Nurse[[#This Row],[MDS Census]]</f>
        <v>0.70169620528433185</v>
      </c>
      <c r="I313" s="4">
        <f>Nurse[[#This Row],[RN Hours (excl. Admin, DON)]]/Nurse[[#This Row],[MDS Census]]</f>
        <v>0.56249320430575189</v>
      </c>
      <c r="J313" s="4">
        <f>SUM(Nurse[[#This Row],[RN Hours (excl. Admin, DON)]],Nurse[[#This Row],[RN Admin Hours]],Nurse[[#This Row],[RN DON Hours]],Nurse[[#This Row],[LPN Hours (excl. Admin)]],Nurse[[#This Row],[LPN Admin Hours]],Nurse[[#This Row],[CNA Hours]],Nurse[[#This Row],[NA TR Hours]],Nurse[[#This Row],[Med Aide/Tech Hours]])</f>
        <v>333.22402173913042</v>
      </c>
      <c r="K313" s="4">
        <f>SUM(Nurse[[#This Row],[RN Hours (excl. Admin, DON)]],Nurse[[#This Row],[LPN Hours (excl. Admin)]],Nurse[[#This Row],[CNA Hours]],Nurse[[#This Row],[NA TR Hours]],Nurse[[#This Row],[Med Aide/Tech Hours]])</f>
        <v>314.09086956521742</v>
      </c>
      <c r="L313" s="4">
        <f>SUM(Nurse[[#This Row],[RN Hours (excl. Admin, DON)]],Nurse[[#This Row],[RN Admin Hours]],Nurse[[#This Row],[RN DON Hours]])</f>
        <v>70.146739130434781</v>
      </c>
      <c r="M313" s="4">
        <v>56.230978260869563</v>
      </c>
      <c r="N313" s="4">
        <v>5.4782608695652177</v>
      </c>
      <c r="O313" s="4">
        <v>8.4375</v>
      </c>
      <c r="P313" s="4">
        <f>SUM(Nurse[[#This Row],[LPN Hours (excl. Admin)]],Nurse[[#This Row],[LPN Admin Hours]])</f>
        <v>63.863369565217397</v>
      </c>
      <c r="Q313" s="4">
        <v>58.645978260869569</v>
      </c>
      <c r="R313" s="4">
        <v>5.2173913043478262</v>
      </c>
      <c r="S313" s="4">
        <f>SUM(Nurse[[#This Row],[CNA Hours]],Nurse[[#This Row],[NA TR Hours]],Nurse[[#This Row],[Med Aide/Tech Hours]])</f>
        <v>199.21391304347827</v>
      </c>
      <c r="T313" s="4">
        <v>199.21391304347827</v>
      </c>
      <c r="U313" s="4">
        <v>0</v>
      </c>
      <c r="V313" s="4">
        <v>0</v>
      </c>
      <c r="W3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5.0202173913043477</v>
      </c>
      <c r="X313" s="4">
        <v>0</v>
      </c>
      <c r="Y313" s="4">
        <v>0</v>
      </c>
      <c r="Z313" s="4">
        <v>0</v>
      </c>
      <c r="AA313" s="4">
        <v>2.1840217391304346</v>
      </c>
      <c r="AB313" s="4">
        <v>0</v>
      </c>
      <c r="AC313" s="4">
        <v>2.8361956521739127</v>
      </c>
      <c r="AD313" s="4">
        <v>0</v>
      </c>
      <c r="AE313" s="4">
        <v>0</v>
      </c>
      <c r="AF313" s="1">
        <v>395480</v>
      </c>
      <c r="AG313" s="1">
        <v>3</v>
      </c>
      <c r="AH313"/>
    </row>
    <row r="314" spans="1:34" x14ac:dyDescent="0.25">
      <c r="A314" t="s">
        <v>721</v>
      </c>
      <c r="B314" t="s">
        <v>234</v>
      </c>
      <c r="C314" t="s">
        <v>1006</v>
      </c>
      <c r="D314" t="s">
        <v>767</v>
      </c>
      <c r="E314" s="4">
        <v>144.77173913043478</v>
      </c>
      <c r="F314" s="4">
        <f>Nurse[[#This Row],[Total Nurse Staff Hours]]/Nurse[[#This Row],[MDS Census]]</f>
        <v>3.6732247165703131</v>
      </c>
      <c r="G314" s="4">
        <f>Nurse[[#This Row],[Total Direct Care Staff Hours]]/Nurse[[#This Row],[MDS Census]]</f>
        <v>3.3689413619641115</v>
      </c>
      <c r="H314" s="4">
        <f>Nurse[[#This Row],[Total RN Hours (w/ Admin, DON)]]/Nurse[[#This Row],[MDS Census]]</f>
        <v>0.53275396050754553</v>
      </c>
      <c r="I314" s="4">
        <f>Nurse[[#This Row],[RN Hours (excl. Admin, DON)]]/Nurse[[#This Row],[MDS Census]]</f>
        <v>0.2611307155191831</v>
      </c>
      <c r="J314" s="4">
        <f>SUM(Nurse[[#This Row],[RN Hours (excl. Admin, DON)]],Nurse[[#This Row],[RN Admin Hours]],Nurse[[#This Row],[RN DON Hours]],Nurse[[#This Row],[LPN Hours (excl. Admin)]],Nurse[[#This Row],[LPN Admin Hours]],Nurse[[#This Row],[CNA Hours]],Nurse[[#This Row],[NA TR Hours]],Nurse[[#This Row],[Med Aide/Tech Hours]])</f>
        <v>531.77913043478259</v>
      </c>
      <c r="K314" s="4">
        <f>SUM(Nurse[[#This Row],[RN Hours (excl. Admin, DON)]],Nurse[[#This Row],[LPN Hours (excl. Admin)]],Nurse[[#This Row],[CNA Hours]],Nurse[[#This Row],[NA TR Hours]],Nurse[[#This Row],[Med Aide/Tech Hours]])</f>
        <v>487.72750000000002</v>
      </c>
      <c r="L314" s="4">
        <f>SUM(Nurse[[#This Row],[RN Hours (excl. Admin, DON)]],Nurse[[#This Row],[RN Admin Hours]],Nurse[[#This Row],[RN DON Hours]])</f>
        <v>77.12771739130433</v>
      </c>
      <c r="M314" s="4">
        <v>37.804347826086953</v>
      </c>
      <c r="N314" s="4">
        <v>34.350543478260867</v>
      </c>
      <c r="O314" s="4">
        <v>4.9728260869565215</v>
      </c>
      <c r="P314" s="4">
        <f>SUM(Nurse[[#This Row],[LPN Hours (excl. Admin)]],Nurse[[#This Row],[LPN Admin Hours]])</f>
        <v>130.43260869565216</v>
      </c>
      <c r="Q314" s="4">
        <v>125.70434782608694</v>
      </c>
      <c r="R314" s="4">
        <v>4.7282608695652177</v>
      </c>
      <c r="S314" s="4">
        <f>SUM(Nurse[[#This Row],[CNA Hours]],Nurse[[#This Row],[NA TR Hours]],Nurse[[#This Row],[Med Aide/Tech Hours]])</f>
        <v>324.21880434782611</v>
      </c>
      <c r="T314" s="4">
        <v>324.21880434782611</v>
      </c>
      <c r="U314" s="4">
        <v>0</v>
      </c>
      <c r="V314" s="4">
        <v>0</v>
      </c>
      <c r="W3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273.25271739130437</v>
      </c>
      <c r="X314" s="4">
        <v>19.815217391304348</v>
      </c>
      <c r="Y314" s="4">
        <v>0</v>
      </c>
      <c r="Z314" s="4">
        <v>0</v>
      </c>
      <c r="AA314" s="4">
        <v>33.326086956521742</v>
      </c>
      <c r="AB314" s="4">
        <v>0</v>
      </c>
      <c r="AC314" s="4">
        <v>220.11141304347825</v>
      </c>
      <c r="AD314" s="4">
        <v>0</v>
      </c>
      <c r="AE314" s="4">
        <v>0</v>
      </c>
      <c r="AF314" s="1">
        <v>395431</v>
      </c>
      <c r="AG314" s="1">
        <v>3</v>
      </c>
      <c r="AH314"/>
    </row>
    <row r="315" spans="1:34" x14ac:dyDescent="0.25">
      <c r="A315" t="s">
        <v>721</v>
      </c>
      <c r="B315" t="s">
        <v>153</v>
      </c>
      <c r="C315" t="s">
        <v>970</v>
      </c>
      <c r="D315" t="s">
        <v>778</v>
      </c>
      <c r="E315" s="4">
        <v>117.02816901408451</v>
      </c>
      <c r="F315" s="4">
        <f>Nurse[[#This Row],[Total Nurse Staff Hours]]/Nurse[[#This Row],[MDS Census]]</f>
        <v>2.9784258033457696</v>
      </c>
      <c r="G315" s="4">
        <f>Nurse[[#This Row],[Total Direct Care Staff Hours]]/Nurse[[#This Row],[MDS Census]]</f>
        <v>2.8079480081838972</v>
      </c>
      <c r="H315" s="4">
        <f>Nurse[[#This Row],[Total RN Hours (w/ Admin, DON)]]/Nurse[[#This Row],[MDS Census]]</f>
        <v>0.7985918883138764</v>
      </c>
      <c r="I315" s="4">
        <f>Nurse[[#This Row],[RN Hours (excl. Admin, DON)]]/Nurse[[#This Row],[MDS Census]]</f>
        <v>0.62811409315200373</v>
      </c>
      <c r="J315" s="4">
        <f>SUM(Nurse[[#This Row],[RN Hours (excl. Admin, DON)]],Nurse[[#This Row],[RN Admin Hours]],Nurse[[#This Row],[RN DON Hours]],Nurse[[#This Row],[LPN Hours (excl. Admin)]],Nurse[[#This Row],[LPN Admin Hours]],Nurse[[#This Row],[CNA Hours]],Nurse[[#This Row],[NA TR Hours]],Nurse[[#This Row],[Med Aide/Tech Hours]])</f>
        <v>348.55971830985914</v>
      </c>
      <c r="K315" s="4">
        <f>SUM(Nurse[[#This Row],[RN Hours (excl. Admin, DON)]],Nurse[[#This Row],[LPN Hours (excl. Admin)]],Nurse[[#This Row],[CNA Hours]],Nurse[[#This Row],[NA TR Hours]],Nurse[[#This Row],[Med Aide/Tech Hours]])</f>
        <v>328.60901408450707</v>
      </c>
      <c r="L315" s="4">
        <f>SUM(Nurse[[#This Row],[RN Hours (excl. Admin, DON)]],Nurse[[#This Row],[RN Admin Hours]],Nurse[[#This Row],[RN DON Hours]])</f>
        <v>93.457746478873233</v>
      </c>
      <c r="M315" s="4">
        <v>73.507042253521121</v>
      </c>
      <c r="N315" s="4">
        <v>15.387323943661972</v>
      </c>
      <c r="O315" s="4">
        <v>4.563380281690141</v>
      </c>
      <c r="P315" s="4">
        <f>SUM(Nurse[[#This Row],[LPN Hours (excl. Admin)]],Nurse[[#This Row],[LPN Admin Hours]])</f>
        <v>46.094084507042261</v>
      </c>
      <c r="Q315" s="4">
        <v>46.094084507042261</v>
      </c>
      <c r="R315" s="4">
        <v>0</v>
      </c>
      <c r="S315" s="4">
        <f>SUM(Nurse[[#This Row],[CNA Hours]],Nurse[[#This Row],[NA TR Hours]],Nurse[[#This Row],[Med Aide/Tech Hours]])</f>
        <v>209.00788732394366</v>
      </c>
      <c r="T315" s="4">
        <v>209.00788732394366</v>
      </c>
      <c r="U315" s="4">
        <v>0</v>
      </c>
      <c r="V315" s="4">
        <v>0</v>
      </c>
      <c r="W3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20.556619718309861</v>
      </c>
      <c r="X315" s="4">
        <v>5.6338028169014086E-2</v>
      </c>
      <c r="Y315" s="4">
        <v>0</v>
      </c>
      <c r="Z315" s="4">
        <v>0</v>
      </c>
      <c r="AA315" s="4">
        <v>9.2278873239436621</v>
      </c>
      <c r="AB315" s="4">
        <v>0</v>
      </c>
      <c r="AC315" s="4">
        <v>11.272394366197183</v>
      </c>
      <c r="AD315" s="4">
        <v>0</v>
      </c>
      <c r="AE315" s="4">
        <v>0</v>
      </c>
      <c r="AF315" s="1">
        <v>395319</v>
      </c>
      <c r="AG315" s="1">
        <v>3</v>
      </c>
      <c r="AH315"/>
    </row>
    <row r="316" spans="1:34" x14ac:dyDescent="0.25">
      <c r="A316" t="s">
        <v>721</v>
      </c>
      <c r="B316" t="s">
        <v>597</v>
      </c>
      <c r="C316" t="s">
        <v>909</v>
      </c>
      <c r="D316" t="s">
        <v>763</v>
      </c>
      <c r="E316" s="4">
        <v>69.565217391304344</v>
      </c>
      <c r="F316" s="4">
        <f>Nurse[[#This Row],[Total Nurse Staff Hours]]/Nurse[[#This Row],[MDS Census]]</f>
        <v>4.0444921875000004</v>
      </c>
      <c r="G316" s="4">
        <f>Nurse[[#This Row],[Total Direct Care Staff Hours]]/Nurse[[#This Row],[MDS Census]]</f>
        <v>3.7391796875000001</v>
      </c>
      <c r="H316" s="4">
        <f>Nurse[[#This Row],[Total RN Hours (w/ Admin, DON)]]/Nurse[[#This Row],[MDS Census]]</f>
        <v>0.84085937500000008</v>
      </c>
      <c r="I316" s="4">
        <f>Nurse[[#This Row],[RN Hours (excl. Admin, DON)]]/Nurse[[#This Row],[MDS Census]]</f>
        <v>0.61085937499999998</v>
      </c>
      <c r="J316" s="4">
        <f>SUM(Nurse[[#This Row],[RN Hours (excl. Admin, DON)]],Nurse[[#This Row],[RN Admin Hours]],Nurse[[#This Row],[RN DON Hours]],Nurse[[#This Row],[LPN Hours (excl. Admin)]],Nurse[[#This Row],[LPN Admin Hours]],Nurse[[#This Row],[CNA Hours]],Nurse[[#This Row],[NA TR Hours]],Nurse[[#This Row],[Med Aide/Tech Hours]])</f>
        <v>281.35597826086956</v>
      </c>
      <c r="K316" s="4">
        <f>SUM(Nurse[[#This Row],[RN Hours (excl. Admin, DON)]],Nurse[[#This Row],[LPN Hours (excl. Admin)]],Nurse[[#This Row],[CNA Hours]],Nurse[[#This Row],[NA TR Hours]],Nurse[[#This Row],[Med Aide/Tech Hours]])</f>
        <v>260.11684782608694</v>
      </c>
      <c r="L316" s="4">
        <f>SUM(Nurse[[#This Row],[RN Hours (excl. Admin, DON)]],Nurse[[#This Row],[RN Admin Hours]],Nurse[[#This Row],[RN DON Hours]])</f>
        <v>58.494565217391305</v>
      </c>
      <c r="M316" s="4">
        <v>42.494565217391305</v>
      </c>
      <c r="N316" s="4">
        <v>10.521739130434783</v>
      </c>
      <c r="O316" s="4">
        <v>5.4782608695652177</v>
      </c>
      <c r="P316" s="4">
        <f>SUM(Nurse[[#This Row],[LPN Hours (excl. Admin)]],Nurse[[#This Row],[LPN Admin Hours]])</f>
        <v>66.1875</v>
      </c>
      <c r="Q316" s="4">
        <v>60.948369565217391</v>
      </c>
      <c r="R316" s="4">
        <v>5.2391304347826084</v>
      </c>
      <c r="S316" s="4">
        <f>SUM(Nurse[[#This Row],[CNA Hours]],Nurse[[#This Row],[NA TR Hours]],Nurse[[#This Row],[Med Aide/Tech Hours]])</f>
        <v>156.67391304347825</v>
      </c>
      <c r="T316" s="4">
        <v>153.19021739130434</v>
      </c>
      <c r="U316" s="4">
        <v>3.4836956521739131</v>
      </c>
      <c r="V316" s="4">
        <v>0</v>
      </c>
      <c r="W3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16" s="4">
        <v>0</v>
      </c>
      <c r="Y316" s="4">
        <v>0</v>
      </c>
      <c r="Z316" s="4">
        <v>0</v>
      </c>
      <c r="AA316" s="4">
        <v>0</v>
      </c>
      <c r="AB316" s="4">
        <v>0</v>
      </c>
      <c r="AC316" s="4">
        <v>0</v>
      </c>
      <c r="AD316" s="4">
        <v>0</v>
      </c>
      <c r="AE316" s="4">
        <v>0</v>
      </c>
      <c r="AF316" s="1">
        <v>395996</v>
      </c>
      <c r="AG316" s="1">
        <v>3</v>
      </c>
      <c r="AH316"/>
    </row>
    <row r="317" spans="1:34" x14ac:dyDescent="0.25">
      <c r="A317" t="s">
        <v>721</v>
      </c>
      <c r="B317" t="s">
        <v>81</v>
      </c>
      <c r="C317" t="s">
        <v>931</v>
      </c>
      <c r="D317" t="s">
        <v>779</v>
      </c>
      <c r="E317" s="4">
        <v>118.10869565217391</v>
      </c>
      <c r="F317" s="4">
        <f>Nurse[[#This Row],[Total Nurse Staff Hours]]/Nurse[[#This Row],[MDS Census]]</f>
        <v>3.1971553469538017</v>
      </c>
      <c r="G317" s="4">
        <f>Nurse[[#This Row],[Total Direct Care Staff Hours]]/Nurse[[#This Row],[MDS Census]]</f>
        <v>2.9766188109699989</v>
      </c>
      <c r="H317" s="4">
        <f>Nurse[[#This Row],[Total RN Hours (w/ Admin, DON)]]/Nurse[[#This Row],[MDS Census]]</f>
        <v>0.46657003497147065</v>
      </c>
      <c r="I317" s="4">
        <f>Nurse[[#This Row],[RN Hours (excl. Admin, DON)]]/Nurse[[#This Row],[MDS Census]]</f>
        <v>0.33411927112092765</v>
      </c>
      <c r="J317" s="4">
        <f>SUM(Nurse[[#This Row],[RN Hours (excl. Admin, DON)]],Nurse[[#This Row],[RN Admin Hours]],Nurse[[#This Row],[RN DON Hours]],Nurse[[#This Row],[LPN Hours (excl. Admin)]],Nurse[[#This Row],[LPN Admin Hours]],Nurse[[#This Row],[CNA Hours]],Nurse[[#This Row],[NA TR Hours]],Nurse[[#This Row],[Med Aide/Tech Hours]])</f>
        <v>377.61184782608706</v>
      </c>
      <c r="K317" s="4">
        <f>SUM(Nurse[[#This Row],[RN Hours (excl. Admin, DON)]],Nurse[[#This Row],[LPN Hours (excl. Admin)]],Nurse[[#This Row],[CNA Hours]],Nurse[[#This Row],[NA TR Hours]],Nurse[[#This Row],[Med Aide/Tech Hours]])</f>
        <v>351.56456521739136</v>
      </c>
      <c r="L317" s="4">
        <f>SUM(Nurse[[#This Row],[RN Hours (excl. Admin, DON)]],Nurse[[#This Row],[RN Admin Hours]],Nurse[[#This Row],[RN DON Hours]])</f>
        <v>55.105978260869563</v>
      </c>
      <c r="M317" s="4">
        <v>39.462391304347825</v>
      </c>
      <c r="N317" s="4">
        <v>10.078369565217391</v>
      </c>
      <c r="O317" s="4">
        <v>5.5652173913043477</v>
      </c>
      <c r="P317" s="4">
        <f>SUM(Nurse[[#This Row],[LPN Hours (excl. Admin)]],Nurse[[#This Row],[LPN Admin Hours]])</f>
        <v>125.42347826086957</v>
      </c>
      <c r="Q317" s="4">
        <v>115.01978260869566</v>
      </c>
      <c r="R317" s="4">
        <v>10.403695652173914</v>
      </c>
      <c r="S317" s="4">
        <f>SUM(Nurse[[#This Row],[CNA Hours]],Nurse[[#This Row],[NA TR Hours]],Nurse[[#This Row],[Med Aide/Tech Hours]])</f>
        <v>197.08239130434788</v>
      </c>
      <c r="T317" s="4">
        <v>180.06163043478267</v>
      </c>
      <c r="U317" s="4">
        <v>17.020760869565223</v>
      </c>
      <c r="V317" s="4">
        <v>0</v>
      </c>
      <c r="W3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88.908043478260865</v>
      </c>
      <c r="X317" s="4">
        <v>3.8919565217391296</v>
      </c>
      <c r="Y317" s="4">
        <v>0</v>
      </c>
      <c r="Z317" s="4">
        <v>0</v>
      </c>
      <c r="AA317" s="4">
        <v>17.395108695652176</v>
      </c>
      <c r="AB317" s="4">
        <v>0</v>
      </c>
      <c r="AC317" s="4">
        <v>67.620978260869563</v>
      </c>
      <c r="AD317" s="4">
        <v>0</v>
      </c>
      <c r="AE317" s="4">
        <v>0</v>
      </c>
      <c r="AF317" s="1">
        <v>395172</v>
      </c>
      <c r="AG317" s="1">
        <v>3</v>
      </c>
      <c r="AH317"/>
    </row>
    <row r="318" spans="1:34" x14ac:dyDescent="0.25">
      <c r="A318" t="s">
        <v>721</v>
      </c>
      <c r="B318" t="s">
        <v>378</v>
      </c>
      <c r="C318" t="s">
        <v>951</v>
      </c>
      <c r="D318" t="s">
        <v>777</v>
      </c>
      <c r="E318" s="4">
        <v>79.684782608695656</v>
      </c>
      <c r="F318" s="4">
        <f>Nurse[[#This Row],[Total Nurse Staff Hours]]/Nurse[[#This Row],[MDS Census]]</f>
        <v>3.363114172691311</v>
      </c>
      <c r="G318" s="4">
        <f>Nurse[[#This Row],[Total Direct Care Staff Hours]]/Nurse[[#This Row],[MDS Census]]</f>
        <v>3.0343022779975448</v>
      </c>
      <c r="H318" s="4">
        <f>Nurse[[#This Row],[Total RN Hours (w/ Admin, DON)]]/Nurse[[#This Row],[MDS Census]]</f>
        <v>0.54716136952666761</v>
      </c>
      <c r="I318" s="4">
        <f>Nurse[[#This Row],[RN Hours (excl. Admin, DON)]]/Nurse[[#This Row],[MDS Census]]</f>
        <v>0.34855272132042009</v>
      </c>
      <c r="J318" s="4">
        <f>SUM(Nurse[[#This Row],[RN Hours (excl. Admin, DON)]],Nurse[[#This Row],[RN Admin Hours]],Nurse[[#This Row],[RN DON Hours]],Nurse[[#This Row],[LPN Hours (excl. Admin)]],Nurse[[#This Row],[LPN Admin Hours]],Nurse[[#This Row],[CNA Hours]],Nurse[[#This Row],[NA TR Hours]],Nurse[[#This Row],[Med Aide/Tech Hours]])</f>
        <v>267.98902173913046</v>
      </c>
      <c r="K318" s="4">
        <f>SUM(Nurse[[#This Row],[RN Hours (excl. Admin, DON)]],Nurse[[#This Row],[LPN Hours (excl. Admin)]],Nurse[[#This Row],[CNA Hours]],Nurse[[#This Row],[NA TR Hours]],Nurse[[#This Row],[Med Aide/Tech Hours]])</f>
        <v>241.78771739130437</v>
      </c>
      <c r="L318" s="4">
        <f>SUM(Nurse[[#This Row],[RN Hours (excl. Admin, DON)]],Nurse[[#This Row],[RN Admin Hours]],Nurse[[#This Row],[RN DON Hours]])</f>
        <v>43.600434782608701</v>
      </c>
      <c r="M318" s="4">
        <v>27.774347826086956</v>
      </c>
      <c r="N318" s="4">
        <v>11.130434782608695</v>
      </c>
      <c r="O318" s="4">
        <v>4.6956521739130439</v>
      </c>
      <c r="P318" s="4">
        <f>SUM(Nurse[[#This Row],[LPN Hours (excl. Admin)]],Nurse[[#This Row],[LPN Admin Hours]])</f>
        <v>81.436195652173893</v>
      </c>
      <c r="Q318" s="4">
        <v>71.060978260869547</v>
      </c>
      <c r="R318" s="4">
        <v>10.375217391304348</v>
      </c>
      <c r="S318" s="4">
        <f>SUM(Nurse[[#This Row],[CNA Hours]],Nurse[[#This Row],[NA TR Hours]],Nurse[[#This Row],[Med Aide/Tech Hours]])</f>
        <v>142.95239130434788</v>
      </c>
      <c r="T318" s="4">
        <v>127.38010869565223</v>
      </c>
      <c r="U318" s="4">
        <v>15.572282608695646</v>
      </c>
      <c r="V318" s="4">
        <v>0</v>
      </c>
      <c r="W3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32.179999999999993</v>
      </c>
      <c r="X318" s="4">
        <v>8.8679347826086943</v>
      </c>
      <c r="Y318" s="4">
        <v>0</v>
      </c>
      <c r="Z318" s="4">
        <v>0</v>
      </c>
      <c r="AA318" s="4">
        <v>0</v>
      </c>
      <c r="AB318" s="4">
        <v>0</v>
      </c>
      <c r="AC318" s="4">
        <v>23.312065217391297</v>
      </c>
      <c r="AD318" s="4">
        <v>0</v>
      </c>
      <c r="AE318" s="4">
        <v>0</v>
      </c>
      <c r="AF318" s="1">
        <v>395636</v>
      </c>
      <c r="AG318" s="1">
        <v>3</v>
      </c>
      <c r="AH318"/>
    </row>
    <row r="319" spans="1:34" x14ac:dyDescent="0.25">
      <c r="A319" t="s">
        <v>721</v>
      </c>
      <c r="B319" t="s">
        <v>660</v>
      </c>
      <c r="C319" t="s">
        <v>821</v>
      </c>
      <c r="D319" t="s">
        <v>761</v>
      </c>
      <c r="E319" s="4">
        <v>41.456521739130437</v>
      </c>
      <c r="F319" s="4">
        <f>Nurse[[#This Row],[Total Nurse Staff Hours]]/Nurse[[#This Row],[MDS Census]]</f>
        <v>4.7770503408495006</v>
      </c>
      <c r="G319" s="4">
        <f>Nurse[[#This Row],[Total Direct Care Staff Hours]]/Nurse[[#This Row],[MDS Census]]</f>
        <v>4.2901337178814885</v>
      </c>
      <c r="H319" s="4">
        <f>Nurse[[#This Row],[Total RN Hours (w/ Admin, DON)]]/Nurse[[#This Row],[MDS Census]]</f>
        <v>1.0115364446775039</v>
      </c>
      <c r="I319" s="4">
        <f>Nurse[[#This Row],[RN Hours (excl. Admin, DON)]]/Nurse[[#This Row],[MDS Census]]</f>
        <v>0.64800734137388571</v>
      </c>
      <c r="J319" s="4">
        <f>SUM(Nurse[[#This Row],[RN Hours (excl. Admin, DON)]],Nurse[[#This Row],[RN Admin Hours]],Nurse[[#This Row],[RN DON Hours]],Nurse[[#This Row],[LPN Hours (excl. Admin)]],Nurse[[#This Row],[LPN Admin Hours]],Nurse[[#This Row],[CNA Hours]],Nurse[[#This Row],[NA TR Hours]],Nurse[[#This Row],[Med Aide/Tech Hours]])</f>
        <v>198.0398913043478</v>
      </c>
      <c r="K319" s="4">
        <f>SUM(Nurse[[#This Row],[RN Hours (excl. Admin, DON)]],Nurse[[#This Row],[LPN Hours (excl. Admin)]],Nurse[[#This Row],[CNA Hours]],Nurse[[#This Row],[NA TR Hours]],Nurse[[#This Row],[Med Aide/Tech Hours]])</f>
        <v>177.85402173913042</v>
      </c>
      <c r="L319" s="4">
        <f>SUM(Nurse[[#This Row],[RN Hours (excl. Admin, DON)]],Nurse[[#This Row],[RN Admin Hours]],Nurse[[#This Row],[RN DON Hours]])</f>
        <v>41.934782608695656</v>
      </c>
      <c r="M319" s="4">
        <v>26.864130434782609</v>
      </c>
      <c r="N319" s="4">
        <v>10.983695652173914</v>
      </c>
      <c r="O319" s="4">
        <v>4.0869565217391308</v>
      </c>
      <c r="P319" s="4">
        <f>SUM(Nurse[[#This Row],[LPN Hours (excl. Admin)]],Nurse[[#This Row],[LPN Admin Hours]])</f>
        <v>45.999673913043466</v>
      </c>
      <c r="Q319" s="4">
        <v>40.884456521739118</v>
      </c>
      <c r="R319" s="4">
        <v>5.1152173913043484</v>
      </c>
      <c r="S319" s="4">
        <f>SUM(Nurse[[#This Row],[CNA Hours]],Nurse[[#This Row],[NA TR Hours]],Nurse[[#This Row],[Med Aide/Tech Hours]])</f>
        <v>110.10543478260867</v>
      </c>
      <c r="T319" s="4">
        <v>73.268478260869543</v>
      </c>
      <c r="U319" s="4">
        <v>36.836956521739125</v>
      </c>
      <c r="V319" s="4">
        <v>0</v>
      </c>
      <c r="W3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4.881195652173913</v>
      </c>
      <c r="X319" s="4">
        <v>0</v>
      </c>
      <c r="Y319" s="4">
        <v>0</v>
      </c>
      <c r="Z319" s="4">
        <v>0</v>
      </c>
      <c r="AA319" s="4">
        <v>4.881195652173913</v>
      </c>
      <c r="AB319" s="4">
        <v>0</v>
      </c>
      <c r="AC319" s="4">
        <v>0</v>
      </c>
      <c r="AD319" s="4">
        <v>0</v>
      </c>
      <c r="AE319" s="4">
        <v>0</v>
      </c>
      <c r="AF319" s="1">
        <v>396128</v>
      </c>
      <c r="AG319" s="1">
        <v>3</v>
      </c>
      <c r="AH319"/>
    </row>
    <row r="320" spans="1:34" x14ac:dyDescent="0.25">
      <c r="A320" t="s">
        <v>721</v>
      </c>
      <c r="B320" t="s">
        <v>635</v>
      </c>
      <c r="C320" t="s">
        <v>847</v>
      </c>
      <c r="D320" t="s">
        <v>795</v>
      </c>
      <c r="E320" s="4">
        <v>39.815217391304351</v>
      </c>
      <c r="F320" s="4">
        <f>Nurse[[#This Row],[Total Nurse Staff Hours]]/Nurse[[#This Row],[MDS Census]]</f>
        <v>3.4077914277914267</v>
      </c>
      <c r="G320" s="4">
        <f>Nurse[[#This Row],[Total Direct Care Staff Hours]]/Nurse[[#This Row],[MDS Census]]</f>
        <v>3.158793338793338</v>
      </c>
      <c r="H320" s="4">
        <f>Nurse[[#This Row],[Total RN Hours (w/ Admin, DON)]]/Nurse[[#This Row],[MDS Census]]</f>
        <v>0.93375375375375358</v>
      </c>
      <c r="I320" s="4">
        <f>Nurse[[#This Row],[RN Hours (excl. Admin, DON)]]/Nurse[[#This Row],[MDS Census]]</f>
        <v>0.68475566475566463</v>
      </c>
      <c r="J320" s="4">
        <f>SUM(Nurse[[#This Row],[RN Hours (excl. Admin, DON)]],Nurse[[#This Row],[RN Admin Hours]],Nurse[[#This Row],[RN DON Hours]],Nurse[[#This Row],[LPN Hours (excl. Admin)]],Nurse[[#This Row],[LPN Admin Hours]],Nurse[[#This Row],[CNA Hours]],Nurse[[#This Row],[NA TR Hours]],Nurse[[#This Row],[Med Aide/Tech Hours]])</f>
        <v>135.6819565217391</v>
      </c>
      <c r="K320" s="4">
        <f>SUM(Nurse[[#This Row],[RN Hours (excl. Admin, DON)]],Nurse[[#This Row],[LPN Hours (excl. Admin)]],Nurse[[#This Row],[CNA Hours]],Nurse[[#This Row],[NA TR Hours]],Nurse[[#This Row],[Med Aide/Tech Hours]])</f>
        <v>125.76804347826085</v>
      </c>
      <c r="L320" s="4">
        <f>SUM(Nurse[[#This Row],[RN Hours (excl. Admin, DON)]],Nurse[[#This Row],[RN Admin Hours]],Nurse[[#This Row],[RN DON Hours]])</f>
        <v>37.177608695652168</v>
      </c>
      <c r="M320" s="4">
        <v>27.263695652173912</v>
      </c>
      <c r="N320" s="4">
        <v>4.6763043478260871</v>
      </c>
      <c r="O320" s="4">
        <v>5.2376086956521739</v>
      </c>
      <c r="P320" s="4">
        <f>SUM(Nurse[[#This Row],[LPN Hours (excl. Admin)]],Nurse[[#This Row],[LPN Admin Hours]])</f>
        <v>30.983369565217394</v>
      </c>
      <c r="Q320" s="4">
        <v>30.983369565217394</v>
      </c>
      <c r="R320" s="4">
        <v>0</v>
      </c>
      <c r="S320" s="4">
        <f>SUM(Nurse[[#This Row],[CNA Hours]],Nurse[[#This Row],[NA TR Hours]],Nurse[[#This Row],[Med Aide/Tech Hours]])</f>
        <v>67.520978260869541</v>
      </c>
      <c r="T320" s="4">
        <v>67.520978260869541</v>
      </c>
      <c r="U320" s="4">
        <v>0</v>
      </c>
      <c r="V320" s="4">
        <v>0</v>
      </c>
      <c r="W3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22.275326086956525</v>
      </c>
      <c r="X320" s="4">
        <v>0</v>
      </c>
      <c r="Y320" s="4">
        <v>0</v>
      </c>
      <c r="Z320" s="4">
        <v>0</v>
      </c>
      <c r="AA320" s="4">
        <v>0.63043478260869568</v>
      </c>
      <c r="AB320" s="4">
        <v>0</v>
      </c>
      <c r="AC320" s="4">
        <v>21.64489130434783</v>
      </c>
      <c r="AD320" s="4">
        <v>0</v>
      </c>
      <c r="AE320" s="4">
        <v>0</v>
      </c>
      <c r="AF320" s="1">
        <v>396088</v>
      </c>
      <c r="AG320" s="1">
        <v>3</v>
      </c>
      <c r="AH320"/>
    </row>
    <row r="321" spans="1:34" x14ac:dyDescent="0.25">
      <c r="A321" t="s">
        <v>721</v>
      </c>
      <c r="B321" t="s">
        <v>533</v>
      </c>
      <c r="C321" t="s">
        <v>881</v>
      </c>
      <c r="D321" t="s">
        <v>774</v>
      </c>
      <c r="E321" s="4">
        <v>150.66304347826087</v>
      </c>
      <c r="F321" s="4">
        <f>Nurse[[#This Row],[Total Nurse Staff Hours]]/Nurse[[#This Row],[MDS Census]]</f>
        <v>2.8511117523988165</v>
      </c>
      <c r="G321" s="4">
        <f>Nurse[[#This Row],[Total Direct Care Staff Hours]]/Nurse[[#This Row],[MDS Census]]</f>
        <v>2.7204573984560998</v>
      </c>
      <c r="H321" s="4">
        <f>Nurse[[#This Row],[Total RN Hours (w/ Admin, DON)]]/Nurse[[#This Row],[MDS Census]]</f>
        <v>0.34368010966019763</v>
      </c>
      <c r="I321" s="4">
        <f>Nurse[[#This Row],[RN Hours (excl. Admin, DON)]]/Nurse[[#This Row],[MDS Census]]</f>
        <v>0.21302575571748067</v>
      </c>
      <c r="J321" s="4">
        <f>SUM(Nurse[[#This Row],[RN Hours (excl. Admin, DON)]],Nurse[[#This Row],[RN Admin Hours]],Nurse[[#This Row],[RN DON Hours]],Nurse[[#This Row],[LPN Hours (excl. Admin)]],Nurse[[#This Row],[LPN Admin Hours]],Nurse[[#This Row],[CNA Hours]],Nurse[[#This Row],[NA TR Hours]],Nurse[[#This Row],[Med Aide/Tech Hours]])</f>
        <v>429.55717391304347</v>
      </c>
      <c r="K321" s="4">
        <f>SUM(Nurse[[#This Row],[RN Hours (excl. Admin, DON)]],Nurse[[#This Row],[LPN Hours (excl. Admin)]],Nurse[[#This Row],[CNA Hours]],Nurse[[#This Row],[NA TR Hours]],Nurse[[#This Row],[Med Aide/Tech Hours]])</f>
        <v>409.87239130434784</v>
      </c>
      <c r="L321" s="4">
        <f>SUM(Nurse[[#This Row],[RN Hours (excl. Admin, DON)]],Nurse[[#This Row],[RN Admin Hours]],Nurse[[#This Row],[RN DON Hours]])</f>
        <v>51.779891304347821</v>
      </c>
      <c r="M321" s="4">
        <v>32.095108695652172</v>
      </c>
      <c r="N321" s="4">
        <v>15.043478260869565</v>
      </c>
      <c r="O321" s="4">
        <v>4.6413043478260869</v>
      </c>
      <c r="P321" s="4">
        <f>SUM(Nurse[[#This Row],[LPN Hours (excl. Admin)]],Nurse[[#This Row],[LPN Admin Hours]])</f>
        <v>127.69184782608696</v>
      </c>
      <c r="Q321" s="4">
        <v>127.69184782608696</v>
      </c>
      <c r="R321" s="4">
        <v>0</v>
      </c>
      <c r="S321" s="4">
        <f>SUM(Nurse[[#This Row],[CNA Hours]],Nurse[[#This Row],[NA TR Hours]],Nurse[[#This Row],[Med Aide/Tech Hours]])</f>
        <v>250.0854347826087</v>
      </c>
      <c r="T321" s="4">
        <v>250.0854347826087</v>
      </c>
      <c r="U321" s="4">
        <v>0</v>
      </c>
      <c r="V321" s="4">
        <v>0</v>
      </c>
      <c r="W3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88.535543478260877</v>
      </c>
      <c r="X321" s="4">
        <v>1.5815217391304348</v>
      </c>
      <c r="Y321" s="4">
        <v>1.3043478260869565</v>
      </c>
      <c r="Z321" s="4">
        <v>0</v>
      </c>
      <c r="AA321" s="4">
        <v>18.769021739130434</v>
      </c>
      <c r="AB321" s="4">
        <v>0</v>
      </c>
      <c r="AC321" s="4">
        <v>66.880652173913049</v>
      </c>
      <c r="AD321" s="4">
        <v>0</v>
      </c>
      <c r="AE321" s="4">
        <v>0</v>
      </c>
      <c r="AF321" s="1">
        <v>395865</v>
      </c>
      <c r="AG321" s="1">
        <v>3</v>
      </c>
      <c r="AH321"/>
    </row>
    <row r="322" spans="1:34" x14ac:dyDescent="0.25">
      <c r="A322" t="s">
        <v>721</v>
      </c>
      <c r="B322" t="s">
        <v>617</v>
      </c>
      <c r="C322" t="s">
        <v>802</v>
      </c>
      <c r="D322" t="s">
        <v>758</v>
      </c>
      <c r="E322" s="4">
        <v>81.097826086956516</v>
      </c>
      <c r="F322" s="4">
        <f>Nurse[[#This Row],[Total Nurse Staff Hours]]/Nurse[[#This Row],[MDS Census]]</f>
        <v>5.3467390430237245</v>
      </c>
      <c r="G322" s="4">
        <f>Nurse[[#This Row],[Total Direct Care Staff Hours]]/Nurse[[#This Row],[MDS Census]]</f>
        <v>5.1101085645355857</v>
      </c>
      <c r="H322" s="4">
        <f>Nurse[[#This Row],[Total RN Hours (w/ Admin, DON)]]/Nurse[[#This Row],[MDS Census]]</f>
        <v>0.80083366840906056</v>
      </c>
      <c r="I322" s="4">
        <f>Nurse[[#This Row],[RN Hours (excl. Admin, DON)]]/Nurse[[#This Row],[MDS Census]]</f>
        <v>0.56420318992092222</v>
      </c>
      <c r="J322" s="4">
        <f>SUM(Nurse[[#This Row],[RN Hours (excl. Admin, DON)]],Nurse[[#This Row],[RN Admin Hours]],Nurse[[#This Row],[RN DON Hours]],Nurse[[#This Row],[LPN Hours (excl. Admin)]],Nurse[[#This Row],[LPN Admin Hours]],Nurse[[#This Row],[CNA Hours]],Nurse[[#This Row],[NA TR Hours]],Nurse[[#This Row],[Med Aide/Tech Hours]])</f>
        <v>433.60891304347831</v>
      </c>
      <c r="K322" s="4">
        <f>SUM(Nurse[[#This Row],[RN Hours (excl. Admin, DON)]],Nurse[[#This Row],[LPN Hours (excl. Admin)]],Nurse[[#This Row],[CNA Hours]],Nurse[[#This Row],[NA TR Hours]],Nurse[[#This Row],[Med Aide/Tech Hours]])</f>
        <v>414.41869565217394</v>
      </c>
      <c r="L322" s="4">
        <f>SUM(Nurse[[#This Row],[RN Hours (excl. Admin, DON)]],Nurse[[#This Row],[RN Admin Hours]],Nurse[[#This Row],[RN DON Hours]])</f>
        <v>64.945869565217393</v>
      </c>
      <c r="M322" s="4">
        <v>45.755652173913049</v>
      </c>
      <c r="N322" s="4">
        <v>14.581521739130435</v>
      </c>
      <c r="O322" s="4">
        <v>4.6086956521739131</v>
      </c>
      <c r="P322" s="4">
        <f>SUM(Nurse[[#This Row],[LPN Hours (excl. Admin)]],Nurse[[#This Row],[LPN Admin Hours]])</f>
        <v>139.00271739130434</v>
      </c>
      <c r="Q322" s="4">
        <v>139.00271739130434</v>
      </c>
      <c r="R322" s="4">
        <v>0</v>
      </c>
      <c r="S322" s="4">
        <f>SUM(Nurse[[#This Row],[CNA Hours]],Nurse[[#This Row],[NA TR Hours]],Nurse[[#This Row],[Med Aide/Tech Hours]])</f>
        <v>229.66032608695653</v>
      </c>
      <c r="T322" s="4">
        <v>229.66032608695653</v>
      </c>
      <c r="U322" s="4">
        <v>0</v>
      </c>
      <c r="V322" s="4">
        <v>0</v>
      </c>
      <c r="W3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29.423913043478258</v>
      </c>
      <c r="X322" s="4">
        <v>5.375</v>
      </c>
      <c r="Y322" s="4">
        <v>0</v>
      </c>
      <c r="Z322" s="4">
        <v>0</v>
      </c>
      <c r="AA322" s="4">
        <v>4.9076086956521738</v>
      </c>
      <c r="AB322" s="4">
        <v>0</v>
      </c>
      <c r="AC322" s="4">
        <v>19.141304347826086</v>
      </c>
      <c r="AD322" s="4">
        <v>0</v>
      </c>
      <c r="AE322" s="4">
        <v>0</v>
      </c>
      <c r="AF322" s="1">
        <v>396064</v>
      </c>
      <c r="AG322" s="1">
        <v>3</v>
      </c>
      <c r="AH322"/>
    </row>
    <row r="323" spans="1:34" x14ac:dyDescent="0.25">
      <c r="A323" t="s">
        <v>721</v>
      </c>
      <c r="B323" t="s">
        <v>467</v>
      </c>
      <c r="C323" t="s">
        <v>905</v>
      </c>
      <c r="D323" t="s">
        <v>768</v>
      </c>
      <c r="E323" s="4">
        <v>61.695652173913047</v>
      </c>
      <c r="F323" s="4">
        <f>Nurse[[#This Row],[Total Nurse Staff Hours]]/Nurse[[#This Row],[MDS Census]]</f>
        <v>4.4477184637068357</v>
      </c>
      <c r="G323" s="4">
        <f>Nurse[[#This Row],[Total Direct Care Staff Hours]]/Nurse[[#This Row],[MDS Census]]</f>
        <v>3.745331219168428</v>
      </c>
      <c r="H323" s="4">
        <f>Nurse[[#This Row],[Total RN Hours (w/ Admin, DON)]]/Nurse[[#This Row],[MDS Census]]</f>
        <v>1.0401250880902042</v>
      </c>
      <c r="I323" s="4">
        <f>Nurse[[#This Row],[RN Hours (excl. Admin, DON)]]/Nurse[[#This Row],[MDS Census]]</f>
        <v>0.33773784355179698</v>
      </c>
      <c r="J323" s="4">
        <f>SUM(Nurse[[#This Row],[RN Hours (excl. Admin, DON)]],Nurse[[#This Row],[RN Admin Hours]],Nurse[[#This Row],[RN DON Hours]],Nurse[[#This Row],[LPN Hours (excl. Admin)]],Nurse[[#This Row],[LPN Admin Hours]],Nurse[[#This Row],[CNA Hours]],Nurse[[#This Row],[NA TR Hours]],Nurse[[#This Row],[Med Aide/Tech Hours]])</f>
        <v>274.40489130434781</v>
      </c>
      <c r="K323" s="4">
        <f>SUM(Nurse[[#This Row],[RN Hours (excl. Admin, DON)]],Nurse[[#This Row],[LPN Hours (excl. Admin)]],Nurse[[#This Row],[CNA Hours]],Nurse[[#This Row],[NA TR Hours]],Nurse[[#This Row],[Med Aide/Tech Hours]])</f>
        <v>231.07065217391303</v>
      </c>
      <c r="L323" s="4">
        <f>SUM(Nurse[[#This Row],[RN Hours (excl. Admin, DON)]],Nurse[[#This Row],[RN Admin Hours]],Nurse[[#This Row],[RN DON Hours]])</f>
        <v>64.171195652173907</v>
      </c>
      <c r="M323" s="4">
        <v>20.836956521739129</v>
      </c>
      <c r="N323" s="4">
        <v>38.698369565217391</v>
      </c>
      <c r="O323" s="4">
        <v>4.6358695652173916</v>
      </c>
      <c r="P323" s="4">
        <f>SUM(Nurse[[#This Row],[LPN Hours (excl. Admin)]],Nurse[[#This Row],[LPN Admin Hours]])</f>
        <v>58.605978260869563</v>
      </c>
      <c r="Q323" s="4">
        <v>58.605978260869563</v>
      </c>
      <c r="R323" s="4">
        <v>0</v>
      </c>
      <c r="S323" s="4">
        <f>SUM(Nurse[[#This Row],[CNA Hours]],Nurse[[#This Row],[NA TR Hours]],Nurse[[#This Row],[Med Aide/Tech Hours]])</f>
        <v>151.62771739130434</v>
      </c>
      <c r="T323" s="4">
        <v>151.62771739130434</v>
      </c>
      <c r="U323" s="4">
        <v>0</v>
      </c>
      <c r="V323" s="4">
        <v>0</v>
      </c>
      <c r="W3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22.402173913043477</v>
      </c>
      <c r="X323" s="4">
        <v>5.2391304347826084</v>
      </c>
      <c r="Y323" s="4">
        <v>0</v>
      </c>
      <c r="Z323" s="4">
        <v>0</v>
      </c>
      <c r="AA323" s="4">
        <v>4.0760869565217392</v>
      </c>
      <c r="AB323" s="4">
        <v>0</v>
      </c>
      <c r="AC323" s="4">
        <v>13.086956521739131</v>
      </c>
      <c r="AD323" s="4">
        <v>0</v>
      </c>
      <c r="AE323" s="4">
        <v>0</v>
      </c>
      <c r="AF323" s="1">
        <v>395765</v>
      </c>
      <c r="AG323" s="1">
        <v>3</v>
      </c>
      <c r="AH323"/>
    </row>
    <row r="324" spans="1:34" x14ac:dyDescent="0.25">
      <c r="A324" t="s">
        <v>721</v>
      </c>
      <c r="B324" t="s">
        <v>274</v>
      </c>
      <c r="C324" t="s">
        <v>981</v>
      </c>
      <c r="D324" t="s">
        <v>736</v>
      </c>
      <c r="E324" s="4">
        <v>114.84782608695652</v>
      </c>
      <c r="F324" s="4">
        <f>Nurse[[#This Row],[Total Nurse Staff Hours]]/Nurse[[#This Row],[MDS Census]]</f>
        <v>3.1902091614612913</v>
      </c>
      <c r="G324" s="4">
        <f>Nurse[[#This Row],[Total Direct Care Staff Hours]]/Nurse[[#This Row],[MDS Census]]</f>
        <v>2.9197189097103924</v>
      </c>
      <c r="H324" s="4">
        <f>Nurse[[#This Row],[Total RN Hours (w/ Admin, DON)]]/Nurse[[#This Row],[MDS Census]]</f>
        <v>0.70717395419269358</v>
      </c>
      <c r="I324" s="4">
        <f>Nurse[[#This Row],[RN Hours (excl. Admin, DON)]]/Nurse[[#This Row],[MDS Census]]</f>
        <v>0.49952678402422868</v>
      </c>
      <c r="J324" s="4">
        <f>SUM(Nurse[[#This Row],[RN Hours (excl. Admin, DON)]],Nurse[[#This Row],[RN Admin Hours]],Nurse[[#This Row],[RN DON Hours]],Nurse[[#This Row],[LPN Hours (excl. Admin)]],Nurse[[#This Row],[LPN Admin Hours]],Nurse[[#This Row],[CNA Hours]],Nurse[[#This Row],[NA TR Hours]],Nurse[[#This Row],[Med Aide/Tech Hours]])</f>
        <v>366.38858695652175</v>
      </c>
      <c r="K324" s="4">
        <f>SUM(Nurse[[#This Row],[RN Hours (excl. Admin, DON)]],Nurse[[#This Row],[LPN Hours (excl. Admin)]],Nurse[[#This Row],[CNA Hours]],Nurse[[#This Row],[NA TR Hours]],Nurse[[#This Row],[Med Aide/Tech Hours]])</f>
        <v>335.32336956521743</v>
      </c>
      <c r="L324" s="4">
        <f>SUM(Nurse[[#This Row],[RN Hours (excl. Admin, DON)]],Nurse[[#This Row],[RN Admin Hours]],Nurse[[#This Row],[RN DON Hours]])</f>
        <v>81.217391304347828</v>
      </c>
      <c r="M324" s="4">
        <v>57.369565217391305</v>
      </c>
      <c r="N324" s="4">
        <v>20.543478260869566</v>
      </c>
      <c r="O324" s="4">
        <v>3.3043478260869565</v>
      </c>
      <c r="P324" s="4">
        <f>SUM(Nurse[[#This Row],[LPN Hours (excl. Admin)]],Nurse[[#This Row],[LPN Admin Hours]])</f>
        <v>79.078804347826093</v>
      </c>
      <c r="Q324" s="4">
        <v>71.861413043478265</v>
      </c>
      <c r="R324" s="4">
        <v>7.2173913043478262</v>
      </c>
      <c r="S324" s="4">
        <f>SUM(Nurse[[#This Row],[CNA Hours]],Nurse[[#This Row],[NA TR Hours]],Nurse[[#This Row],[Med Aide/Tech Hours]])</f>
        <v>206.09239130434781</v>
      </c>
      <c r="T324" s="4">
        <v>145.77173913043478</v>
      </c>
      <c r="U324" s="4">
        <v>60.320652173913047</v>
      </c>
      <c r="V324" s="4">
        <v>0</v>
      </c>
      <c r="W3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78.355978260869563</v>
      </c>
      <c r="X324" s="4">
        <v>39.725543478260867</v>
      </c>
      <c r="Y324" s="4">
        <v>0</v>
      </c>
      <c r="Z324" s="4">
        <v>0</v>
      </c>
      <c r="AA324" s="4">
        <v>26.896739130434781</v>
      </c>
      <c r="AB324" s="4">
        <v>0</v>
      </c>
      <c r="AC324" s="4">
        <v>11.733695652173912</v>
      </c>
      <c r="AD324" s="4">
        <v>0</v>
      </c>
      <c r="AE324" s="4">
        <v>0</v>
      </c>
      <c r="AF324" s="1">
        <v>395483</v>
      </c>
      <c r="AG324" s="1">
        <v>3</v>
      </c>
      <c r="AH324"/>
    </row>
    <row r="325" spans="1:34" x14ac:dyDescent="0.25">
      <c r="A325" t="s">
        <v>721</v>
      </c>
      <c r="B325" t="s">
        <v>371</v>
      </c>
      <c r="C325" t="s">
        <v>915</v>
      </c>
      <c r="D325" t="s">
        <v>772</v>
      </c>
      <c r="E325" s="4">
        <v>52.554347826086953</v>
      </c>
      <c r="F325" s="4">
        <f>Nurse[[#This Row],[Total Nurse Staff Hours]]/Nurse[[#This Row],[MDS Census]]</f>
        <v>3.6576008273009313</v>
      </c>
      <c r="G325" s="4">
        <f>Nurse[[#This Row],[Total Direct Care Staff Hours]]/Nurse[[#This Row],[MDS Census]]</f>
        <v>3.412202688728025</v>
      </c>
      <c r="H325" s="4">
        <f>Nurse[[#This Row],[Total RN Hours (w/ Admin, DON)]]/Nurse[[#This Row],[MDS Census]]</f>
        <v>0.79741468459152032</v>
      </c>
      <c r="I325" s="4">
        <f>Nurse[[#This Row],[RN Hours (excl. Admin, DON)]]/Nurse[[#This Row],[MDS Census]]</f>
        <v>0.61127197518097209</v>
      </c>
      <c r="J325" s="4">
        <f>SUM(Nurse[[#This Row],[RN Hours (excl. Admin, DON)]],Nurse[[#This Row],[RN Admin Hours]],Nurse[[#This Row],[RN DON Hours]],Nurse[[#This Row],[LPN Hours (excl. Admin)]],Nurse[[#This Row],[LPN Admin Hours]],Nurse[[#This Row],[CNA Hours]],Nurse[[#This Row],[NA TR Hours]],Nurse[[#This Row],[Med Aide/Tech Hours]])</f>
        <v>192.22282608695653</v>
      </c>
      <c r="K325" s="4">
        <f>SUM(Nurse[[#This Row],[RN Hours (excl. Admin, DON)]],Nurse[[#This Row],[LPN Hours (excl. Admin)]],Nurse[[#This Row],[CNA Hours]],Nurse[[#This Row],[NA TR Hours]],Nurse[[#This Row],[Med Aide/Tech Hours]])</f>
        <v>179.32608695652175</v>
      </c>
      <c r="L325" s="4">
        <f>SUM(Nurse[[#This Row],[RN Hours (excl. Admin, DON)]],Nurse[[#This Row],[RN Admin Hours]],Nurse[[#This Row],[RN DON Hours]])</f>
        <v>41.907608695652179</v>
      </c>
      <c r="M325" s="4">
        <v>32.125</v>
      </c>
      <c r="N325" s="4">
        <v>5.0869565217391308</v>
      </c>
      <c r="O325" s="4">
        <v>4.6956521739130439</v>
      </c>
      <c r="P325" s="4">
        <f>SUM(Nurse[[#This Row],[LPN Hours (excl. Admin)]],Nurse[[#This Row],[LPN Admin Hours]])</f>
        <v>33.252717391304344</v>
      </c>
      <c r="Q325" s="4">
        <v>30.138586956521738</v>
      </c>
      <c r="R325" s="4">
        <v>3.1141304347826089</v>
      </c>
      <c r="S325" s="4">
        <f>SUM(Nurse[[#This Row],[CNA Hours]],Nurse[[#This Row],[NA TR Hours]],Nurse[[#This Row],[Med Aide/Tech Hours]])</f>
        <v>117.0625</v>
      </c>
      <c r="T325" s="4">
        <v>117.0625</v>
      </c>
      <c r="U325" s="4">
        <v>0</v>
      </c>
      <c r="V325" s="4">
        <v>0</v>
      </c>
      <c r="W3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72.543478260869563</v>
      </c>
      <c r="X325" s="4">
        <v>5.1739130434782608</v>
      </c>
      <c r="Y325" s="4">
        <v>0</v>
      </c>
      <c r="Z325" s="4">
        <v>0</v>
      </c>
      <c r="AA325" s="4">
        <v>7.3967391304347823</v>
      </c>
      <c r="AB325" s="4">
        <v>0</v>
      </c>
      <c r="AC325" s="4">
        <v>59.972826086956523</v>
      </c>
      <c r="AD325" s="4">
        <v>0</v>
      </c>
      <c r="AE325" s="4">
        <v>0</v>
      </c>
      <c r="AF325" s="1">
        <v>395625</v>
      </c>
      <c r="AG325" s="1">
        <v>3</v>
      </c>
      <c r="AH325"/>
    </row>
    <row r="326" spans="1:34" x14ac:dyDescent="0.25">
      <c r="A326" t="s">
        <v>721</v>
      </c>
      <c r="B326" t="s">
        <v>324</v>
      </c>
      <c r="C326" t="s">
        <v>856</v>
      </c>
      <c r="D326" t="s">
        <v>761</v>
      </c>
      <c r="E326" s="4">
        <v>337.35211267605632</v>
      </c>
      <c r="F326" s="4">
        <f>Nurse[[#This Row],[Total Nurse Staff Hours]]/Nurse[[#This Row],[MDS Census]]</f>
        <v>3.8423851870407484</v>
      </c>
      <c r="G326" s="4">
        <f>Nurse[[#This Row],[Total Direct Care Staff Hours]]/Nurse[[#This Row],[MDS Census]]</f>
        <v>3.4533988810955254</v>
      </c>
      <c r="H326" s="4">
        <f>Nurse[[#This Row],[Total RN Hours (w/ Admin, DON)]]/Nurse[[#This Row],[MDS Census]]</f>
        <v>0.78403139612558448</v>
      </c>
      <c r="I326" s="4">
        <f>Nurse[[#This Row],[RN Hours (excl. Admin, DON)]]/Nurse[[#This Row],[MDS Census]]</f>
        <v>0.41839888109552442</v>
      </c>
      <c r="J326" s="4">
        <f>SUM(Nurse[[#This Row],[RN Hours (excl. Admin, DON)]],Nurse[[#This Row],[RN Admin Hours]],Nurse[[#This Row],[RN DON Hours]],Nurse[[#This Row],[LPN Hours (excl. Admin)]],Nurse[[#This Row],[LPN Admin Hours]],Nurse[[#This Row],[CNA Hours]],Nurse[[#This Row],[NA TR Hours]],Nurse[[#This Row],[Med Aide/Tech Hours]])</f>
        <v>1296.2367605633804</v>
      </c>
      <c r="K326" s="4">
        <f>SUM(Nurse[[#This Row],[RN Hours (excl. Admin, DON)]],Nurse[[#This Row],[LPN Hours (excl. Admin)]],Nurse[[#This Row],[CNA Hours]],Nurse[[#This Row],[NA TR Hours]],Nurse[[#This Row],[Med Aide/Tech Hours]])</f>
        <v>1165.0114084507045</v>
      </c>
      <c r="L326" s="4">
        <f>SUM(Nurse[[#This Row],[RN Hours (excl. Admin, DON)]],Nurse[[#This Row],[RN Admin Hours]],Nurse[[#This Row],[RN DON Hours]])</f>
        <v>264.49464788732394</v>
      </c>
      <c r="M326" s="4">
        <v>141.14774647887324</v>
      </c>
      <c r="N326" s="4">
        <v>118.69197183098591</v>
      </c>
      <c r="O326" s="4">
        <v>4.654929577464789</v>
      </c>
      <c r="P326" s="4">
        <f>SUM(Nurse[[#This Row],[LPN Hours (excl. Admin)]],Nurse[[#This Row],[LPN Admin Hours]])</f>
        <v>295.15873239436615</v>
      </c>
      <c r="Q326" s="4">
        <v>287.28028169014078</v>
      </c>
      <c r="R326" s="4">
        <v>7.8784507042253509</v>
      </c>
      <c r="S326" s="4">
        <f>SUM(Nurse[[#This Row],[CNA Hours]],Nurse[[#This Row],[NA TR Hours]],Nurse[[#This Row],[Med Aide/Tech Hours]])</f>
        <v>736.58338028169044</v>
      </c>
      <c r="T326" s="4">
        <v>730.51028169014114</v>
      </c>
      <c r="U326" s="4">
        <v>6.0730985915492965</v>
      </c>
      <c r="V326" s="4">
        <v>0</v>
      </c>
      <c r="W3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26" s="4">
        <v>0</v>
      </c>
      <c r="Y326" s="4">
        <v>0</v>
      </c>
      <c r="Z326" s="4">
        <v>0</v>
      </c>
      <c r="AA326" s="4">
        <v>0</v>
      </c>
      <c r="AB326" s="4">
        <v>0</v>
      </c>
      <c r="AC326" s="4">
        <v>0</v>
      </c>
      <c r="AD326" s="4">
        <v>0</v>
      </c>
      <c r="AE326" s="4">
        <v>0</v>
      </c>
      <c r="AF326" s="1">
        <v>395560</v>
      </c>
      <c r="AG326" s="1">
        <v>3</v>
      </c>
      <c r="AH326"/>
    </row>
    <row r="327" spans="1:34" x14ac:dyDescent="0.25">
      <c r="A327" t="s">
        <v>721</v>
      </c>
      <c r="B327" t="s">
        <v>502</v>
      </c>
      <c r="C327" t="s">
        <v>1088</v>
      </c>
      <c r="D327" t="s">
        <v>736</v>
      </c>
      <c r="E327" s="4">
        <v>55.633802816901408</v>
      </c>
      <c r="F327" s="4">
        <f>Nurse[[#This Row],[Total Nurse Staff Hours]]/Nurse[[#This Row],[MDS Census]]</f>
        <v>3.6350455696202522</v>
      </c>
      <c r="G327" s="4">
        <f>Nurse[[#This Row],[Total Direct Care Staff Hours]]/Nurse[[#This Row],[MDS Census]]</f>
        <v>3.3634632911392401</v>
      </c>
      <c r="H327" s="4">
        <f>Nurse[[#This Row],[Total RN Hours (w/ Admin, DON)]]/Nurse[[#This Row],[MDS Census]]</f>
        <v>0.94412405063291127</v>
      </c>
      <c r="I327" s="4">
        <f>Nurse[[#This Row],[RN Hours (excl. Admin, DON)]]/Nurse[[#This Row],[MDS Census]]</f>
        <v>0.67254177215189859</v>
      </c>
      <c r="J327" s="4">
        <f>SUM(Nurse[[#This Row],[RN Hours (excl. Admin, DON)]],Nurse[[#This Row],[RN Admin Hours]],Nurse[[#This Row],[RN DON Hours]],Nurse[[#This Row],[LPN Hours (excl. Admin)]],Nurse[[#This Row],[LPN Admin Hours]],Nurse[[#This Row],[CNA Hours]],Nurse[[#This Row],[NA TR Hours]],Nurse[[#This Row],[Med Aide/Tech Hours]])</f>
        <v>202.23140845070418</v>
      </c>
      <c r="K327" s="4">
        <f>SUM(Nurse[[#This Row],[RN Hours (excl. Admin, DON)]],Nurse[[#This Row],[LPN Hours (excl. Admin)]],Nurse[[#This Row],[CNA Hours]],Nurse[[#This Row],[NA TR Hours]],Nurse[[#This Row],[Med Aide/Tech Hours]])</f>
        <v>187.12225352112674</v>
      </c>
      <c r="L327" s="4">
        <f>SUM(Nurse[[#This Row],[RN Hours (excl. Admin, DON)]],Nurse[[#This Row],[RN Admin Hours]],Nurse[[#This Row],[RN DON Hours]])</f>
        <v>52.525211267605627</v>
      </c>
      <c r="M327" s="4">
        <v>37.416056338028163</v>
      </c>
      <c r="N327" s="4">
        <v>5.96830985915493</v>
      </c>
      <c r="O327" s="4">
        <v>9.1408450704225359</v>
      </c>
      <c r="P327" s="4">
        <f>SUM(Nurse[[#This Row],[LPN Hours (excl. Admin)]],Nurse[[#This Row],[LPN Admin Hours]])</f>
        <v>34.128732394366203</v>
      </c>
      <c r="Q327" s="4">
        <v>34.128732394366203</v>
      </c>
      <c r="R327" s="4">
        <v>0</v>
      </c>
      <c r="S327" s="4">
        <f>SUM(Nurse[[#This Row],[CNA Hours]],Nurse[[#This Row],[NA TR Hours]],Nurse[[#This Row],[Med Aide/Tech Hours]])</f>
        <v>115.57746478873237</v>
      </c>
      <c r="T327" s="4">
        <v>115.57746478873237</v>
      </c>
      <c r="U327" s="4">
        <v>0</v>
      </c>
      <c r="V327" s="4">
        <v>0</v>
      </c>
      <c r="W3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27" s="4">
        <v>0</v>
      </c>
      <c r="Y327" s="4">
        <v>0</v>
      </c>
      <c r="Z327" s="4">
        <v>0</v>
      </c>
      <c r="AA327" s="4">
        <v>0</v>
      </c>
      <c r="AB327" s="4">
        <v>0</v>
      </c>
      <c r="AC327" s="4">
        <v>0</v>
      </c>
      <c r="AD327" s="4">
        <v>0</v>
      </c>
      <c r="AE327" s="4">
        <v>0</v>
      </c>
      <c r="AF327" s="1">
        <v>395818</v>
      </c>
      <c r="AG327" s="1">
        <v>3</v>
      </c>
      <c r="AH327"/>
    </row>
    <row r="328" spans="1:34" x14ac:dyDescent="0.25">
      <c r="A328" t="s">
        <v>721</v>
      </c>
      <c r="B328" t="s">
        <v>380</v>
      </c>
      <c r="C328" t="s">
        <v>1055</v>
      </c>
      <c r="D328" t="s">
        <v>768</v>
      </c>
      <c r="E328" s="4">
        <v>104</v>
      </c>
      <c r="F328" s="4">
        <f>Nurse[[#This Row],[Total Nurse Staff Hours]]/Nurse[[#This Row],[MDS Census]]</f>
        <v>3.3135224810400858</v>
      </c>
      <c r="G328" s="4">
        <f>Nurse[[#This Row],[Total Direct Care Staff Hours]]/Nurse[[#This Row],[MDS Census]]</f>
        <v>2.9426205308775719</v>
      </c>
      <c r="H328" s="4">
        <f>Nurse[[#This Row],[Total RN Hours (w/ Admin, DON)]]/Nurse[[#This Row],[MDS Census]]</f>
        <v>0.8699214517876489</v>
      </c>
      <c r="I328" s="4">
        <f>Nurse[[#This Row],[RN Hours (excl. Admin, DON)]]/Nurse[[#This Row],[MDS Census]]</f>
        <v>0.49901950162513542</v>
      </c>
      <c r="J328" s="4">
        <f>SUM(Nurse[[#This Row],[RN Hours (excl. Admin, DON)]],Nurse[[#This Row],[RN Admin Hours]],Nurse[[#This Row],[RN DON Hours]],Nurse[[#This Row],[LPN Hours (excl. Admin)]],Nurse[[#This Row],[LPN Admin Hours]],Nurse[[#This Row],[CNA Hours]],Nurse[[#This Row],[NA TR Hours]],Nurse[[#This Row],[Med Aide/Tech Hours]])</f>
        <v>344.60633802816892</v>
      </c>
      <c r="K328" s="4">
        <f>SUM(Nurse[[#This Row],[RN Hours (excl. Admin, DON)]],Nurse[[#This Row],[LPN Hours (excl. Admin)]],Nurse[[#This Row],[CNA Hours]],Nurse[[#This Row],[NA TR Hours]],Nurse[[#This Row],[Med Aide/Tech Hours]])</f>
        <v>306.03253521126749</v>
      </c>
      <c r="L328" s="4">
        <f>SUM(Nurse[[#This Row],[RN Hours (excl. Admin, DON)]],Nurse[[#This Row],[RN Admin Hours]],Nurse[[#This Row],[RN DON Hours]])</f>
        <v>90.471830985915489</v>
      </c>
      <c r="M328" s="4">
        <v>51.898028169014083</v>
      </c>
      <c r="N328" s="4">
        <v>34.137183098591549</v>
      </c>
      <c r="O328" s="4">
        <v>4.436619718309859</v>
      </c>
      <c r="P328" s="4">
        <f>SUM(Nurse[[#This Row],[LPN Hours (excl. Admin)]],Nurse[[#This Row],[LPN Admin Hours]])</f>
        <v>49.499154929577443</v>
      </c>
      <c r="Q328" s="4">
        <v>49.499154929577443</v>
      </c>
      <c r="R328" s="4">
        <v>0</v>
      </c>
      <c r="S328" s="4">
        <f>SUM(Nurse[[#This Row],[CNA Hours]],Nurse[[#This Row],[NA TR Hours]],Nurse[[#This Row],[Med Aide/Tech Hours]])</f>
        <v>204.63535211267597</v>
      </c>
      <c r="T328" s="4">
        <v>204.63535211267597</v>
      </c>
      <c r="U328" s="4">
        <v>0</v>
      </c>
      <c r="V328" s="4">
        <v>0</v>
      </c>
      <c r="W3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28" s="4">
        <v>0</v>
      </c>
      <c r="Y328" s="4">
        <v>0</v>
      </c>
      <c r="Z328" s="4">
        <v>0</v>
      </c>
      <c r="AA328" s="4">
        <v>0</v>
      </c>
      <c r="AB328" s="4">
        <v>0</v>
      </c>
      <c r="AC328" s="4">
        <v>0</v>
      </c>
      <c r="AD328" s="4">
        <v>0</v>
      </c>
      <c r="AE328" s="4">
        <v>0</v>
      </c>
      <c r="AF328" s="1">
        <v>395638</v>
      </c>
      <c r="AG328" s="1">
        <v>3</v>
      </c>
      <c r="AH328"/>
    </row>
    <row r="329" spans="1:34" x14ac:dyDescent="0.25">
      <c r="A329" t="s">
        <v>721</v>
      </c>
      <c r="B329" t="s">
        <v>611</v>
      </c>
      <c r="C329" t="s">
        <v>1006</v>
      </c>
      <c r="D329" t="s">
        <v>767</v>
      </c>
      <c r="E329" s="4">
        <v>40.521126760563384</v>
      </c>
      <c r="F329" s="4">
        <f>Nurse[[#This Row],[Total Nurse Staff Hours]]/Nurse[[#This Row],[MDS Census]]</f>
        <v>3.0900660410149445</v>
      </c>
      <c r="G329" s="4">
        <f>Nurse[[#This Row],[Total Direct Care Staff Hours]]/Nurse[[#This Row],[MDS Census]]</f>
        <v>2.8065832464372598</v>
      </c>
      <c r="H329" s="4">
        <f>Nurse[[#This Row],[Total RN Hours (w/ Admin, DON)]]/Nurse[[#This Row],[MDS Census]]</f>
        <v>1.0353423705248521</v>
      </c>
      <c r="I329" s="4">
        <f>Nurse[[#This Row],[RN Hours (excl. Admin, DON)]]/Nurse[[#This Row],[MDS Census]]</f>
        <v>0.7518595759471669</v>
      </c>
      <c r="J329" s="4">
        <f>SUM(Nurse[[#This Row],[RN Hours (excl. Admin, DON)]],Nurse[[#This Row],[RN Admin Hours]],Nurse[[#This Row],[RN DON Hours]],Nurse[[#This Row],[LPN Hours (excl. Admin)]],Nurse[[#This Row],[LPN Admin Hours]],Nurse[[#This Row],[CNA Hours]],Nurse[[#This Row],[NA TR Hours]],Nurse[[#This Row],[Med Aide/Tech Hours]])</f>
        <v>125.21295774647882</v>
      </c>
      <c r="K329" s="4">
        <f>SUM(Nurse[[#This Row],[RN Hours (excl. Admin, DON)]],Nurse[[#This Row],[LPN Hours (excl. Admin)]],Nurse[[#This Row],[CNA Hours]],Nurse[[#This Row],[NA TR Hours]],Nurse[[#This Row],[Med Aide/Tech Hours]])</f>
        <v>113.72591549295771</v>
      </c>
      <c r="L329" s="4">
        <f>SUM(Nurse[[#This Row],[RN Hours (excl. Admin, DON)]],Nurse[[#This Row],[RN Admin Hours]],Nurse[[#This Row],[RN DON Hours]])</f>
        <v>41.953239436619711</v>
      </c>
      <c r="M329" s="4">
        <v>30.466197183098583</v>
      </c>
      <c r="N329" s="4">
        <v>7.2616901408450714</v>
      </c>
      <c r="O329" s="4">
        <v>4.225352112676056</v>
      </c>
      <c r="P329" s="4">
        <f>SUM(Nurse[[#This Row],[LPN Hours (excl. Admin)]],Nurse[[#This Row],[LPN Admin Hours]])</f>
        <v>5.117183098591549</v>
      </c>
      <c r="Q329" s="4">
        <v>5.117183098591549</v>
      </c>
      <c r="R329" s="4">
        <v>0</v>
      </c>
      <c r="S329" s="4">
        <f>SUM(Nurse[[#This Row],[CNA Hours]],Nurse[[#This Row],[NA TR Hours]],Nurse[[#This Row],[Med Aide/Tech Hours]])</f>
        <v>78.142535211267571</v>
      </c>
      <c r="T329" s="4">
        <v>78.142535211267571</v>
      </c>
      <c r="U329" s="4">
        <v>0</v>
      </c>
      <c r="V329" s="4">
        <v>0</v>
      </c>
      <c r="W3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0.28169014084507044</v>
      </c>
      <c r="X329" s="4">
        <v>0</v>
      </c>
      <c r="Y329" s="4">
        <v>0</v>
      </c>
      <c r="Z329" s="4">
        <v>0</v>
      </c>
      <c r="AA329" s="4">
        <v>0.28169014084507044</v>
      </c>
      <c r="AB329" s="4">
        <v>0</v>
      </c>
      <c r="AC329" s="4">
        <v>0</v>
      </c>
      <c r="AD329" s="4">
        <v>0</v>
      </c>
      <c r="AE329" s="4">
        <v>0</v>
      </c>
      <c r="AF329" s="1">
        <v>396054</v>
      </c>
      <c r="AG329" s="1">
        <v>3</v>
      </c>
      <c r="AH329"/>
    </row>
    <row r="330" spans="1:34" x14ac:dyDescent="0.25">
      <c r="A330" t="s">
        <v>721</v>
      </c>
      <c r="B330" t="s">
        <v>295</v>
      </c>
      <c r="C330" t="s">
        <v>803</v>
      </c>
      <c r="D330" t="s">
        <v>771</v>
      </c>
      <c r="E330" s="4">
        <v>181.04347826086956</v>
      </c>
      <c r="F330" s="4">
        <f>Nurse[[#This Row],[Total Nurse Staff Hours]]/Nurse[[#This Row],[MDS Census]]</f>
        <v>3.9195653218059561</v>
      </c>
      <c r="G330" s="4">
        <f>Nurse[[#This Row],[Total Direct Care Staff Hours]]/Nurse[[#This Row],[MDS Census]]</f>
        <v>3.5438970941402501</v>
      </c>
      <c r="H330" s="4">
        <f>Nurse[[#This Row],[Total RN Hours (w/ Admin, DON)]]/Nurse[[#This Row],[MDS Census]]</f>
        <v>0.37418888088376567</v>
      </c>
      <c r="I330" s="4">
        <f>Nurse[[#This Row],[RN Hours (excl. Admin, DON)]]/Nurse[[#This Row],[MDS Census]]</f>
        <v>0.22314961575408263</v>
      </c>
      <c r="J330" s="4">
        <f>SUM(Nurse[[#This Row],[RN Hours (excl. Admin, DON)]],Nurse[[#This Row],[RN Admin Hours]],Nurse[[#This Row],[RN DON Hours]],Nurse[[#This Row],[LPN Hours (excl. Admin)]],Nurse[[#This Row],[LPN Admin Hours]],Nurse[[#This Row],[CNA Hours]],Nurse[[#This Row],[NA TR Hours]],Nurse[[#This Row],[Med Aide/Tech Hours]])</f>
        <v>709.61173913043478</v>
      </c>
      <c r="K330" s="4">
        <f>SUM(Nurse[[#This Row],[RN Hours (excl. Admin, DON)]],Nurse[[#This Row],[LPN Hours (excl. Admin)]],Nurse[[#This Row],[CNA Hours]],Nurse[[#This Row],[NA TR Hours]],Nurse[[#This Row],[Med Aide/Tech Hours]])</f>
        <v>641.59945652173917</v>
      </c>
      <c r="L330" s="4">
        <f>SUM(Nurse[[#This Row],[RN Hours (excl. Admin, DON)]],Nurse[[#This Row],[RN Admin Hours]],Nurse[[#This Row],[RN DON Hours]])</f>
        <v>67.744456521739139</v>
      </c>
      <c r="M330" s="4">
        <v>40.399782608695652</v>
      </c>
      <c r="N330" s="4">
        <v>22.307717391304351</v>
      </c>
      <c r="O330" s="4">
        <v>5.0369565217391301</v>
      </c>
      <c r="P330" s="4">
        <f>SUM(Nurse[[#This Row],[LPN Hours (excl. Admin)]],Nurse[[#This Row],[LPN Admin Hours]])</f>
        <v>228.94326086956519</v>
      </c>
      <c r="Q330" s="4">
        <v>188.27565217391302</v>
      </c>
      <c r="R330" s="4">
        <v>40.667608695652177</v>
      </c>
      <c r="S330" s="4">
        <f>SUM(Nurse[[#This Row],[CNA Hours]],Nurse[[#This Row],[NA TR Hours]],Nurse[[#This Row],[Med Aide/Tech Hours]])</f>
        <v>412.92402173913041</v>
      </c>
      <c r="T330" s="4">
        <v>389.22934782608695</v>
      </c>
      <c r="U330" s="4">
        <v>23.694673913043477</v>
      </c>
      <c r="V330" s="4">
        <v>0</v>
      </c>
      <c r="W3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143.61032608695649</v>
      </c>
      <c r="X330" s="4">
        <v>4.4884782608695648</v>
      </c>
      <c r="Y330" s="4">
        <v>0</v>
      </c>
      <c r="Z330" s="4">
        <v>0</v>
      </c>
      <c r="AA330" s="4">
        <v>57.064891304347817</v>
      </c>
      <c r="AB330" s="4">
        <v>0</v>
      </c>
      <c r="AC330" s="4">
        <v>82.05695652173911</v>
      </c>
      <c r="AD330" s="4">
        <v>0</v>
      </c>
      <c r="AE330" s="4">
        <v>0</v>
      </c>
      <c r="AF330" s="1">
        <v>395514</v>
      </c>
      <c r="AG330" s="1">
        <v>3</v>
      </c>
      <c r="AH330"/>
    </row>
    <row r="331" spans="1:34" x14ac:dyDescent="0.25">
      <c r="A331" t="s">
        <v>721</v>
      </c>
      <c r="B331" t="s">
        <v>34</v>
      </c>
      <c r="C331" t="s">
        <v>908</v>
      </c>
      <c r="D331" t="s">
        <v>738</v>
      </c>
      <c r="E331" s="4">
        <v>83.913043478260875</v>
      </c>
      <c r="F331" s="4">
        <f>Nurse[[#This Row],[Total Nurse Staff Hours]]/Nurse[[#This Row],[MDS Census]]</f>
        <v>3.437751295336787</v>
      </c>
      <c r="G331" s="4">
        <f>Nurse[[#This Row],[Total Direct Care Staff Hours]]/Nurse[[#This Row],[MDS Census]]</f>
        <v>3.2691955958549221</v>
      </c>
      <c r="H331" s="4">
        <f>Nurse[[#This Row],[Total RN Hours (w/ Admin, DON)]]/Nurse[[#This Row],[MDS Census]]</f>
        <v>0.61470595854922283</v>
      </c>
      <c r="I331" s="4">
        <f>Nurse[[#This Row],[RN Hours (excl. Admin, DON)]]/Nurse[[#This Row],[MDS Census]]</f>
        <v>0.44615025906735756</v>
      </c>
      <c r="J331" s="4">
        <f>SUM(Nurse[[#This Row],[RN Hours (excl. Admin, DON)]],Nurse[[#This Row],[RN Admin Hours]],Nurse[[#This Row],[RN DON Hours]],Nurse[[#This Row],[LPN Hours (excl. Admin)]],Nurse[[#This Row],[LPN Admin Hours]],Nurse[[#This Row],[CNA Hours]],Nurse[[#This Row],[NA TR Hours]],Nurse[[#This Row],[Med Aide/Tech Hours]])</f>
        <v>288.47217391304343</v>
      </c>
      <c r="K331" s="4">
        <f>SUM(Nurse[[#This Row],[RN Hours (excl. Admin, DON)]],Nurse[[#This Row],[LPN Hours (excl. Admin)]],Nurse[[#This Row],[CNA Hours]],Nurse[[#This Row],[NA TR Hours]],Nurse[[#This Row],[Med Aide/Tech Hours]])</f>
        <v>274.32815217391305</v>
      </c>
      <c r="L331" s="4">
        <f>SUM(Nurse[[#This Row],[RN Hours (excl. Admin, DON)]],Nurse[[#This Row],[RN Admin Hours]],Nurse[[#This Row],[RN DON Hours]])</f>
        <v>51.581847826086964</v>
      </c>
      <c r="M331" s="4">
        <v>37.437826086956527</v>
      </c>
      <c r="N331" s="4">
        <v>14.144021739130435</v>
      </c>
      <c r="O331" s="4">
        <v>0</v>
      </c>
      <c r="P331" s="4">
        <f>SUM(Nurse[[#This Row],[LPN Hours (excl. Admin)]],Nurse[[#This Row],[LPN Admin Hours]])</f>
        <v>86.454782608695638</v>
      </c>
      <c r="Q331" s="4">
        <v>86.454782608695638</v>
      </c>
      <c r="R331" s="4">
        <v>0</v>
      </c>
      <c r="S331" s="4">
        <f>SUM(Nurse[[#This Row],[CNA Hours]],Nurse[[#This Row],[NA TR Hours]],Nurse[[#This Row],[Med Aide/Tech Hours]])</f>
        <v>150.43554347826085</v>
      </c>
      <c r="T331" s="4">
        <v>150.43554347826085</v>
      </c>
      <c r="U331" s="4">
        <v>0</v>
      </c>
      <c r="V331" s="4">
        <v>0</v>
      </c>
      <c r="W3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27.997608695652168</v>
      </c>
      <c r="X331" s="4">
        <v>8.2553260869565204</v>
      </c>
      <c r="Y331" s="4">
        <v>0</v>
      </c>
      <c r="Z331" s="4">
        <v>0</v>
      </c>
      <c r="AA331" s="4">
        <v>17.091086956521739</v>
      </c>
      <c r="AB331" s="4">
        <v>0</v>
      </c>
      <c r="AC331" s="4">
        <v>2.6511956521739126</v>
      </c>
      <c r="AD331" s="4">
        <v>0</v>
      </c>
      <c r="AE331" s="4">
        <v>0</v>
      </c>
      <c r="AF331" s="1">
        <v>395032</v>
      </c>
      <c r="AG331" s="1">
        <v>3</v>
      </c>
      <c r="AH331"/>
    </row>
    <row r="332" spans="1:34" x14ac:dyDescent="0.25">
      <c r="A332" t="s">
        <v>721</v>
      </c>
      <c r="B332" t="s">
        <v>55</v>
      </c>
      <c r="C332" t="s">
        <v>817</v>
      </c>
      <c r="D332" t="s">
        <v>775</v>
      </c>
      <c r="E332" s="4">
        <v>42.489130434782609</v>
      </c>
      <c r="F332" s="4">
        <f>Nurse[[#This Row],[Total Nurse Staff Hours]]/Nurse[[#This Row],[MDS Census]]</f>
        <v>3.3275134305448959</v>
      </c>
      <c r="G332" s="4">
        <f>Nurse[[#This Row],[Total Direct Care Staff Hours]]/Nurse[[#This Row],[MDS Census]]</f>
        <v>3.1692888206702476</v>
      </c>
      <c r="H332" s="4">
        <f>Nurse[[#This Row],[Total RN Hours (w/ Admin, DON)]]/Nurse[[#This Row],[MDS Census]]</f>
        <v>0.77583781018163211</v>
      </c>
      <c r="I332" s="4">
        <f>Nurse[[#This Row],[RN Hours (excl. Admin, DON)]]/Nurse[[#This Row],[MDS Census]]</f>
        <v>0.61761320030698386</v>
      </c>
      <c r="J332" s="4">
        <f>SUM(Nurse[[#This Row],[RN Hours (excl. Admin, DON)]],Nurse[[#This Row],[RN Admin Hours]],Nurse[[#This Row],[RN DON Hours]],Nurse[[#This Row],[LPN Hours (excl. Admin)]],Nurse[[#This Row],[LPN Admin Hours]],Nurse[[#This Row],[CNA Hours]],Nurse[[#This Row],[NA TR Hours]],Nurse[[#This Row],[Med Aide/Tech Hours]])</f>
        <v>141.38315217391303</v>
      </c>
      <c r="K332" s="4">
        <f>SUM(Nurse[[#This Row],[RN Hours (excl. Admin, DON)]],Nurse[[#This Row],[LPN Hours (excl. Admin)]],Nurse[[#This Row],[CNA Hours]],Nurse[[#This Row],[NA TR Hours]],Nurse[[#This Row],[Med Aide/Tech Hours]])</f>
        <v>134.6603260869565</v>
      </c>
      <c r="L332" s="4">
        <f>SUM(Nurse[[#This Row],[RN Hours (excl. Admin, DON)]],Nurse[[#This Row],[RN Admin Hours]],Nurse[[#This Row],[RN DON Hours]])</f>
        <v>32.964673913043477</v>
      </c>
      <c r="M332" s="4">
        <v>26.241847826086957</v>
      </c>
      <c r="N332" s="4">
        <v>3.7717391304347827</v>
      </c>
      <c r="O332" s="4">
        <v>2.9510869565217392</v>
      </c>
      <c r="P332" s="4">
        <f>SUM(Nurse[[#This Row],[LPN Hours (excl. Admin)]],Nurse[[#This Row],[LPN Admin Hours]])</f>
        <v>31.144021739130434</v>
      </c>
      <c r="Q332" s="4">
        <v>31.144021739130434</v>
      </c>
      <c r="R332" s="4">
        <v>0</v>
      </c>
      <c r="S332" s="4">
        <f>SUM(Nurse[[#This Row],[CNA Hours]],Nurse[[#This Row],[NA TR Hours]],Nurse[[#This Row],[Med Aide/Tech Hours]])</f>
        <v>77.274456521739125</v>
      </c>
      <c r="T332" s="4">
        <v>77.274456521739125</v>
      </c>
      <c r="U332" s="4">
        <v>0</v>
      </c>
      <c r="V332" s="4">
        <v>0</v>
      </c>
      <c r="W3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1.25</v>
      </c>
      <c r="X332" s="4">
        <v>1.25</v>
      </c>
      <c r="Y332" s="4">
        <v>0</v>
      </c>
      <c r="Z332" s="4">
        <v>0</v>
      </c>
      <c r="AA332" s="4">
        <v>0</v>
      </c>
      <c r="AB332" s="4">
        <v>0</v>
      </c>
      <c r="AC332" s="4">
        <v>0</v>
      </c>
      <c r="AD332" s="4">
        <v>0</v>
      </c>
      <c r="AE332" s="4">
        <v>0</v>
      </c>
      <c r="AF332" s="1">
        <v>395092</v>
      </c>
      <c r="AG332" s="1">
        <v>3</v>
      </c>
      <c r="AH332"/>
    </row>
    <row r="333" spans="1:34" x14ac:dyDescent="0.25">
      <c r="A333" t="s">
        <v>721</v>
      </c>
      <c r="B333" t="s">
        <v>511</v>
      </c>
      <c r="C333" t="s">
        <v>866</v>
      </c>
      <c r="D333" t="s">
        <v>759</v>
      </c>
      <c r="E333" s="4">
        <v>85.641304347826093</v>
      </c>
      <c r="F333" s="4">
        <f>Nurse[[#This Row],[Total Nurse Staff Hours]]/Nurse[[#This Row],[MDS Census]]</f>
        <v>3.333291026780048</v>
      </c>
      <c r="G333" s="4">
        <f>Nurse[[#This Row],[Total Direct Care Staff Hours]]/Nurse[[#This Row],[MDS Census]]</f>
        <v>3.0870351567457801</v>
      </c>
      <c r="H333" s="4">
        <f>Nurse[[#This Row],[Total RN Hours (w/ Admin, DON)]]/Nurse[[#This Row],[MDS Census]]</f>
        <v>0.68076532554892744</v>
      </c>
      <c r="I333" s="4">
        <f>Nurse[[#This Row],[RN Hours (excl. Admin, DON)]]/Nurse[[#This Row],[MDS Census]]</f>
        <v>0.43450945551465919</v>
      </c>
      <c r="J333" s="4">
        <f>SUM(Nurse[[#This Row],[RN Hours (excl. Admin, DON)]],Nurse[[#This Row],[RN Admin Hours]],Nurse[[#This Row],[RN DON Hours]],Nurse[[#This Row],[LPN Hours (excl. Admin)]],Nurse[[#This Row],[LPN Admin Hours]],Nurse[[#This Row],[CNA Hours]],Nurse[[#This Row],[NA TR Hours]],Nurse[[#This Row],[Med Aide/Tech Hours]])</f>
        <v>285.46739130434781</v>
      </c>
      <c r="K333" s="4">
        <f>SUM(Nurse[[#This Row],[RN Hours (excl. Admin, DON)]],Nurse[[#This Row],[LPN Hours (excl. Admin)]],Nurse[[#This Row],[CNA Hours]],Nurse[[#This Row],[NA TR Hours]],Nurse[[#This Row],[Med Aide/Tech Hours]])</f>
        <v>264.37771739130437</v>
      </c>
      <c r="L333" s="4">
        <f>SUM(Nurse[[#This Row],[RN Hours (excl. Admin, DON)]],Nurse[[#This Row],[RN Admin Hours]],Nurse[[#This Row],[RN DON Hours]])</f>
        <v>58.301630434782609</v>
      </c>
      <c r="M333" s="4">
        <v>37.211956521739133</v>
      </c>
      <c r="N333" s="4">
        <v>15.567934782608695</v>
      </c>
      <c r="O333" s="4">
        <v>5.5217391304347823</v>
      </c>
      <c r="P333" s="4">
        <f>SUM(Nurse[[#This Row],[LPN Hours (excl. Admin)]],Nurse[[#This Row],[LPN Admin Hours]])</f>
        <v>84.684782608695656</v>
      </c>
      <c r="Q333" s="4">
        <v>84.684782608695656</v>
      </c>
      <c r="R333" s="4">
        <v>0</v>
      </c>
      <c r="S333" s="4">
        <f>SUM(Nurse[[#This Row],[CNA Hours]],Nurse[[#This Row],[NA TR Hours]],Nurse[[#This Row],[Med Aide/Tech Hours]])</f>
        <v>142.48097826086956</v>
      </c>
      <c r="T333" s="4">
        <v>142.48097826086956</v>
      </c>
      <c r="U333" s="4">
        <v>0</v>
      </c>
      <c r="V333" s="4">
        <v>0</v>
      </c>
      <c r="W3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72.154891304347828</v>
      </c>
      <c r="X333" s="4">
        <v>4.8070652173913047</v>
      </c>
      <c r="Y333" s="4">
        <v>0</v>
      </c>
      <c r="Z333" s="4">
        <v>0</v>
      </c>
      <c r="AA333" s="4">
        <v>15.722826086956522</v>
      </c>
      <c r="AB333" s="4">
        <v>0</v>
      </c>
      <c r="AC333" s="4">
        <v>51.625</v>
      </c>
      <c r="AD333" s="4">
        <v>0</v>
      </c>
      <c r="AE333" s="4">
        <v>0</v>
      </c>
      <c r="AF333" s="1">
        <v>395830</v>
      </c>
      <c r="AG333" s="1">
        <v>3</v>
      </c>
      <c r="AH333"/>
    </row>
    <row r="334" spans="1:34" x14ac:dyDescent="0.25">
      <c r="A334" t="s">
        <v>721</v>
      </c>
      <c r="B334" t="s">
        <v>419</v>
      </c>
      <c r="C334" t="s">
        <v>1068</v>
      </c>
      <c r="D334" t="s">
        <v>768</v>
      </c>
      <c r="E334" s="4">
        <v>47.5</v>
      </c>
      <c r="F334" s="4">
        <f>Nurse[[#This Row],[Total Nurse Staff Hours]]/Nurse[[#This Row],[MDS Census]]</f>
        <v>2.9055491990846685</v>
      </c>
      <c r="G334" s="4">
        <f>Nurse[[#This Row],[Total Direct Care Staff Hours]]/Nurse[[#This Row],[MDS Census]]</f>
        <v>2.7582951945080092</v>
      </c>
      <c r="H334" s="4">
        <f>Nurse[[#This Row],[Total RN Hours (w/ Admin, DON)]]/Nurse[[#This Row],[MDS Census]]</f>
        <v>0.88392448512585808</v>
      </c>
      <c r="I334" s="4">
        <f>Nurse[[#This Row],[RN Hours (excl. Admin, DON)]]/Nurse[[#This Row],[MDS Census]]</f>
        <v>0.73667048054919904</v>
      </c>
      <c r="J334" s="4">
        <f>SUM(Nurse[[#This Row],[RN Hours (excl. Admin, DON)]],Nurse[[#This Row],[RN Admin Hours]],Nurse[[#This Row],[RN DON Hours]],Nurse[[#This Row],[LPN Hours (excl. Admin)]],Nurse[[#This Row],[LPN Admin Hours]],Nurse[[#This Row],[CNA Hours]],Nurse[[#This Row],[NA TR Hours]],Nurse[[#This Row],[Med Aide/Tech Hours]])</f>
        <v>138.01358695652175</v>
      </c>
      <c r="K334" s="4">
        <f>SUM(Nurse[[#This Row],[RN Hours (excl. Admin, DON)]],Nurse[[#This Row],[LPN Hours (excl. Admin)]],Nurse[[#This Row],[CNA Hours]],Nurse[[#This Row],[NA TR Hours]],Nurse[[#This Row],[Med Aide/Tech Hours]])</f>
        <v>131.01902173913044</v>
      </c>
      <c r="L334" s="4">
        <f>SUM(Nurse[[#This Row],[RN Hours (excl. Admin, DON)]],Nurse[[#This Row],[RN Admin Hours]],Nurse[[#This Row],[RN DON Hours]])</f>
        <v>41.986413043478258</v>
      </c>
      <c r="M334" s="4">
        <v>34.991847826086953</v>
      </c>
      <c r="N334" s="4">
        <v>5.0434782608695654</v>
      </c>
      <c r="O334" s="4">
        <v>1.951086956521739</v>
      </c>
      <c r="P334" s="4">
        <f>SUM(Nurse[[#This Row],[LPN Hours (excl. Admin)]],Nurse[[#This Row],[LPN Admin Hours]])</f>
        <v>10.845108695652174</v>
      </c>
      <c r="Q334" s="4">
        <v>10.845108695652174</v>
      </c>
      <c r="R334" s="4">
        <v>0</v>
      </c>
      <c r="S334" s="4">
        <f>SUM(Nurse[[#This Row],[CNA Hours]],Nurse[[#This Row],[NA TR Hours]],Nurse[[#This Row],[Med Aide/Tech Hours]])</f>
        <v>85.182065217391312</v>
      </c>
      <c r="T334" s="4">
        <v>48.557065217391305</v>
      </c>
      <c r="U334" s="4">
        <v>36.625</v>
      </c>
      <c r="V334" s="4">
        <v>0</v>
      </c>
      <c r="W3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8.6195652173913047</v>
      </c>
      <c r="X334" s="4">
        <v>2.9239130434782608</v>
      </c>
      <c r="Y334" s="4">
        <v>0</v>
      </c>
      <c r="Z334" s="4">
        <v>1.7228260869565217</v>
      </c>
      <c r="AA334" s="4">
        <v>0.60869565217391308</v>
      </c>
      <c r="AB334" s="4">
        <v>0</v>
      </c>
      <c r="AC334" s="4">
        <v>3.277173913043478</v>
      </c>
      <c r="AD334" s="4">
        <v>8.6956521739130432E-2</v>
      </c>
      <c r="AE334" s="4">
        <v>0</v>
      </c>
      <c r="AF334" s="1">
        <v>395698</v>
      </c>
      <c r="AG334" s="1">
        <v>3</v>
      </c>
      <c r="AH334"/>
    </row>
    <row r="335" spans="1:34" x14ac:dyDescent="0.25">
      <c r="A335" t="s">
        <v>721</v>
      </c>
      <c r="B335" t="s">
        <v>469</v>
      </c>
      <c r="C335" t="s">
        <v>859</v>
      </c>
      <c r="D335" t="s">
        <v>736</v>
      </c>
      <c r="E335" s="4">
        <v>55.369565217391305</v>
      </c>
      <c r="F335" s="4">
        <f>Nurse[[#This Row],[Total Nurse Staff Hours]]/Nurse[[#This Row],[MDS Census]]</f>
        <v>3.9535473105614445</v>
      </c>
      <c r="G335" s="4">
        <f>Nurse[[#This Row],[Total Direct Care Staff Hours]]/Nurse[[#This Row],[MDS Census]]</f>
        <v>3.6966274047899486</v>
      </c>
      <c r="H335" s="4">
        <f>Nurse[[#This Row],[Total RN Hours (w/ Admin, DON)]]/Nurse[[#This Row],[MDS Census]]</f>
        <v>1.2821456615626226</v>
      </c>
      <c r="I335" s="4">
        <f>Nurse[[#This Row],[RN Hours (excl. Admin, DON)]]/Nurse[[#This Row],[MDS Census]]</f>
        <v>1.1185217903415783</v>
      </c>
      <c r="J335" s="4">
        <f>SUM(Nurse[[#This Row],[RN Hours (excl. Admin, DON)]],Nurse[[#This Row],[RN Admin Hours]],Nurse[[#This Row],[RN DON Hours]],Nurse[[#This Row],[LPN Hours (excl. Admin)]],Nurse[[#This Row],[LPN Admin Hours]],Nurse[[#This Row],[CNA Hours]],Nurse[[#This Row],[NA TR Hours]],Nurse[[#This Row],[Med Aide/Tech Hours]])</f>
        <v>218.90619565217389</v>
      </c>
      <c r="K335" s="4">
        <f>SUM(Nurse[[#This Row],[RN Hours (excl. Admin, DON)]],Nurse[[#This Row],[LPN Hours (excl. Admin)]],Nurse[[#This Row],[CNA Hours]],Nurse[[#This Row],[NA TR Hours]],Nurse[[#This Row],[Med Aide/Tech Hours]])</f>
        <v>204.68065217391302</v>
      </c>
      <c r="L335" s="4">
        <f>SUM(Nurse[[#This Row],[RN Hours (excl. Admin, DON)]],Nurse[[#This Row],[RN Admin Hours]],Nurse[[#This Row],[RN DON Hours]])</f>
        <v>70.991847826086953</v>
      </c>
      <c r="M335" s="4">
        <v>61.932065217391305</v>
      </c>
      <c r="N335" s="4">
        <v>9.0597826086956523</v>
      </c>
      <c r="O335" s="4">
        <v>0</v>
      </c>
      <c r="P335" s="4">
        <f>SUM(Nurse[[#This Row],[LPN Hours (excl. Admin)]],Nurse[[#This Row],[LPN Admin Hours]])</f>
        <v>46.779891304347828</v>
      </c>
      <c r="Q335" s="4">
        <v>41.614130434782609</v>
      </c>
      <c r="R335" s="4">
        <v>5.1657608695652177</v>
      </c>
      <c r="S335" s="4">
        <f>SUM(Nurse[[#This Row],[CNA Hours]],Nurse[[#This Row],[NA TR Hours]],Nurse[[#This Row],[Med Aide/Tech Hours]])</f>
        <v>101.13445652173912</v>
      </c>
      <c r="T335" s="4">
        <v>101.13445652173912</v>
      </c>
      <c r="U335" s="4">
        <v>0</v>
      </c>
      <c r="V335" s="4">
        <v>0</v>
      </c>
      <c r="W3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35" s="4">
        <v>0</v>
      </c>
      <c r="Y335" s="4">
        <v>0</v>
      </c>
      <c r="Z335" s="4">
        <v>0</v>
      </c>
      <c r="AA335" s="4">
        <v>0</v>
      </c>
      <c r="AB335" s="4">
        <v>0</v>
      </c>
      <c r="AC335" s="4">
        <v>0</v>
      </c>
      <c r="AD335" s="4">
        <v>0</v>
      </c>
      <c r="AE335" s="4">
        <v>0</v>
      </c>
      <c r="AF335" s="1">
        <v>395768</v>
      </c>
      <c r="AG335" s="1">
        <v>3</v>
      </c>
      <c r="AH335"/>
    </row>
    <row r="336" spans="1:34" x14ac:dyDescent="0.25">
      <c r="A336" t="s">
        <v>721</v>
      </c>
      <c r="B336" t="s">
        <v>343</v>
      </c>
      <c r="C336" t="s">
        <v>833</v>
      </c>
      <c r="D336" t="s">
        <v>777</v>
      </c>
      <c r="E336" s="4">
        <v>79.347826086956516</v>
      </c>
      <c r="F336" s="4">
        <f>Nurse[[#This Row],[Total Nurse Staff Hours]]/Nurse[[#This Row],[MDS Census]]</f>
        <v>4.1901547945205477</v>
      </c>
      <c r="G336" s="4">
        <f>Nurse[[#This Row],[Total Direct Care Staff Hours]]/Nurse[[#This Row],[MDS Census]]</f>
        <v>3.6562506849315071</v>
      </c>
      <c r="H336" s="4">
        <f>Nurse[[#This Row],[Total RN Hours (w/ Admin, DON)]]/Nurse[[#This Row],[MDS Census]]</f>
        <v>1.2080136986301369</v>
      </c>
      <c r="I336" s="4">
        <f>Nurse[[#This Row],[RN Hours (excl. Admin, DON)]]/Nurse[[#This Row],[MDS Census]]</f>
        <v>0.82773972602739732</v>
      </c>
      <c r="J336" s="4">
        <f>SUM(Nurse[[#This Row],[RN Hours (excl. Admin, DON)]],Nurse[[#This Row],[RN Admin Hours]],Nurse[[#This Row],[RN DON Hours]],Nurse[[#This Row],[LPN Hours (excl. Admin)]],Nurse[[#This Row],[LPN Admin Hours]],Nurse[[#This Row],[CNA Hours]],Nurse[[#This Row],[NA TR Hours]],Nurse[[#This Row],[Med Aide/Tech Hours]])</f>
        <v>332.47967391304343</v>
      </c>
      <c r="K336" s="4">
        <f>SUM(Nurse[[#This Row],[RN Hours (excl. Admin, DON)]],Nurse[[#This Row],[LPN Hours (excl. Admin)]],Nurse[[#This Row],[CNA Hours]],Nurse[[#This Row],[NA TR Hours]],Nurse[[#This Row],[Med Aide/Tech Hours]])</f>
        <v>290.11554347826086</v>
      </c>
      <c r="L336" s="4">
        <f>SUM(Nurse[[#This Row],[RN Hours (excl. Admin, DON)]],Nurse[[#This Row],[RN Admin Hours]],Nurse[[#This Row],[RN DON Hours]])</f>
        <v>95.853260869565204</v>
      </c>
      <c r="M336" s="4">
        <v>65.679347826086953</v>
      </c>
      <c r="N336" s="4">
        <v>25.391304347826086</v>
      </c>
      <c r="O336" s="4">
        <v>4.7826086956521738</v>
      </c>
      <c r="P336" s="4">
        <f>SUM(Nurse[[#This Row],[LPN Hours (excl. Admin)]],Nurse[[#This Row],[LPN Admin Hours]])</f>
        <v>80.485543478260865</v>
      </c>
      <c r="Q336" s="4">
        <v>68.295326086956521</v>
      </c>
      <c r="R336" s="4">
        <v>12.190217391304348</v>
      </c>
      <c r="S336" s="4">
        <f>SUM(Nurse[[#This Row],[CNA Hours]],Nurse[[#This Row],[NA TR Hours]],Nurse[[#This Row],[Med Aide/Tech Hours]])</f>
        <v>156.1408695652174</v>
      </c>
      <c r="T336" s="4">
        <v>137.74956521739131</v>
      </c>
      <c r="U336" s="4">
        <v>18.391304347826086</v>
      </c>
      <c r="V336" s="4">
        <v>0</v>
      </c>
      <c r="W3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20.827499999999997</v>
      </c>
      <c r="X336" s="4">
        <v>0</v>
      </c>
      <c r="Y336" s="4">
        <v>0</v>
      </c>
      <c r="Z336" s="4">
        <v>0</v>
      </c>
      <c r="AA336" s="4">
        <v>1.5996739130434785</v>
      </c>
      <c r="AB336" s="4">
        <v>4.0760869565217392</v>
      </c>
      <c r="AC336" s="4">
        <v>15.151739130434779</v>
      </c>
      <c r="AD336" s="4">
        <v>0</v>
      </c>
      <c r="AE336" s="4">
        <v>0</v>
      </c>
      <c r="AF336" s="1">
        <v>395587</v>
      </c>
      <c r="AG336" s="1">
        <v>3</v>
      </c>
      <c r="AH336"/>
    </row>
    <row r="337" spans="1:34" x14ac:dyDescent="0.25">
      <c r="A337" t="s">
        <v>721</v>
      </c>
      <c r="B337" t="s">
        <v>142</v>
      </c>
      <c r="C337" t="s">
        <v>962</v>
      </c>
      <c r="D337" t="s">
        <v>774</v>
      </c>
      <c r="E337" s="4">
        <v>218.82608695652175</v>
      </c>
      <c r="F337" s="4">
        <f>Nurse[[#This Row],[Total Nurse Staff Hours]]/Nurse[[#This Row],[MDS Census]]</f>
        <v>3.1903313133320093</v>
      </c>
      <c r="G337" s="4">
        <f>Nurse[[#This Row],[Total Direct Care Staff Hours]]/Nurse[[#This Row],[MDS Census]]</f>
        <v>3.1626142459765547</v>
      </c>
      <c r="H337" s="4">
        <f>Nurse[[#This Row],[Total RN Hours (w/ Admin, DON)]]/Nurse[[#This Row],[MDS Census]]</f>
        <v>0.27240760977548178</v>
      </c>
      <c r="I337" s="4">
        <f>Nurse[[#This Row],[RN Hours (excl. Admin, DON)]]/Nurse[[#This Row],[MDS Census]]</f>
        <v>0.2446905424200278</v>
      </c>
      <c r="J337" s="4">
        <f>SUM(Nurse[[#This Row],[RN Hours (excl. Admin, DON)]],Nurse[[#This Row],[RN Admin Hours]],Nurse[[#This Row],[RN DON Hours]],Nurse[[#This Row],[LPN Hours (excl. Admin)]],Nurse[[#This Row],[LPN Admin Hours]],Nurse[[#This Row],[CNA Hours]],Nurse[[#This Row],[NA TR Hours]],Nurse[[#This Row],[Med Aide/Tech Hours]])</f>
        <v>698.12771739130449</v>
      </c>
      <c r="K337" s="4">
        <f>SUM(Nurse[[#This Row],[RN Hours (excl. Admin, DON)]],Nurse[[#This Row],[LPN Hours (excl. Admin)]],Nurse[[#This Row],[CNA Hours]],Nurse[[#This Row],[NA TR Hours]],Nurse[[#This Row],[Med Aide/Tech Hours]])</f>
        <v>692.0625</v>
      </c>
      <c r="L337" s="4">
        <f>SUM(Nurse[[#This Row],[RN Hours (excl. Admin, DON)]],Nurse[[#This Row],[RN Admin Hours]],Nurse[[#This Row],[RN DON Hours]])</f>
        <v>59.609891304347826</v>
      </c>
      <c r="M337" s="4">
        <v>53.544673913043475</v>
      </c>
      <c r="N337" s="4">
        <v>0</v>
      </c>
      <c r="O337" s="4">
        <v>6.0652173913043477</v>
      </c>
      <c r="P337" s="4">
        <f>SUM(Nurse[[#This Row],[LPN Hours (excl. Admin)]],Nurse[[#This Row],[LPN Admin Hours]])</f>
        <v>226.4692391304348</v>
      </c>
      <c r="Q337" s="4">
        <v>226.4692391304348</v>
      </c>
      <c r="R337" s="4">
        <v>0</v>
      </c>
      <c r="S337" s="4">
        <f>SUM(Nurse[[#This Row],[CNA Hours]],Nurse[[#This Row],[NA TR Hours]],Nurse[[#This Row],[Med Aide/Tech Hours]])</f>
        <v>412.04858695652177</v>
      </c>
      <c r="T337" s="4">
        <v>412.04858695652177</v>
      </c>
      <c r="U337" s="4">
        <v>0</v>
      </c>
      <c r="V337" s="4">
        <v>0</v>
      </c>
      <c r="W3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232.6819565217391</v>
      </c>
      <c r="X337" s="4">
        <v>5.5252173913043485</v>
      </c>
      <c r="Y337" s="4">
        <v>0</v>
      </c>
      <c r="Z337" s="4">
        <v>0</v>
      </c>
      <c r="AA337" s="4">
        <v>17.826086956521738</v>
      </c>
      <c r="AB337" s="4">
        <v>0</v>
      </c>
      <c r="AC337" s="4">
        <v>209.33065217391302</v>
      </c>
      <c r="AD337" s="4">
        <v>0</v>
      </c>
      <c r="AE337" s="4">
        <v>0</v>
      </c>
      <c r="AF337" s="1">
        <v>395296</v>
      </c>
      <c r="AG337" s="1">
        <v>3</v>
      </c>
      <c r="AH337"/>
    </row>
    <row r="338" spans="1:34" x14ac:dyDescent="0.25">
      <c r="A338" t="s">
        <v>721</v>
      </c>
      <c r="B338" t="s">
        <v>552</v>
      </c>
      <c r="C338" t="s">
        <v>882</v>
      </c>
      <c r="D338" t="s">
        <v>745</v>
      </c>
      <c r="E338" s="4">
        <v>16.945652173913043</v>
      </c>
      <c r="F338" s="4">
        <f>Nurse[[#This Row],[Total Nurse Staff Hours]]/Nurse[[#This Row],[MDS Census]]</f>
        <v>7.7489159717767784</v>
      </c>
      <c r="G338" s="4">
        <f>Nurse[[#This Row],[Total Direct Care Staff Hours]]/Nurse[[#This Row],[MDS Census]]</f>
        <v>7.4414111610006399</v>
      </c>
      <c r="H338" s="4">
        <f>Nurse[[#This Row],[Total RN Hours (w/ Admin, DON)]]/Nurse[[#This Row],[MDS Census]]</f>
        <v>1.9947402180885194</v>
      </c>
      <c r="I338" s="4">
        <f>Nurse[[#This Row],[RN Hours (excl. Admin, DON)]]/Nurse[[#This Row],[MDS Census]]</f>
        <v>1.6872354073123808</v>
      </c>
      <c r="J338" s="4">
        <f>SUM(Nurse[[#This Row],[RN Hours (excl. Admin, DON)]],Nurse[[#This Row],[RN Admin Hours]],Nurse[[#This Row],[RN DON Hours]],Nurse[[#This Row],[LPN Hours (excl. Admin)]],Nurse[[#This Row],[LPN Admin Hours]],Nurse[[#This Row],[CNA Hours]],Nurse[[#This Row],[NA TR Hours]],Nurse[[#This Row],[Med Aide/Tech Hours]])</f>
        <v>131.31043478260867</v>
      </c>
      <c r="K338" s="4">
        <f>SUM(Nurse[[#This Row],[RN Hours (excl. Admin, DON)]],Nurse[[#This Row],[LPN Hours (excl. Admin)]],Nurse[[#This Row],[CNA Hours]],Nurse[[#This Row],[NA TR Hours]],Nurse[[#This Row],[Med Aide/Tech Hours]])</f>
        <v>126.09956521739127</v>
      </c>
      <c r="L338" s="4">
        <f>SUM(Nurse[[#This Row],[RN Hours (excl. Admin, DON)]],Nurse[[#This Row],[RN Admin Hours]],Nurse[[#This Row],[RN DON Hours]])</f>
        <v>33.802173913043497</v>
      </c>
      <c r="M338" s="4">
        <v>28.591304347826103</v>
      </c>
      <c r="N338" s="4">
        <v>0</v>
      </c>
      <c r="O338" s="4">
        <v>5.2108695652173909</v>
      </c>
      <c r="P338" s="4">
        <f>SUM(Nurse[[#This Row],[LPN Hours (excl. Admin)]],Nurse[[#This Row],[LPN Admin Hours]])</f>
        <v>36.081521739130423</v>
      </c>
      <c r="Q338" s="4">
        <v>36.081521739130423</v>
      </c>
      <c r="R338" s="4">
        <v>0</v>
      </c>
      <c r="S338" s="4">
        <f>SUM(Nurse[[#This Row],[CNA Hours]],Nurse[[#This Row],[NA TR Hours]],Nurse[[#This Row],[Med Aide/Tech Hours]])</f>
        <v>61.426739130434761</v>
      </c>
      <c r="T338" s="4">
        <v>58.668043478260849</v>
      </c>
      <c r="U338" s="4">
        <v>2.758695652173913</v>
      </c>
      <c r="V338" s="4">
        <v>0</v>
      </c>
      <c r="W3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38" s="4">
        <v>0</v>
      </c>
      <c r="Y338" s="4">
        <v>0</v>
      </c>
      <c r="Z338" s="4">
        <v>0</v>
      </c>
      <c r="AA338" s="4">
        <v>0</v>
      </c>
      <c r="AB338" s="4">
        <v>0</v>
      </c>
      <c r="AC338" s="4">
        <v>0</v>
      </c>
      <c r="AD338" s="4">
        <v>0</v>
      </c>
      <c r="AE338" s="4">
        <v>0</v>
      </c>
      <c r="AF338" s="1">
        <v>395894</v>
      </c>
      <c r="AG338" s="1">
        <v>3</v>
      </c>
      <c r="AH338"/>
    </row>
    <row r="339" spans="1:34" x14ac:dyDescent="0.25">
      <c r="A339" t="s">
        <v>721</v>
      </c>
      <c r="B339" t="s">
        <v>673</v>
      </c>
      <c r="C339" t="s">
        <v>901</v>
      </c>
      <c r="D339" t="s">
        <v>734</v>
      </c>
      <c r="E339" s="4">
        <v>34.380281690140848</v>
      </c>
      <c r="F339" s="4">
        <f>Nurse[[#This Row],[Total Nurse Staff Hours]]/Nurse[[#This Row],[MDS Census]]</f>
        <v>5.4131503482179433</v>
      </c>
      <c r="G339" s="4">
        <f>Nurse[[#This Row],[Total Direct Care Staff Hours]]/Nurse[[#This Row],[MDS Census]]</f>
        <v>5.0995493650143384</v>
      </c>
      <c r="H339" s="4">
        <f>Nurse[[#This Row],[Total RN Hours (w/ Admin, DON)]]/Nurse[[#This Row],[MDS Census]]</f>
        <v>1.263109381401065</v>
      </c>
      <c r="I339" s="4">
        <f>Nurse[[#This Row],[RN Hours (excl. Admin, DON)]]/Nurse[[#This Row],[MDS Census]]</f>
        <v>1.1057968045882833</v>
      </c>
      <c r="J339" s="4">
        <f>SUM(Nurse[[#This Row],[RN Hours (excl. Admin, DON)]],Nurse[[#This Row],[RN Admin Hours]],Nurse[[#This Row],[RN DON Hours]],Nurse[[#This Row],[LPN Hours (excl. Admin)]],Nurse[[#This Row],[LPN Admin Hours]],Nurse[[#This Row],[CNA Hours]],Nurse[[#This Row],[NA TR Hours]],Nurse[[#This Row],[Med Aide/Tech Hours]])</f>
        <v>186.1056338028169</v>
      </c>
      <c r="K339" s="4">
        <f>SUM(Nurse[[#This Row],[RN Hours (excl. Admin, DON)]],Nurse[[#This Row],[LPN Hours (excl. Admin)]],Nurse[[#This Row],[CNA Hours]],Nurse[[#This Row],[NA TR Hours]],Nurse[[#This Row],[Med Aide/Tech Hours]])</f>
        <v>175.32394366197184</v>
      </c>
      <c r="L339" s="4">
        <f>SUM(Nurse[[#This Row],[RN Hours (excl. Admin, DON)]],Nurse[[#This Row],[RN Admin Hours]],Nurse[[#This Row],[RN DON Hours]])</f>
        <v>43.426056338028168</v>
      </c>
      <c r="M339" s="4">
        <v>38.017605633802816</v>
      </c>
      <c r="N339" s="4">
        <v>0</v>
      </c>
      <c r="O339" s="4">
        <v>5.408450704225352</v>
      </c>
      <c r="P339" s="4">
        <f>SUM(Nurse[[#This Row],[LPN Hours (excl. Admin)]],Nurse[[#This Row],[LPN Admin Hours]])</f>
        <v>40.397887323943664</v>
      </c>
      <c r="Q339" s="4">
        <v>35.024647887323944</v>
      </c>
      <c r="R339" s="4">
        <v>5.373239436619718</v>
      </c>
      <c r="S339" s="4">
        <f>SUM(Nurse[[#This Row],[CNA Hours]],Nurse[[#This Row],[NA TR Hours]],Nurse[[#This Row],[Med Aide/Tech Hours]])</f>
        <v>102.28169014084507</v>
      </c>
      <c r="T339" s="4">
        <v>102.28169014084507</v>
      </c>
      <c r="U339" s="4">
        <v>0</v>
      </c>
      <c r="V339" s="4">
        <v>0</v>
      </c>
      <c r="W3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5.0528169014084501</v>
      </c>
      <c r="X339" s="4">
        <v>2.3380281690140845</v>
      </c>
      <c r="Y339" s="4">
        <v>0</v>
      </c>
      <c r="Z339" s="4">
        <v>0</v>
      </c>
      <c r="AA339" s="4">
        <v>0.68309859154929575</v>
      </c>
      <c r="AB339" s="4">
        <v>0</v>
      </c>
      <c r="AC339" s="4">
        <v>2.0316901408450705</v>
      </c>
      <c r="AD339" s="4">
        <v>0</v>
      </c>
      <c r="AE339" s="4">
        <v>0</v>
      </c>
      <c r="AF339" s="1">
        <v>396145</v>
      </c>
      <c r="AG339" s="1">
        <v>3</v>
      </c>
      <c r="AH339"/>
    </row>
    <row r="340" spans="1:34" x14ac:dyDescent="0.25">
      <c r="A340" t="s">
        <v>721</v>
      </c>
      <c r="B340" t="s">
        <v>323</v>
      </c>
      <c r="C340" t="s">
        <v>818</v>
      </c>
      <c r="D340" t="s">
        <v>761</v>
      </c>
      <c r="E340" s="4">
        <v>117.36619718309859</v>
      </c>
      <c r="F340" s="4">
        <f>Nurse[[#This Row],[Total Nurse Staff Hours]]/Nurse[[#This Row],[MDS Census]]</f>
        <v>4.5190507620304814</v>
      </c>
      <c r="G340" s="4">
        <f>Nurse[[#This Row],[Total Direct Care Staff Hours]]/Nurse[[#This Row],[MDS Census]]</f>
        <v>4.3149225969038758</v>
      </c>
      <c r="H340" s="4">
        <f>Nurse[[#This Row],[Total RN Hours (w/ Admin, DON)]]/Nurse[[#This Row],[MDS Census]]</f>
        <v>0.62159486379455176</v>
      </c>
      <c r="I340" s="4">
        <f>Nurse[[#This Row],[RN Hours (excl. Admin, DON)]]/Nurse[[#This Row],[MDS Census]]</f>
        <v>0.46054842193687745</v>
      </c>
      <c r="J340" s="4">
        <f>SUM(Nurse[[#This Row],[RN Hours (excl. Admin, DON)]],Nurse[[#This Row],[RN Admin Hours]],Nurse[[#This Row],[RN DON Hours]],Nurse[[#This Row],[LPN Hours (excl. Admin)]],Nurse[[#This Row],[LPN Admin Hours]],Nurse[[#This Row],[CNA Hours]],Nurse[[#This Row],[NA TR Hours]],Nurse[[#This Row],[Med Aide/Tech Hours]])</f>
        <v>530.38380281690138</v>
      </c>
      <c r="K340" s="4">
        <f>SUM(Nurse[[#This Row],[RN Hours (excl. Admin, DON)]],Nurse[[#This Row],[LPN Hours (excl. Admin)]],Nurse[[#This Row],[CNA Hours]],Nurse[[#This Row],[NA TR Hours]],Nurse[[#This Row],[Med Aide/Tech Hours]])</f>
        <v>506.42605633802816</v>
      </c>
      <c r="L340" s="4">
        <f>SUM(Nurse[[#This Row],[RN Hours (excl. Admin, DON)]],Nurse[[#This Row],[RN Admin Hours]],Nurse[[#This Row],[RN DON Hours]])</f>
        <v>72.954225352112672</v>
      </c>
      <c r="M340" s="4">
        <v>54.052816901408448</v>
      </c>
      <c r="N340" s="4">
        <v>14.619718309859154</v>
      </c>
      <c r="O340" s="4">
        <v>4.28169014084507</v>
      </c>
      <c r="P340" s="4">
        <f>SUM(Nurse[[#This Row],[LPN Hours (excl. Admin)]],Nurse[[#This Row],[LPN Admin Hours]])</f>
        <v>166.23591549295776</v>
      </c>
      <c r="Q340" s="4">
        <v>161.17957746478874</v>
      </c>
      <c r="R340" s="4">
        <v>5.056338028169014</v>
      </c>
      <c r="S340" s="4">
        <f>SUM(Nurse[[#This Row],[CNA Hours]],Nurse[[#This Row],[NA TR Hours]],Nurse[[#This Row],[Med Aide/Tech Hours]])</f>
        <v>291.19366197183098</v>
      </c>
      <c r="T340" s="4">
        <v>291.19366197183098</v>
      </c>
      <c r="U340" s="4">
        <v>0</v>
      </c>
      <c r="V340" s="4">
        <v>0</v>
      </c>
      <c r="W3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62.014084507042256</v>
      </c>
      <c r="X340" s="4">
        <v>15.820422535211268</v>
      </c>
      <c r="Y340" s="4">
        <v>0</v>
      </c>
      <c r="Z340" s="4">
        <v>0</v>
      </c>
      <c r="AA340" s="4">
        <v>36.880281690140848</v>
      </c>
      <c r="AB340" s="4">
        <v>0</v>
      </c>
      <c r="AC340" s="4">
        <v>9.3133802816901401</v>
      </c>
      <c r="AD340" s="4">
        <v>0</v>
      </c>
      <c r="AE340" s="4">
        <v>0</v>
      </c>
      <c r="AF340" s="1">
        <v>395559</v>
      </c>
      <c r="AG340" s="1">
        <v>3</v>
      </c>
      <c r="AH340"/>
    </row>
    <row r="341" spans="1:34" x14ac:dyDescent="0.25">
      <c r="A341" t="s">
        <v>721</v>
      </c>
      <c r="B341" t="s">
        <v>525</v>
      </c>
      <c r="C341" t="s">
        <v>833</v>
      </c>
      <c r="D341" t="s">
        <v>777</v>
      </c>
      <c r="E341" s="4">
        <v>52.086956521739133</v>
      </c>
      <c r="F341" s="4">
        <f>Nurse[[#This Row],[Total Nurse Staff Hours]]/Nurse[[#This Row],[MDS Census]]</f>
        <v>3.9841924040066776</v>
      </c>
      <c r="G341" s="4">
        <f>Nurse[[#This Row],[Total Direct Care Staff Hours]]/Nurse[[#This Row],[MDS Census]]</f>
        <v>3.7359661936560937</v>
      </c>
      <c r="H341" s="4">
        <f>Nurse[[#This Row],[Total RN Hours (w/ Admin, DON)]]/Nurse[[#This Row],[MDS Census]]</f>
        <v>0.71925083472454088</v>
      </c>
      <c r="I341" s="4">
        <f>Nurse[[#This Row],[RN Hours (excl. Admin, DON)]]/Nurse[[#This Row],[MDS Census]]</f>
        <v>0.47102462437395659</v>
      </c>
      <c r="J341" s="4">
        <f>SUM(Nurse[[#This Row],[RN Hours (excl. Admin, DON)]],Nurse[[#This Row],[RN Admin Hours]],Nurse[[#This Row],[RN DON Hours]],Nurse[[#This Row],[LPN Hours (excl. Admin)]],Nurse[[#This Row],[LPN Admin Hours]],Nurse[[#This Row],[CNA Hours]],Nurse[[#This Row],[NA TR Hours]],Nurse[[#This Row],[Med Aide/Tech Hours]])</f>
        <v>207.52445652173913</v>
      </c>
      <c r="K341" s="4">
        <f>SUM(Nurse[[#This Row],[RN Hours (excl. Admin, DON)]],Nurse[[#This Row],[LPN Hours (excl. Admin)]],Nurse[[#This Row],[CNA Hours]],Nurse[[#This Row],[NA TR Hours]],Nurse[[#This Row],[Med Aide/Tech Hours]])</f>
        <v>194.59510869565219</v>
      </c>
      <c r="L341" s="4">
        <f>SUM(Nurse[[#This Row],[RN Hours (excl. Admin, DON)]],Nurse[[#This Row],[RN Admin Hours]],Nurse[[#This Row],[RN DON Hours]])</f>
        <v>37.463586956521738</v>
      </c>
      <c r="M341" s="4">
        <v>24.534239130434784</v>
      </c>
      <c r="N341" s="4">
        <v>9.4510869565217384</v>
      </c>
      <c r="O341" s="4">
        <v>3.4782608695652173</v>
      </c>
      <c r="P341" s="4">
        <f>SUM(Nurse[[#This Row],[LPN Hours (excl. Admin)]],Nurse[[#This Row],[LPN Admin Hours]])</f>
        <v>46.265760869565213</v>
      </c>
      <c r="Q341" s="4">
        <v>46.265760869565213</v>
      </c>
      <c r="R341" s="4">
        <v>0</v>
      </c>
      <c r="S341" s="4">
        <f>SUM(Nurse[[#This Row],[CNA Hours]],Nurse[[#This Row],[NA TR Hours]],Nurse[[#This Row],[Med Aide/Tech Hours]])</f>
        <v>123.79510869565219</v>
      </c>
      <c r="T341" s="4">
        <v>123.79510869565219</v>
      </c>
      <c r="U341" s="4">
        <v>0</v>
      </c>
      <c r="V341" s="4">
        <v>0</v>
      </c>
      <c r="W3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38.990760869565214</v>
      </c>
      <c r="X341" s="4">
        <v>3.5559782608695651</v>
      </c>
      <c r="Y341" s="4">
        <v>8.6956521739130432E-2</v>
      </c>
      <c r="Z341" s="4">
        <v>0</v>
      </c>
      <c r="AA341" s="4">
        <v>10.986956521739129</v>
      </c>
      <c r="AB341" s="4">
        <v>0</v>
      </c>
      <c r="AC341" s="4">
        <v>24.360869565217389</v>
      </c>
      <c r="AD341" s="4">
        <v>0</v>
      </c>
      <c r="AE341" s="4">
        <v>0</v>
      </c>
      <c r="AF341" s="1">
        <v>395850</v>
      </c>
      <c r="AG341" s="1">
        <v>3</v>
      </c>
      <c r="AH341"/>
    </row>
    <row r="342" spans="1:34" x14ac:dyDescent="0.25">
      <c r="A342" t="s">
        <v>721</v>
      </c>
      <c r="B342" t="s">
        <v>245</v>
      </c>
      <c r="C342" t="s">
        <v>994</v>
      </c>
      <c r="D342" t="s">
        <v>755</v>
      </c>
      <c r="E342" s="4">
        <v>114.53260869565217</v>
      </c>
      <c r="F342" s="4">
        <f>Nurse[[#This Row],[Total Nurse Staff Hours]]/Nurse[[#This Row],[MDS Census]]</f>
        <v>4.7471756666983023</v>
      </c>
      <c r="G342" s="4">
        <f>Nurse[[#This Row],[Total Direct Care Staff Hours]]/Nurse[[#This Row],[MDS Census]]</f>
        <v>4.4804726202904055</v>
      </c>
      <c r="H342" s="4">
        <f>Nurse[[#This Row],[Total RN Hours (w/ Admin, DON)]]/Nurse[[#This Row],[MDS Census]]</f>
        <v>0.89142735123849282</v>
      </c>
      <c r="I342" s="4">
        <f>Nurse[[#This Row],[RN Hours (excl. Admin, DON)]]/Nurse[[#This Row],[MDS Census]]</f>
        <v>0.66520072126791296</v>
      </c>
      <c r="J342" s="4">
        <f>SUM(Nurse[[#This Row],[RN Hours (excl. Admin, DON)]],Nurse[[#This Row],[RN Admin Hours]],Nurse[[#This Row],[RN DON Hours]],Nurse[[#This Row],[LPN Hours (excl. Admin)]],Nurse[[#This Row],[LPN Admin Hours]],Nurse[[#This Row],[CNA Hours]],Nurse[[#This Row],[NA TR Hours]],Nurse[[#This Row],[Med Aide/Tech Hours]])</f>
        <v>543.70641304347839</v>
      </c>
      <c r="K342" s="4">
        <f>SUM(Nurse[[#This Row],[RN Hours (excl. Admin, DON)]],Nurse[[#This Row],[LPN Hours (excl. Admin)]],Nurse[[#This Row],[CNA Hours]],Nurse[[#This Row],[NA TR Hours]],Nurse[[#This Row],[Med Aide/Tech Hours]])</f>
        <v>513.1602173913044</v>
      </c>
      <c r="L342" s="4">
        <f>SUM(Nurse[[#This Row],[RN Hours (excl. Admin, DON)]],Nurse[[#This Row],[RN Admin Hours]],Nurse[[#This Row],[RN DON Hours]])</f>
        <v>102.09749999999998</v>
      </c>
      <c r="M342" s="4">
        <v>76.187173913043466</v>
      </c>
      <c r="N342" s="4">
        <v>20.8125</v>
      </c>
      <c r="O342" s="4">
        <v>5.0978260869565215</v>
      </c>
      <c r="P342" s="4">
        <f>SUM(Nurse[[#This Row],[LPN Hours (excl. Admin)]],Nurse[[#This Row],[LPN Admin Hours]])</f>
        <v>117.87032608695654</v>
      </c>
      <c r="Q342" s="4">
        <v>113.23445652173915</v>
      </c>
      <c r="R342" s="4">
        <v>4.6358695652173916</v>
      </c>
      <c r="S342" s="4">
        <f>SUM(Nurse[[#This Row],[CNA Hours]],Nurse[[#This Row],[NA TR Hours]],Nurse[[#This Row],[Med Aide/Tech Hours]])</f>
        <v>323.73858695652183</v>
      </c>
      <c r="T342" s="4">
        <v>320.62445652173921</v>
      </c>
      <c r="U342" s="4">
        <v>3.1141304347826089</v>
      </c>
      <c r="V342" s="4">
        <v>0</v>
      </c>
      <c r="W3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3.5647826086956522</v>
      </c>
      <c r="X342" s="4">
        <v>0.20108695652173914</v>
      </c>
      <c r="Y342" s="4">
        <v>0</v>
      </c>
      <c r="Z342" s="4">
        <v>0</v>
      </c>
      <c r="AA342" s="4">
        <v>2.1684782608695654</v>
      </c>
      <c r="AB342" s="4">
        <v>0</v>
      </c>
      <c r="AC342" s="4">
        <v>1.1952173913043478</v>
      </c>
      <c r="AD342" s="4">
        <v>0</v>
      </c>
      <c r="AE342" s="4">
        <v>0</v>
      </c>
      <c r="AF342" s="1">
        <v>395445</v>
      </c>
      <c r="AG342" s="1">
        <v>3</v>
      </c>
      <c r="AH342"/>
    </row>
    <row r="343" spans="1:34" x14ac:dyDescent="0.25">
      <c r="A343" t="s">
        <v>721</v>
      </c>
      <c r="B343" t="s">
        <v>395</v>
      </c>
      <c r="C343" t="s">
        <v>1061</v>
      </c>
      <c r="D343" t="s">
        <v>759</v>
      </c>
      <c r="E343" s="4">
        <v>49.445652173913047</v>
      </c>
      <c r="F343" s="4">
        <f>Nurse[[#This Row],[Total Nurse Staff Hours]]/Nurse[[#This Row],[MDS Census]]</f>
        <v>3.0703099582325786</v>
      </c>
      <c r="G343" s="4">
        <f>Nurse[[#This Row],[Total Direct Care Staff Hours]]/Nurse[[#This Row],[MDS Census]]</f>
        <v>2.8153638162233459</v>
      </c>
      <c r="H343" s="4">
        <f>Nurse[[#This Row],[Total RN Hours (w/ Admin, DON)]]/Nurse[[#This Row],[MDS Census]]</f>
        <v>0.73081996043086384</v>
      </c>
      <c r="I343" s="4">
        <f>Nurse[[#This Row],[RN Hours (excl. Admin, DON)]]/Nurse[[#This Row],[MDS Census]]</f>
        <v>0.47587381842163107</v>
      </c>
      <c r="J343" s="4">
        <f>SUM(Nurse[[#This Row],[RN Hours (excl. Admin, DON)]],Nurse[[#This Row],[RN Admin Hours]],Nurse[[#This Row],[RN DON Hours]],Nurse[[#This Row],[LPN Hours (excl. Admin)]],Nurse[[#This Row],[LPN Admin Hours]],Nurse[[#This Row],[CNA Hours]],Nurse[[#This Row],[NA TR Hours]],Nurse[[#This Row],[Med Aide/Tech Hours]])</f>
        <v>151.81347826086957</v>
      </c>
      <c r="K343" s="4">
        <f>SUM(Nurse[[#This Row],[RN Hours (excl. Admin, DON)]],Nurse[[#This Row],[LPN Hours (excl. Admin)]],Nurse[[#This Row],[CNA Hours]],Nurse[[#This Row],[NA TR Hours]],Nurse[[#This Row],[Med Aide/Tech Hours]])</f>
        <v>139.20750000000001</v>
      </c>
      <c r="L343" s="4">
        <f>SUM(Nurse[[#This Row],[RN Hours (excl. Admin, DON)]],Nurse[[#This Row],[RN Admin Hours]],Nurse[[#This Row],[RN DON Hours]])</f>
        <v>36.135869565217391</v>
      </c>
      <c r="M343" s="4">
        <v>23.529891304347824</v>
      </c>
      <c r="N343" s="4">
        <v>5.2826086956521738</v>
      </c>
      <c r="O343" s="4">
        <v>7.3233695652173916</v>
      </c>
      <c r="P343" s="4">
        <f>SUM(Nurse[[#This Row],[LPN Hours (excl. Admin)]],Nurse[[#This Row],[LPN Admin Hours]])</f>
        <v>32.01978260869565</v>
      </c>
      <c r="Q343" s="4">
        <v>32.01978260869565</v>
      </c>
      <c r="R343" s="4">
        <v>0</v>
      </c>
      <c r="S343" s="4">
        <f>SUM(Nurse[[#This Row],[CNA Hours]],Nurse[[#This Row],[NA TR Hours]],Nurse[[#This Row],[Med Aide/Tech Hours]])</f>
        <v>83.657826086956533</v>
      </c>
      <c r="T343" s="4">
        <v>75.834456521739142</v>
      </c>
      <c r="U343" s="4">
        <v>7.8233695652173916</v>
      </c>
      <c r="V343" s="4">
        <v>0</v>
      </c>
      <c r="W3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25.424891304347824</v>
      </c>
      <c r="X343" s="4">
        <v>3.5244565217391304</v>
      </c>
      <c r="Y343" s="4">
        <v>0</v>
      </c>
      <c r="Z343" s="4">
        <v>7.3233695652173916</v>
      </c>
      <c r="AA343" s="4">
        <v>7.5089130434782598</v>
      </c>
      <c r="AB343" s="4">
        <v>0</v>
      </c>
      <c r="AC343" s="4">
        <v>7.0681521739130435</v>
      </c>
      <c r="AD343" s="4">
        <v>0</v>
      </c>
      <c r="AE343" s="4">
        <v>0</v>
      </c>
      <c r="AF343" s="1">
        <v>395661</v>
      </c>
      <c r="AG343" s="1">
        <v>3</v>
      </c>
      <c r="AH343"/>
    </row>
    <row r="344" spans="1:34" x14ac:dyDescent="0.25">
      <c r="A344" t="s">
        <v>721</v>
      </c>
      <c r="B344" t="s">
        <v>383</v>
      </c>
      <c r="C344" t="s">
        <v>1057</v>
      </c>
      <c r="D344" t="s">
        <v>772</v>
      </c>
      <c r="E344" s="4">
        <v>32.010869565217391</v>
      </c>
      <c r="F344" s="4">
        <f>Nurse[[#This Row],[Total Nurse Staff Hours]]/Nurse[[#This Row],[MDS Census]]</f>
        <v>3.4144312393887941</v>
      </c>
      <c r="G344" s="4">
        <f>Nurse[[#This Row],[Total Direct Care Staff Hours]]/Nurse[[#This Row],[MDS Census]]</f>
        <v>3.1446519524617997</v>
      </c>
      <c r="H344" s="4">
        <f>Nurse[[#This Row],[Total RN Hours (w/ Admin, DON)]]/Nurse[[#This Row],[MDS Census]]</f>
        <v>0.68073005093378613</v>
      </c>
      <c r="I344" s="4">
        <f>Nurse[[#This Row],[RN Hours (excl. Admin, DON)]]/Nurse[[#This Row],[MDS Census]]</f>
        <v>0.48514431239388794</v>
      </c>
      <c r="J344" s="4">
        <f>SUM(Nurse[[#This Row],[RN Hours (excl. Admin, DON)]],Nurse[[#This Row],[RN Admin Hours]],Nurse[[#This Row],[RN DON Hours]],Nurse[[#This Row],[LPN Hours (excl. Admin)]],Nurse[[#This Row],[LPN Admin Hours]],Nurse[[#This Row],[CNA Hours]],Nurse[[#This Row],[NA TR Hours]],Nurse[[#This Row],[Med Aide/Tech Hours]])</f>
        <v>109.29891304347825</v>
      </c>
      <c r="K344" s="4">
        <f>SUM(Nurse[[#This Row],[RN Hours (excl. Admin, DON)]],Nurse[[#This Row],[LPN Hours (excl. Admin)]],Nurse[[#This Row],[CNA Hours]],Nurse[[#This Row],[NA TR Hours]],Nurse[[#This Row],[Med Aide/Tech Hours]])</f>
        <v>100.66304347826087</v>
      </c>
      <c r="L344" s="4">
        <f>SUM(Nurse[[#This Row],[RN Hours (excl. Admin, DON)]],Nurse[[#This Row],[RN Admin Hours]],Nurse[[#This Row],[RN DON Hours]])</f>
        <v>21.790760869565219</v>
      </c>
      <c r="M344" s="4">
        <v>15.529891304347826</v>
      </c>
      <c r="N344" s="4">
        <v>0.43478260869565216</v>
      </c>
      <c r="O344" s="4">
        <v>5.8260869565217392</v>
      </c>
      <c r="P344" s="4">
        <f>SUM(Nurse[[#This Row],[LPN Hours (excl. Admin)]],Nurse[[#This Row],[LPN Admin Hours]])</f>
        <v>27.407608695652176</v>
      </c>
      <c r="Q344" s="4">
        <v>25.032608695652176</v>
      </c>
      <c r="R344" s="4">
        <v>2.375</v>
      </c>
      <c r="S344" s="4">
        <f>SUM(Nurse[[#This Row],[CNA Hours]],Nurse[[#This Row],[NA TR Hours]],Nurse[[#This Row],[Med Aide/Tech Hours]])</f>
        <v>60.100543478260867</v>
      </c>
      <c r="T344" s="4">
        <v>58.725543478260867</v>
      </c>
      <c r="U344" s="4">
        <v>1.375</v>
      </c>
      <c r="V344" s="4">
        <v>0</v>
      </c>
      <c r="W3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0.44565217391304346</v>
      </c>
      <c r="X344" s="4">
        <v>0.44565217391304346</v>
      </c>
      <c r="Y344" s="4">
        <v>0</v>
      </c>
      <c r="Z344" s="4">
        <v>0</v>
      </c>
      <c r="AA344" s="4">
        <v>0</v>
      </c>
      <c r="AB344" s="4">
        <v>0</v>
      </c>
      <c r="AC344" s="4">
        <v>0</v>
      </c>
      <c r="AD344" s="4">
        <v>0</v>
      </c>
      <c r="AE344" s="4">
        <v>0</v>
      </c>
      <c r="AF344" s="1">
        <v>395644</v>
      </c>
      <c r="AG344" s="1">
        <v>3</v>
      </c>
      <c r="AH344"/>
    </row>
    <row r="345" spans="1:34" x14ac:dyDescent="0.25">
      <c r="A345" t="s">
        <v>721</v>
      </c>
      <c r="B345" t="s">
        <v>71</v>
      </c>
      <c r="C345" t="s">
        <v>926</v>
      </c>
      <c r="D345" t="s">
        <v>776</v>
      </c>
      <c r="E345" s="4">
        <v>131.7391304347826</v>
      </c>
      <c r="F345" s="4">
        <f>Nurse[[#This Row],[Total Nurse Staff Hours]]/Nurse[[#This Row],[MDS Census]]</f>
        <v>3.2442541254125414</v>
      </c>
      <c r="G345" s="4">
        <f>Nurse[[#This Row],[Total Direct Care Staff Hours]]/Nurse[[#This Row],[MDS Census]]</f>
        <v>3.1168308580858093</v>
      </c>
      <c r="H345" s="4">
        <f>Nurse[[#This Row],[Total RN Hours (w/ Admin, DON)]]/Nurse[[#This Row],[MDS Census]]</f>
        <v>0.4703118811881189</v>
      </c>
      <c r="I345" s="4">
        <f>Nurse[[#This Row],[RN Hours (excl. Admin, DON)]]/Nurse[[#This Row],[MDS Census]]</f>
        <v>0.37895462046204625</v>
      </c>
      <c r="J345" s="4">
        <f>SUM(Nurse[[#This Row],[RN Hours (excl. Admin, DON)]],Nurse[[#This Row],[RN Admin Hours]],Nurse[[#This Row],[RN DON Hours]],Nurse[[#This Row],[LPN Hours (excl. Admin)]],Nurse[[#This Row],[LPN Admin Hours]],Nurse[[#This Row],[CNA Hours]],Nurse[[#This Row],[NA TR Hours]],Nurse[[#This Row],[Med Aide/Tech Hours]])</f>
        <v>427.39521739130436</v>
      </c>
      <c r="K345" s="4">
        <f>SUM(Nurse[[#This Row],[RN Hours (excl. Admin, DON)]],Nurse[[#This Row],[LPN Hours (excl. Admin)]],Nurse[[#This Row],[CNA Hours]],Nurse[[#This Row],[NA TR Hours]],Nurse[[#This Row],[Med Aide/Tech Hours]])</f>
        <v>410.60858695652178</v>
      </c>
      <c r="L345" s="4">
        <f>SUM(Nurse[[#This Row],[RN Hours (excl. Admin, DON)]],Nurse[[#This Row],[RN Admin Hours]],Nurse[[#This Row],[RN DON Hours]])</f>
        <v>61.958478260869569</v>
      </c>
      <c r="M345" s="4">
        <v>49.923152173913046</v>
      </c>
      <c r="N345" s="4">
        <v>7.4483695652173916</v>
      </c>
      <c r="O345" s="4">
        <v>4.5869565217391308</v>
      </c>
      <c r="P345" s="4">
        <f>SUM(Nurse[[#This Row],[LPN Hours (excl. Admin)]],Nurse[[#This Row],[LPN Admin Hours]])</f>
        <v>93.717391304347856</v>
      </c>
      <c r="Q345" s="4">
        <v>88.966086956521764</v>
      </c>
      <c r="R345" s="4">
        <v>4.7513043478260872</v>
      </c>
      <c r="S345" s="4">
        <f>SUM(Nurse[[#This Row],[CNA Hours]],Nurse[[#This Row],[NA TR Hours]],Nurse[[#This Row],[Med Aide/Tech Hours]])</f>
        <v>271.71934782608696</v>
      </c>
      <c r="T345" s="4">
        <v>271.71934782608696</v>
      </c>
      <c r="U345" s="4">
        <v>0</v>
      </c>
      <c r="V345" s="4">
        <v>0</v>
      </c>
      <c r="W3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18.07815217391304</v>
      </c>
      <c r="X345" s="4">
        <v>5.7623913043478243</v>
      </c>
      <c r="Y345" s="4">
        <v>0</v>
      </c>
      <c r="Z345" s="4">
        <v>0</v>
      </c>
      <c r="AA345" s="4">
        <v>7.886086956521738</v>
      </c>
      <c r="AB345" s="4">
        <v>0</v>
      </c>
      <c r="AC345" s="4">
        <v>4.4296739130434775</v>
      </c>
      <c r="AD345" s="4">
        <v>0</v>
      </c>
      <c r="AE345" s="4">
        <v>0</v>
      </c>
      <c r="AF345" s="1">
        <v>395138</v>
      </c>
      <c r="AG345" s="1">
        <v>3</v>
      </c>
      <c r="AH345"/>
    </row>
    <row r="346" spans="1:34" x14ac:dyDescent="0.25">
      <c r="A346" t="s">
        <v>721</v>
      </c>
      <c r="B346" t="s">
        <v>259</v>
      </c>
      <c r="C346" t="s">
        <v>824</v>
      </c>
      <c r="D346" t="s">
        <v>742</v>
      </c>
      <c r="E346" s="4">
        <v>38.945652173913047</v>
      </c>
      <c r="F346" s="4">
        <f>Nurse[[#This Row],[Total Nurse Staff Hours]]/Nurse[[#This Row],[MDS Census]]</f>
        <v>3.6080100474462733</v>
      </c>
      <c r="G346" s="4">
        <f>Nurse[[#This Row],[Total Direct Care Staff Hours]]/Nurse[[#This Row],[MDS Census]]</f>
        <v>3.4180156293608701</v>
      </c>
      <c r="H346" s="4">
        <f>Nurse[[#This Row],[Total RN Hours (w/ Admin, DON)]]/Nurse[[#This Row],[MDS Census]]</f>
        <v>0.81147083449623214</v>
      </c>
      <c r="I346" s="4">
        <f>Nurse[[#This Row],[RN Hours (excl. Admin, DON)]]/Nurse[[#This Row],[MDS Census]]</f>
        <v>0.62147641641082885</v>
      </c>
      <c r="J346" s="4">
        <f>SUM(Nurse[[#This Row],[RN Hours (excl. Admin, DON)]],Nurse[[#This Row],[RN Admin Hours]],Nurse[[#This Row],[RN DON Hours]],Nurse[[#This Row],[LPN Hours (excl. Admin)]],Nurse[[#This Row],[LPN Admin Hours]],Nurse[[#This Row],[CNA Hours]],Nurse[[#This Row],[NA TR Hours]],Nurse[[#This Row],[Med Aide/Tech Hours]])</f>
        <v>140.51630434782606</v>
      </c>
      <c r="K346" s="4">
        <f>SUM(Nurse[[#This Row],[RN Hours (excl. Admin, DON)]],Nurse[[#This Row],[LPN Hours (excl. Admin)]],Nurse[[#This Row],[CNA Hours]],Nurse[[#This Row],[NA TR Hours]],Nurse[[#This Row],[Med Aide/Tech Hours]])</f>
        <v>133.11684782608694</v>
      </c>
      <c r="L346" s="4">
        <f>SUM(Nurse[[#This Row],[RN Hours (excl. Admin, DON)]],Nurse[[#This Row],[RN Admin Hours]],Nurse[[#This Row],[RN DON Hours]])</f>
        <v>31.603260869565219</v>
      </c>
      <c r="M346" s="4">
        <v>24.203804347826086</v>
      </c>
      <c r="N346" s="4">
        <v>3.6195652173913042</v>
      </c>
      <c r="O346" s="4">
        <v>3.7798913043478262</v>
      </c>
      <c r="P346" s="4">
        <f>SUM(Nurse[[#This Row],[LPN Hours (excl. Admin)]],Nurse[[#This Row],[LPN Admin Hours]])</f>
        <v>44.027173913043477</v>
      </c>
      <c r="Q346" s="4">
        <v>44.027173913043477</v>
      </c>
      <c r="R346" s="4">
        <v>0</v>
      </c>
      <c r="S346" s="4">
        <f>SUM(Nurse[[#This Row],[CNA Hours]],Nurse[[#This Row],[NA TR Hours]],Nurse[[#This Row],[Med Aide/Tech Hours]])</f>
        <v>64.885869565217391</v>
      </c>
      <c r="T346" s="4">
        <v>46.546195652173914</v>
      </c>
      <c r="U346" s="4">
        <v>18.339673913043477</v>
      </c>
      <c r="V346" s="4">
        <v>0</v>
      </c>
      <c r="W3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21.078804347826086</v>
      </c>
      <c r="X346" s="4">
        <v>8.8804347826086953</v>
      </c>
      <c r="Y346" s="4">
        <v>0</v>
      </c>
      <c r="Z346" s="4">
        <v>3.7798913043478262</v>
      </c>
      <c r="AA346" s="4">
        <v>2.339673913043478</v>
      </c>
      <c r="AB346" s="4">
        <v>0</v>
      </c>
      <c r="AC346" s="4">
        <v>6.0788043478260869</v>
      </c>
      <c r="AD346" s="4">
        <v>0</v>
      </c>
      <c r="AE346" s="4">
        <v>0</v>
      </c>
      <c r="AF346" s="1">
        <v>395466</v>
      </c>
      <c r="AG346" s="1">
        <v>3</v>
      </c>
      <c r="AH346"/>
    </row>
    <row r="347" spans="1:34" x14ac:dyDescent="0.25">
      <c r="A347" t="s">
        <v>721</v>
      </c>
      <c r="B347" t="s">
        <v>624</v>
      </c>
      <c r="C347" t="s">
        <v>909</v>
      </c>
      <c r="D347" t="s">
        <v>763</v>
      </c>
      <c r="E347" s="4">
        <v>131.65217391304347</v>
      </c>
      <c r="F347" s="4">
        <f>Nurse[[#This Row],[Total Nurse Staff Hours]]/Nurse[[#This Row],[MDS Census]]</f>
        <v>4.0090819022457076</v>
      </c>
      <c r="G347" s="4">
        <f>Nurse[[#This Row],[Total Direct Care Staff Hours]]/Nurse[[#This Row],[MDS Census]]</f>
        <v>3.7372440554821669</v>
      </c>
      <c r="H347" s="4">
        <f>Nurse[[#This Row],[Total RN Hours (w/ Admin, DON)]]/Nurse[[#This Row],[MDS Census]]</f>
        <v>0.47157777410832236</v>
      </c>
      <c r="I347" s="4">
        <f>Nurse[[#This Row],[RN Hours (excl. Admin, DON)]]/Nurse[[#This Row],[MDS Census]]</f>
        <v>0.32420326948480849</v>
      </c>
      <c r="J347" s="4">
        <f>SUM(Nurse[[#This Row],[RN Hours (excl. Admin, DON)]],Nurse[[#This Row],[RN Admin Hours]],Nurse[[#This Row],[RN DON Hours]],Nurse[[#This Row],[LPN Hours (excl. Admin)]],Nurse[[#This Row],[LPN Admin Hours]],Nurse[[#This Row],[CNA Hours]],Nurse[[#This Row],[NA TR Hours]],Nurse[[#This Row],[Med Aide/Tech Hours]])</f>
        <v>527.804347826087</v>
      </c>
      <c r="K347" s="4">
        <f>SUM(Nurse[[#This Row],[RN Hours (excl. Admin, DON)]],Nurse[[#This Row],[LPN Hours (excl. Admin)]],Nurse[[#This Row],[CNA Hours]],Nurse[[#This Row],[NA TR Hours]],Nurse[[#This Row],[Med Aide/Tech Hours]])</f>
        <v>492.01630434782612</v>
      </c>
      <c r="L347" s="4">
        <f>SUM(Nurse[[#This Row],[RN Hours (excl. Admin, DON)]],Nurse[[#This Row],[RN Admin Hours]],Nurse[[#This Row],[RN DON Hours]])</f>
        <v>62.084239130434781</v>
      </c>
      <c r="M347" s="4">
        <v>42.682065217391305</v>
      </c>
      <c r="N347" s="4">
        <v>14.592391304347826</v>
      </c>
      <c r="O347" s="4">
        <v>4.8097826086956523</v>
      </c>
      <c r="P347" s="4">
        <f>SUM(Nurse[[#This Row],[LPN Hours (excl. Admin)]],Nurse[[#This Row],[LPN Admin Hours]])</f>
        <v>208.6875</v>
      </c>
      <c r="Q347" s="4">
        <v>192.3016304347826</v>
      </c>
      <c r="R347" s="4">
        <v>16.385869565217391</v>
      </c>
      <c r="S347" s="4">
        <f>SUM(Nurse[[#This Row],[CNA Hours]],Nurse[[#This Row],[NA TR Hours]],Nurse[[#This Row],[Med Aide/Tech Hours]])</f>
        <v>257.03260869565219</v>
      </c>
      <c r="T347" s="4">
        <v>257.03260869565219</v>
      </c>
      <c r="U347" s="4">
        <v>0</v>
      </c>
      <c r="V347" s="4">
        <v>0</v>
      </c>
      <c r="W3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47" s="4">
        <v>0</v>
      </c>
      <c r="Y347" s="4">
        <v>0</v>
      </c>
      <c r="Z347" s="4">
        <v>0</v>
      </c>
      <c r="AA347" s="4">
        <v>0</v>
      </c>
      <c r="AB347" s="4">
        <v>0</v>
      </c>
      <c r="AC347" s="4">
        <v>0</v>
      </c>
      <c r="AD347" s="4">
        <v>0</v>
      </c>
      <c r="AE347" s="4">
        <v>0</v>
      </c>
      <c r="AF347" s="1">
        <v>396072</v>
      </c>
      <c r="AG347" s="1">
        <v>3</v>
      </c>
      <c r="AH347"/>
    </row>
    <row r="348" spans="1:34" x14ac:dyDescent="0.25">
      <c r="A348" t="s">
        <v>721</v>
      </c>
      <c r="B348" t="s">
        <v>333</v>
      </c>
      <c r="C348" t="s">
        <v>831</v>
      </c>
      <c r="D348" t="s">
        <v>770</v>
      </c>
      <c r="E348" s="4">
        <v>113.54347826086956</v>
      </c>
      <c r="F348" s="4">
        <f>Nurse[[#This Row],[Total Nurse Staff Hours]]/Nurse[[#This Row],[MDS Census]]</f>
        <v>3.0254164273406086</v>
      </c>
      <c r="G348" s="4">
        <f>Nurse[[#This Row],[Total Direct Care Staff Hours]]/Nurse[[#This Row],[MDS Census]]</f>
        <v>2.8462090752441127</v>
      </c>
      <c r="H348" s="4">
        <f>Nurse[[#This Row],[Total RN Hours (w/ Admin, DON)]]/Nurse[[#This Row],[MDS Census]]</f>
        <v>0.32330078498946946</v>
      </c>
      <c r="I348" s="4">
        <f>Nurse[[#This Row],[RN Hours (excl. Admin, DON)]]/Nurse[[#This Row],[MDS Census]]</f>
        <v>0.1920543748803368</v>
      </c>
      <c r="J348" s="4">
        <f>SUM(Nurse[[#This Row],[RN Hours (excl. Admin, DON)]],Nurse[[#This Row],[RN Admin Hours]],Nurse[[#This Row],[RN DON Hours]],Nurse[[#This Row],[LPN Hours (excl. Admin)]],Nurse[[#This Row],[LPN Admin Hours]],Nurse[[#This Row],[CNA Hours]],Nurse[[#This Row],[NA TR Hours]],Nurse[[#This Row],[Med Aide/Tech Hours]])</f>
        <v>343.51630434782606</v>
      </c>
      <c r="K348" s="4">
        <f>SUM(Nurse[[#This Row],[RN Hours (excl. Admin, DON)]],Nurse[[#This Row],[LPN Hours (excl. Admin)]],Nurse[[#This Row],[CNA Hours]],Nurse[[#This Row],[NA TR Hours]],Nurse[[#This Row],[Med Aide/Tech Hours]])</f>
        <v>323.16847826086956</v>
      </c>
      <c r="L348" s="4">
        <f>SUM(Nurse[[#This Row],[RN Hours (excl. Admin, DON)]],Nurse[[#This Row],[RN Admin Hours]],Nurse[[#This Row],[RN DON Hours]])</f>
        <v>36.708695652173887</v>
      </c>
      <c r="M348" s="4">
        <v>21.806521739130414</v>
      </c>
      <c r="N348" s="4">
        <v>11.119565217391305</v>
      </c>
      <c r="O348" s="4">
        <v>3.7826086956521738</v>
      </c>
      <c r="P348" s="4">
        <f>SUM(Nurse[[#This Row],[LPN Hours (excl. Admin)]],Nurse[[#This Row],[LPN Admin Hours]])</f>
        <v>74.429347826086925</v>
      </c>
      <c r="Q348" s="4">
        <v>68.983695652173878</v>
      </c>
      <c r="R348" s="4">
        <v>5.4456521739130439</v>
      </c>
      <c r="S348" s="4">
        <f>SUM(Nurse[[#This Row],[CNA Hours]],Nurse[[#This Row],[NA TR Hours]],Nurse[[#This Row],[Med Aide/Tech Hours]])</f>
        <v>232.37826086956525</v>
      </c>
      <c r="T348" s="4">
        <v>232.37826086956525</v>
      </c>
      <c r="U348" s="4">
        <v>0</v>
      </c>
      <c r="V348" s="4">
        <v>0</v>
      </c>
      <c r="W3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81.092391304347842</v>
      </c>
      <c r="X348" s="4">
        <v>13.802173913043465</v>
      </c>
      <c r="Y348" s="4">
        <v>0</v>
      </c>
      <c r="Z348" s="4">
        <v>0</v>
      </c>
      <c r="AA348" s="4">
        <v>32.960869565217401</v>
      </c>
      <c r="AB348" s="4">
        <v>0</v>
      </c>
      <c r="AC348" s="4">
        <v>34.329347826086973</v>
      </c>
      <c r="AD348" s="4">
        <v>0</v>
      </c>
      <c r="AE348" s="4">
        <v>0</v>
      </c>
      <c r="AF348" s="1">
        <v>395570</v>
      </c>
      <c r="AG348" s="1">
        <v>3</v>
      </c>
      <c r="AH348"/>
    </row>
    <row r="349" spans="1:34" x14ac:dyDescent="0.25">
      <c r="A349" t="s">
        <v>721</v>
      </c>
      <c r="B349" t="s">
        <v>598</v>
      </c>
      <c r="C349" t="s">
        <v>802</v>
      </c>
      <c r="D349" t="s">
        <v>758</v>
      </c>
      <c r="E349" s="4">
        <v>37.239130434782609</v>
      </c>
      <c r="F349" s="4">
        <f>Nurse[[#This Row],[Total Nurse Staff Hours]]/Nurse[[#This Row],[MDS Census]]</f>
        <v>4.7480881494454188</v>
      </c>
      <c r="G349" s="4">
        <f>Nurse[[#This Row],[Total Direct Care Staff Hours]]/Nurse[[#This Row],[MDS Census]]</f>
        <v>4.3319322825452433</v>
      </c>
      <c r="H349" s="4">
        <f>Nurse[[#This Row],[Total RN Hours (w/ Admin, DON)]]/Nurse[[#This Row],[MDS Census]]</f>
        <v>0.97503502626970207</v>
      </c>
      <c r="I349" s="4">
        <f>Nurse[[#This Row],[RN Hours (excl. Admin, DON)]]/Nurse[[#This Row],[MDS Census]]</f>
        <v>0.69431406888499692</v>
      </c>
      <c r="J349" s="4">
        <f>SUM(Nurse[[#This Row],[RN Hours (excl. Admin, DON)]],Nurse[[#This Row],[RN Admin Hours]],Nurse[[#This Row],[RN DON Hours]],Nurse[[#This Row],[LPN Hours (excl. Admin)]],Nurse[[#This Row],[LPN Admin Hours]],Nurse[[#This Row],[CNA Hours]],Nurse[[#This Row],[NA TR Hours]],Nurse[[#This Row],[Med Aide/Tech Hours]])</f>
        <v>176.81467391304352</v>
      </c>
      <c r="K349" s="4">
        <f>SUM(Nurse[[#This Row],[RN Hours (excl. Admin, DON)]],Nurse[[#This Row],[LPN Hours (excl. Admin)]],Nurse[[#This Row],[CNA Hours]],Nurse[[#This Row],[NA TR Hours]],Nurse[[#This Row],[Med Aide/Tech Hours]])</f>
        <v>161.31739130434786</v>
      </c>
      <c r="L349" s="4">
        <f>SUM(Nurse[[#This Row],[RN Hours (excl. Admin, DON)]],Nurse[[#This Row],[RN Admin Hours]],Nurse[[#This Row],[RN DON Hours]])</f>
        <v>36.309456521739122</v>
      </c>
      <c r="M349" s="4">
        <v>25.85565217391304</v>
      </c>
      <c r="N349" s="4">
        <v>5.1358695652173916</v>
      </c>
      <c r="O349" s="4">
        <v>5.3179347826086953</v>
      </c>
      <c r="P349" s="4">
        <f>SUM(Nurse[[#This Row],[LPN Hours (excl. Admin)]],Nurse[[#This Row],[LPN Admin Hours]])</f>
        <v>39.733586956521741</v>
      </c>
      <c r="Q349" s="4">
        <v>34.690108695652178</v>
      </c>
      <c r="R349" s="4">
        <v>5.0434782608695654</v>
      </c>
      <c r="S349" s="4">
        <f>SUM(Nurse[[#This Row],[CNA Hours]],Nurse[[#This Row],[NA TR Hours]],Nurse[[#This Row],[Med Aide/Tech Hours]])</f>
        <v>100.77163043478265</v>
      </c>
      <c r="T349" s="4">
        <v>100.77163043478265</v>
      </c>
      <c r="U349" s="4">
        <v>0</v>
      </c>
      <c r="V349" s="4">
        <v>0</v>
      </c>
      <c r="W3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27.849565217391302</v>
      </c>
      <c r="X349" s="4">
        <v>4.5298913043478262</v>
      </c>
      <c r="Y349" s="4">
        <v>0</v>
      </c>
      <c r="Z349" s="4">
        <v>0</v>
      </c>
      <c r="AA349" s="4">
        <v>10.733478260869566</v>
      </c>
      <c r="AB349" s="4">
        <v>0</v>
      </c>
      <c r="AC349" s="4">
        <v>12.586195652173911</v>
      </c>
      <c r="AD349" s="4">
        <v>0</v>
      </c>
      <c r="AE349" s="4">
        <v>0</v>
      </c>
      <c r="AF349" s="1">
        <v>395998</v>
      </c>
      <c r="AG349" s="1">
        <v>3</v>
      </c>
      <c r="AH349"/>
    </row>
    <row r="350" spans="1:34" x14ac:dyDescent="0.25">
      <c r="A350" t="s">
        <v>721</v>
      </c>
      <c r="B350" t="s">
        <v>634</v>
      </c>
      <c r="C350" t="s">
        <v>1053</v>
      </c>
      <c r="D350" t="s">
        <v>738</v>
      </c>
      <c r="E350" s="4">
        <v>48.108695652173914</v>
      </c>
      <c r="F350" s="4">
        <f>Nurse[[#This Row],[Total Nurse Staff Hours]]/Nurse[[#This Row],[MDS Census]]</f>
        <v>3.0768752824220509</v>
      </c>
      <c r="G350" s="4">
        <f>Nurse[[#This Row],[Total Direct Care Staff Hours]]/Nurse[[#This Row],[MDS Census]]</f>
        <v>2.9593877089923177</v>
      </c>
      <c r="H350" s="4">
        <f>Nurse[[#This Row],[Total RN Hours (w/ Admin, DON)]]/Nurse[[#This Row],[MDS Census]]</f>
        <v>0.74536827835517383</v>
      </c>
      <c r="I350" s="4">
        <f>Nurse[[#This Row],[RN Hours (excl. Admin, DON)]]/Nurse[[#This Row],[MDS Census]]</f>
        <v>0.62788070492544046</v>
      </c>
      <c r="J350" s="4">
        <f>SUM(Nurse[[#This Row],[RN Hours (excl. Admin, DON)]],Nurse[[#This Row],[RN Admin Hours]],Nurse[[#This Row],[RN DON Hours]],Nurse[[#This Row],[LPN Hours (excl. Admin)]],Nurse[[#This Row],[LPN Admin Hours]],Nurse[[#This Row],[CNA Hours]],Nurse[[#This Row],[NA TR Hours]],Nurse[[#This Row],[Med Aide/Tech Hours]])</f>
        <v>148.0244565217391</v>
      </c>
      <c r="K350" s="4">
        <f>SUM(Nurse[[#This Row],[RN Hours (excl. Admin, DON)]],Nurse[[#This Row],[LPN Hours (excl. Admin)]],Nurse[[#This Row],[CNA Hours]],Nurse[[#This Row],[NA TR Hours]],Nurse[[#This Row],[Med Aide/Tech Hours]])</f>
        <v>142.37228260869563</v>
      </c>
      <c r="L350" s="4">
        <f>SUM(Nurse[[#This Row],[RN Hours (excl. Admin, DON)]],Nurse[[#This Row],[RN Admin Hours]],Nurse[[#This Row],[RN DON Hours]])</f>
        <v>35.858695652173907</v>
      </c>
      <c r="M350" s="4">
        <v>30.20652173913043</v>
      </c>
      <c r="N350" s="4">
        <v>0</v>
      </c>
      <c r="O350" s="4">
        <v>5.6521739130434785</v>
      </c>
      <c r="P350" s="4">
        <f>SUM(Nurse[[#This Row],[LPN Hours (excl. Admin)]],Nurse[[#This Row],[LPN Admin Hours]])</f>
        <v>34.629891304347822</v>
      </c>
      <c r="Q350" s="4">
        <v>34.629891304347822</v>
      </c>
      <c r="R350" s="4">
        <v>0</v>
      </c>
      <c r="S350" s="4">
        <f>SUM(Nurse[[#This Row],[CNA Hours]],Nurse[[#This Row],[NA TR Hours]],Nurse[[#This Row],[Med Aide/Tech Hours]])</f>
        <v>77.535869565217368</v>
      </c>
      <c r="T350" s="4">
        <v>77.535869565217368</v>
      </c>
      <c r="U350" s="4">
        <v>0</v>
      </c>
      <c r="V350" s="4">
        <v>0</v>
      </c>
      <c r="W3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50" s="4">
        <v>0</v>
      </c>
      <c r="Y350" s="4">
        <v>0</v>
      </c>
      <c r="Z350" s="4">
        <v>0</v>
      </c>
      <c r="AA350" s="4">
        <v>0</v>
      </c>
      <c r="AB350" s="4">
        <v>0</v>
      </c>
      <c r="AC350" s="4">
        <v>0</v>
      </c>
      <c r="AD350" s="4">
        <v>0</v>
      </c>
      <c r="AE350" s="4">
        <v>0</v>
      </c>
      <c r="AF350" s="1">
        <v>396085</v>
      </c>
      <c r="AG350" s="1">
        <v>3</v>
      </c>
      <c r="AH350"/>
    </row>
    <row r="351" spans="1:34" x14ac:dyDescent="0.25">
      <c r="A351" t="s">
        <v>721</v>
      </c>
      <c r="B351" t="s">
        <v>399</v>
      </c>
      <c r="C351" t="s">
        <v>808</v>
      </c>
      <c r="D351" t="s">
        <v>768</v>
      </c>
      <c r="E351" s="4">
        <v>85.076086956521735</v>
      </c>
      <c r="F351" s="4">
        <f>Nurse[[#This Row],[Total Nurse Staff Hours]]/Nurse[[#This Row],[MDS Census]]</f>
        <v>2.9518972786508244</v>
      </c>
      <c r="G351" s="4">
        <f>Nurse[[#This Row],[Total Direct Care Staff Hours]]/Nurse[[#This Row],[MDS Census]]</f>
        <v>2.7591094927813979</v>
      </c>
      <c r="H351" s="4">
        <f>Nurse[[#This Row],[Total RN Hours (w/ Admin, DON)]]/Nurse[[#This Row],[MDS Census]]</f>
        <v>0.66146927302925773</v>
      </c>
      <c r="I351" s="4">
        <f>Nurse[[#This Row],[RN Hours (excl. Admin, DON)]]/Nurse[[#This Row],[MDS Census]]</f>
        <v>0.52454069247476698</v>
      </c>
      <c r="J351" s="4">
        <f>SUM(Nurse[[#This Row],[RN Hours (excl. Admin, DON)]],Nurse[[#This Row],[RN Admin Hours]],Nurse[[#This Row],[RN DON Hours]],Nurse[[#This Row],[LPN Hours (excl. Admin)]],Nurse[[#This Row],[LPN Admin Hours]],Nurse[[#This Row],[CNA Hours]],Nurse[[#This Row],[NA TR Hours]],Nurse[[#This Row],[Med Aide/Tech Hours]])</f>
        <v>251.1358695652174</v>
      </c>
      <c r="K351" s="4">
        <f>SUM(Nurse[[#This Row],[RN Hours (excl. Admin, DON)]],Nurse[[#This Row],[LPN Hours (excl. Admin)]],Nurse[[#This Row],[CNA Hours]],Nurse[[#This Row],[NA TR Hours]],Nurse[[#This Row],[Med Aide/Tech Hours]])</f>
        <v>234.73423913043479</v>
      </c>
      <c r="L351" s="4">
        <f>SUM(Nurse[[#This Row],[RN Hours (excl. Admin, DON)]],Nurse[[#This Row],[RN Admin Hours]],Nurse[[#This Row],[RN DON Hours]])</f>
        <v>56.275217391304352</v>
      </c>
      <c r="M351" s="4">
        <v>44.6258695652174</v>
      </c>
      <c r="N351" s="4">
        <v>5.2780434782608694</v>
      </c>
      <c r="O351" s="4">
        <v>6.3713043478260865</v>
      </c>
      <c r="P351" s="4">
        <f>SUM(Nurse[[#This Row],[LPN Hours (excl. Admin)]],Nurse[[#This Row],[LPN Admin Hours]])</f>
        <v>61.865652173913048</v>
      </c>
      <c r="Q351" s="4">
        <v>57.113369565217397</v>
      </c>
      <c r="R351" s="4">
        <v>4.7522826086956522</v>
      </c>
      <c r="S351" s="4">
        <f>SUM(Nurse[[#This Row],[CNA Hours]],Nurse[[#This Row],[NA TR Hours]],Nurse[[#This Row],[Med Aide/Tech Hours]])</f>
        <v>132.995</v>
      </c>
      <c r="T351" s="4">
        <v>132.995</v>
      </c>
      <c r="U351" s="4">
        <v>0</v>
      </c>
      <c r="V351" s="4">
        <v>0</v>
      </c>
      <c r="W3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78.448913043478257</v>
      </c>
      <c r="X351" s="4">
        <v>6.7418478260869561</v>
      </c>
      <c r="Y351" s="4">
        <v>0.81521739130434778</v>
      </c>
      <c r="Z351" s="4">
        <v>0</v>
      </c>
      <c r="AA351" s="4">
        <v>32.45282608695652</v>
      </c>
      <c r="AB351" s="4">
        <v>0</v>
      </c>
      <c r="AC351" s="4">
        <v>38.439021739130432</v>
      </c>
      <c r="AD351" s="4">
        <v>0</v>
      </c>
      <c r="AE351" s="4">
        <v>0</v>
      </c>
      <c r="AF351" s="1">
        <v>395670</v>
      </c>
      <c r="AG351" s="1">
        <v>3</v>
      </c>
      <c r="AH351"/>
    </row>
    <row r="352" spans="1:34" x14ac:dyDescent="0.25">
      <c r="A352" t="s">
        <v>721</v>
      </c>
      <c r="B352" t="s">
        <v>15</v>
      </c>
      <c r="C352" t="s">
        <v>1026</v>
      </c>
      <c r="D352" t="s">
        <v>756</v>
      </c>
      <c r="E352" s="4">
        <v>79.206521739130437</v>
      </c>
      <c r="F352" s="4">
        <f>Nurse[[#This Row],[Total Nurse Staff Hours]]/Nurse[[#This Row],[MDS Census]]</f>
        <v>4.1070756141073153</v>
      </c>
      <c r="G352" s="4">
        <f>Nurse[[#This Row],[Total Direct Care Staff Hours]]/Nurse[[#This Row],[MDS Census]]</f>
        <v>3.847984081240567</v>
      </c>
      <c r="H352" s="4">
        <f>Nurse[[#This Row],[Total RN Hours (w/ Admin, DON)]]/Nurse[[#This Row],[MDS Census]]</f>
        <v>0.82203787566899944</v>
      </c>
      <c r="I352" s="4">
        <f>Nurse[[#This Row],[RN Hours (excl. Admin, DON)]]/Nurse[[#This Row],[MDS Census]]</f>
        <v>0.62881707149718669</v>
      </c>
      <c r="J352" s="4">
        <f>SUM(Nurse[[#This Row],[RN Hours (excl. Admin, DON)]],Nurse[[#This Row],[RN Admin Hours]],Nurse[[#This Row],[RN DON Hours]],Nurse[[#This Row],[LPN Hours (excl. Admin)]],Nurse[[#This Row],[LPN Admin Hours]],Nurse[[#This Row],[CNA Hours]],Nurse[[#This Row],[NA TR Hours]],Nurse[[#This Row],[Med Aide/Tech Hours]])</f>
        <v>325.30717391304358</v>
      </c>
      <c r="K352" s="4">
        <f>SUM(Nurse[[#This Row],[RN Hours (excl. Admin, DON)]],Nurse[[#This Row],[LPN Hours (excl. Admin)]],Nurse[[#This Row],[CNA Hours]],Nurse[[#This Row],[NA TR Hours]],Nurse[[#This Row],[Med Aide/Tech Hours]])</f>
        <v>304.78543478260883</v>
      </c>
      <c r="L352" s="4">
        <f>SUM(Nurse[[#This Row],[RN Hours (excl. Admin, DON)]],Nurse[[#This Row],[RN Admin Hours]],Nurse[[#This Row],[RN DON Hours]])</f>
        <v>65.110760869565212</v>
      </c>
      <c r="M352" s="4">
        <v>49.806413043478258</v>
      </c>
      <c r="N352" s="4">
        <v>10.521739130434783</v>
      </c>
      <c r="O352" s="4">
        <v>4.7826086956521738</v>
      </c>
      <c r="P352" s="4">
        <f>SUM(Nurse[[#This Row],[LPN Hours (excl. Admin)]],Nurse[[#This Row],[LPN Admin Hours]])</f>
        <v>82.160000000000011</v>
      </c>
      <c r="Q352" s="4">
        <v>76.942608695652183</v>
      </c>
      <c r="R352" s="4">
        <v>5.2173913043478262</v>
      </c>
      <c r="S352" s="4">
        <f>SUM(Nurse[[#This Row],[CNA Hours]],Nurse[[#This Row],[NA TR Hours]],Nurse[[#This Row],[Med Aide/Tech Hours]])</f>
        <v>178.03641304347838</v>
      </c>
      <c r="T352" s="4">
        <v>178.03641304347838</v>
      </c>
      <c r="U352" s="4">
        <v>0</v>
      </c>
      <c r="V352" s="4">
        <v>0</v>
      </c>
      <c r="W3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6.8514130434782601</v>
      </c>
      <c r="X352" s="4">
        <v>0</v>
      </c>
      <c r="Y352" s="4">
        <v>0</v>
      </c>
      <c r="Z352" s="4">
        <v>0</v>
      </c>
      <c r="AA352" s="4">
        <v>0.37771739130434784</v>
      </c>
      <c r="AB352" s="4">
        <v>0</v>
      </c>
      <c r="AC352" s="4">
        <v>6.4736956521739124</v>
      </c>
      <c r="AD352" s="4">
        <v>0</v>
      </c>
      <c r="AE352" s="4">
        <v>0</v>
      </c>
      <c r="AF352" s="1">
        <v>395974</v>
      </c>
      <c r="AG352" s="1">
        <v>3</v>
      </c>
      <c r="AH352"/>
    </row>
    <row r="353" spans="1:34" x14ac:dyDescent="0.25">
      <c r="A353" t="s">
        <v>721</v>
      </c>
      <c r="B353" t="s">
        <v>627</v>
      </c>
      <c r="C353" t="s">
        <v>881</v>
      </c>
      <c r="D353" t="s">
        <v>774</v>
      </c>
      <c r="E353" s="4">
        <v>134.0108695652174</v>
      </c>
      <c r="F353" s="4">
        <f>Nurse[[#This Row],[Total Nurse Staff Hours]]/Nurse[[#This Row],[MDS Census]]</f>
        <v>3.3543880282261331</v>
      </c>
      <c r="G353" s="4">
        <f>Nurse[[#This Row],[Total Direct Care Staff Hours]]/Nurse[[#This Row],[MDS Census]]</f>
        <v>3.2440790007299856</v>
      </c>
      <c r="H353" s="4">
        <f>Nurse[[#This Row],[Total RN Hours (w/ Admin, DON)]]/Nurse[[#This Row],[MDS Census]]</f>
        <v>0.51920269283802412</v>
      </c>
      <c r="I353" s="4">
        <f>Nurse[[#This Row],[RN Hours (excl. Admin, DON)]]/Nurse[[#This Row],[MDS Census]]</f>
        <v>0.44782626328169356</v>
      </c>
      <c r="J353" s="4">
        <f>SUM(Nurse[[#This Row],[RN Hours (excl. Admin, DON)]],Nurse[[#This Row],[RN Admin Hours]],Nurse[[#This Row],[RN DON Hours]],Nurse[[#This Row],[LPN Hours (excl. Admin)]],Nurse[[#This Row],[LPN Admin Hours]],Nurse[[#This Row],[CNA Hours]],Nurse[[#This Row],[NA TR Hours]],Nurse[[#This Row],[Med Aide/Tech Hours]])</f>
        <v>449.52445652173913</v>
      </c>
      <c r="K353" s="4">
        <f>SUM(Nurse[[#This Row],[RN Hours (excl. Admin, DON)]],Nurse[[#This Row],[LPN Hours (excl. Admin)]],Nurse[[#This Row],[CNA Hours]],Nurse[[#This Row],[NA TR Hours]],Nurse[[#This Row],[Med Aide/Tech Hours]])</f>
        <v>434.74184782608694</v>
      </c>
      <c r="L353" s="4">
        <f>SUM(Nurse[[#This Row],[RN Hours (excl. Admin, DON)]],Nurse[[#This Row],[RN Admin Hours]],Nurse[[#This Row],[RN DON Hours]])</f>
        <v>69.578804347826093</v>
      </c>
      <c r="M353" s="4">
        <v>60.013586956521742</v>
      </c>
      <c r="N353" s="4">
        <v>9.5652173913043477</v>
      </c>
      <c r="O353" s="4">
        <v>0</v>
      </c>
      <c r="P353" s="4">
        <f>SUM(Nurse[[#This Row],[LPN Hours (excl. Admin)]],Nurse[[#This Row],[LPN Admin Hours]])</f>
        <v>110.16032608695653</v>
      </c>
      <c r="Q353" s="4">
        <v>104.9429347826087</v>
      </c>
      <c r="R353" s="4">
        <v>5.2173913043478262</v>
      </c>
      <c r="S353" s="4">
        <f>SUM(Nurse[[#This Row],[CNA Hours]],Nurse[[#This Row],[NA TR Hours]],Nurse[[#This Row],[Med Aide/Tech Hours]])</f>
        <v>269.7853260869565</v>
      </c>
      <c r="T353" s="4">
        <v>269.7853260869565</v>
      </c>
      <c r="U353" s="4">
        <v>0</v>
      </c>
      <c r="V353" s="4">
        <v>0</v>
      </c>
      <c r="W3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53" s="4">
        <v>0</v>
      </c>
      <c r="Y353" s="4">
        <v>0</v>
      </c>
      <c r="Z353" s="4">
        <v>0</v>
      </c>
      <c r="AA353" s="4">
        <v>0</v>
      </c>
      <c r="AB353" s="4">
        <v>0</v>
      </c>
      <c r="AC353" s="4">
        <v>0</v>
      </c>
      <c r="AD353" s="4">
        <v>0</v>
      </c>
      <c r="AE353" s="4">
        <v>0</v>
      </c>
      <c r="AF353" s="1">
        <v>396076</v>
      </c>
      <c r="AG353" s="1">
        <v>3</v>
      </c>
      <c r="AH353"/>
    </row>
    <row r="354" spans="1:34" x14ac:dyDescent="0.25">
      <c r="A354" t="s">
        <v>721</v>
      </c>
      <c r="B354" t="s">
        <v>458</v>
      </c>
      <c r="C354" t="s">
        <v>1017</v>
      </c>
      <c r="D354" t="s">
        <v>765</v>
      </c>
      <c r="E354" s="4">
        <v>56.25</v>
      </c>
      <c r="F354" s="4">
        <f>Nurse[[#This Row],[Total Nurse Staff Hours]]/Nurse[[#This Row],[MDS Census]]</f>
        <v>4.5462975845410627</v>
      </c>
      <c r="G354" s="4">
        <f>Nurse[[#This Row],[Total Direct Care Staff Hours]]/Nurse[[#This Row],[MDS Census]]</f>
        <v>4.1147999999999998</v>
      </c>
      <c r="H354" s="4">
        <f>Nurse[[#This Row],[Total RN Hours (w/ Admin, DON)]]/Nurse[[#This Row],[MDS Census]]</f>
        <v>0.86801932367149759</v>
      </c>
      <c r="I354" s="4">
        <f>Nurse[[#This Row],[RN Hours (excl. Admin, DON)]]/Nurse[[#This Row],[MDS Census]]</f>
        <v>0.69449275362318852</v>
      </c>
      <c r="J354" s="4">
        <f>SUM(Nurse[[#This Row],[RN Hours (excl. Admin, DON)]],Nurse[[#This Row],[RN Admin Hours]],Nurse[[#This Row],[RN DON Hours]],Nurse[[#This Row],[LPN Hours (excl. Admin)]],Nurse[[#This Row],[LPN Admin Hours]],Nurse[[#This Row],[CNA Hours]],Nurse[[#This Row],[NA TR Hours]],Nurse[[#This Row],[Med Aide/Tech Hours]])</f>
        <v>255.72923913043479</v>
      </c>
      <c r="K354" s="4">
        <f>SUM(Nurse[[#This Row],[RN Hours (excl. Admin, DON)]],Nurse[[#This Row],[LPN Hours (excl. Admin)]],Nurse[[#This Row],[CNA Hours]],Nurse[[#This Row],[NA TR Hours]],Nurse[[#This Row],[Med Aide/Tech Hours]])</f>
        <v>231.45749999999998</v>
      </c>
      <c r="L354" s="4">
        <f>SUM(Nurse[[#This Row],[RN Hours (excl. Admin, DON)]],Nurse[[#This Row],[RN Admin Hours]],Nurse[[#This Row],[RN DON Hours]])</f>
        <v>48.826086956521742</v>
      </c>
      <c r="M354" s="4">
        <v>39.065217391304351</v>
      </c>
      <c r="N354" s="4">
        <v>4.5434782608695654</v>
      </c>
      <c r="O354" s="4">
        <v>5.2173913043478262</v>
      </c>
      <c r="P354" s="4">
        <f>SUM(Nurse[[#This Row],[LPN Hours (excl. Admin)]],Nurse[[#This Row],[LPN Admin Hours]])</f>
        <v>57.044456521739129</v>
      </c>
      <c r="Q354" s="4">
        <v>42.533586956521738</v>
      </c>
      <c r="R354" s="4">
        <v>14.510869565217391</v>
      </c>
      <c r="S354" s="4">
        <f>SUM(Nurse[[#This Row],[CNA Hours]],Nurse[[#This Row],[NA TR Hours]],Nurse[[#This Row],[Med Aide/Tech Hours]])</f>
        <v>149.85869565217391</v>
      </c>
      <c r="T354" s="4">
        <v>149.85869565217391</v>
      </c>
      <c r="U354" s="4">
        <v>0</v>
      </c>
      <c r="V354" s="4">
        <v>0</v>
      </c>
      <c r="W3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38.497282608695656</v>
      </c>
      <c r="X354" s="4">
        <v>12.144021739130435</v>
      </c>
      <c r="Y354" s="4">
        <v>0</v>
      </c>
      <c r="Z354" s="4">
        <v>0</v>
      </c>
      <c r="AA354" s="4">
        <v>7.2798913043478262</v>
      </c>
      <c r="AB354" s="4">
        <v>0</v>
      </c>
      <c r="AC354" s="4">
        <v>19.073369565217391</v>
      </c>
      <c r="AD354" s="4">
        <v>0</v>
      </c>
      <c r="AE354" s="4">
        <v>0</v>
      </c>
      <c r="AF354" s="1">
        <v>395752</v>
      </c>
      <c r="AG354" s="1">
        <v>3</v>
      </c>
      <c r="AH354"/>
    </row>
    <row r="355" spans="1:34" x14ac:dyDescent="0.25">
      <c r="A355" t="s">
        <v>721</v>
      </c>
      <c r="B355" t="s">
        <v>156</v>
      </c>
      <c r="C355" t="s">
        <v>972</v>
      </c>
      <c r="D355" t="s">
        <v>761</v>
      </c>
      <c r="E355" s="4">
        <v>72.706521739130437</v>
      </c>
      <c r="F355" s="4">
        <f>Nurse[[#This Row],[Total Nurse Staff Hours]]/Nurse[[#This Row],[MDS Census]]</f>
        <v>5.6016175811033033</v>
      </c>
      <c r="G355" s="4">
        <f>Nurse[[#This Row],[Total Direct Care Staff Hours]]/Nurse[[#This Row],[MDS Census]]</f>
        <v>5.275896247570639</v>
      </c>
      <c r="H355" s="4">
        <f>Nurse[[#This Row],[Total RN Hours (w/ Admin, DON)]]/Nurse[[#This Row],[MDS Census]]</f>
        <v>0.74640753475855948</v>
      </c>
      <c r="I355" s="4">
        <f>Nurse[[#This Row],[RN Hours (excl. Admin, DON)]]/Nurse[[#This Row],[MDS Census]]</f>
        <v>0.61226939751831422</v>
      </c>
      <c r="J355" s="4">
        <f>SUM(Nurse[[#This Row],[RN Hours (excl. Admin, DON)]],Nurse[[#This Row],[RN Admin Hours]],Nurse[[#This Row],[RN DON Hours]],Nurse[[#This Row],[LPN Hours (excl. Admin)]],Nurse[[#This Row],[LPN Admin Hours]],Nurse[[#This Row],[CNA Hours]],Nurse[[#This Row],[NA TR Hours]],Nurse[[#This Row],[Med Aide/Tech Hours]])</f>
        <v>407.27413043478259</v>
      </c>
      <c r="K355" s="4">
        <f>SUM(Nurse[[#This Row],[RN Hours (excl. Admin, DON)]],Nurse[[#This Row],[LPN Hours (excl. Admin)]],Nurse[[#This Row],[CNA Hours]],Nurse[[#This Row],[NA TR Hours]],Nurse[[#This Row],[Med Aide/Tech Hours]])</f>
        <v>383.59206521739134</v>
      </c>
      <c r="L355" s="4">
        <f>SUM(Nurse[[#This Row],[RN Hours (excl. Admin, DON)]],Nurse[[#This Row],[RN Admin Hours]],Nurse[[#This Row],[RN DON Hours]])</f>
        <v>54.26869565217396</v>
      </c>
      <c r="M355" s="4">
        <v>44.515978260869609</v>
      </c>
      <c r="N355" s="4">
        <v>4.9266304347826084</v>
      </c>
      <c r="O355" s="4">
        <v>4.8260869565217392</v>
      </c>
      <c r="P355" s="4">
        <f>SUM(Nurse[[#This Row],[LPN Hours (excl. Admin)]],Nurse[[#This Row],[LPN Admin Hours]])</f>
        <v>118.8541304347826</v>
      </c>
      <c r="Q355" s="4">
        <v>104.92478260869565</v>
      </c>
      <c r="R355" s="4">
        <v>13.929347826086957</v>
      </c>
      <c r="S355" s="4">
        <f>SUM(Nurse[[#This Row],[CNA Hours]],Nurse[[#This Row],[NA TR Hours]],Nurse[[#This Row],[Med Aide/Tech Hours]])</f>
        <v>234.15130434782606</v>
      </c>
      <c r="T355" s="4">
        <v>234.15130434782606</v>
      </c>
      <c r="U355" s="4">
        <v>0</v>
      </c>
      <c r="V355" s="4">
        <v>0</v>
      </c>
      <c r="W3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37.203804347826086</v>
      </c>
      <c r="X355" s="4">
        <v>12.782608695652174</v>
      </c>
      <c r="Y355" s="4">
        <v>0</v>
      </c>
      <c r="Z355" s="4">
        <v>0</v>
      </c>
      <c r="AA355" s="4">
        <v>3.6875</v>
      </c>
      <c r="AB355" s="4">
        <v>0</v>
      </c>
      <c r="AC355" s="4">
        <v>20.733695652173914</v>
      </c>
      <c r="AD355" s="4">
        <v>0</v>
      </c>
      <c r="AE355" s="4">
        <v>0</v>
      </c>
      <c r="AF355" s="1">
        <v>395325</v>
      </c>
      <c r="AG355" s="1">
        <v>3</v>
      </c>
      <c r="AH355"/>
    </row>
    <row r="356" spans="1:34" x14ac:dyDescent="0.25">
      <c r="A356" t="s">
        <v>721</v>
      </c>
      <c r="B356" t="s">
        <v>641</v>
      </c>
      <c r="C356" t="s">
        <v>946</v>
      </c>
      <c r="D356" t="s">
        <v>765</v>
      </c>
      <c r="E356" s="4">
        <v>45.652173913043477</v>
      </c>
      <c r="F356" s="4">
        <f>Nurse[[#This Row],[Total Nurse Staff Hours]]/Nurse[[#This Row],[MDS Census]]</f>
        <v>4.7742857142857149</v>
      </c>
      <c r="G356" s="4">
        <f>Nurse[[#This Row],[Total Direct Care Staff Hours]]/Nurse[[#This Row],[MDS Census]]</f>
        <v>3.8942047619047622</v>
      </c>
      <c r="H356" s="4">
        <f>Nurse[[#This Row],[Total RN Hours (w/ Admin, DON)]]/Nurse[[#This Row],[MDS Census]]</f>
        <v>1.5665619047619048</v>
      </c>
      <c r="I356" s="4">
        <f>Nurse[[#This Row],[RN Hours (excl. Admin, DON)]]/Nurse[[#This Row],[MDS Census]]</f>
        <v>0.97016666666666684</v>
      </c>
      <c r="J356" s="4">
        <f>SUM(Nurse[[#This Row],[RN Hours (excl. Admin, DON)]],Nurse[[#This Row],[RN Admin Hours]],Nurse[[#This Row],[RN DON Hours]],Nurse[[#This Row],[LPN Hours (excl. Admin)]],Nurse[[#This Row],[LPN Admin Hours]],Nurse[[#This Row],[CNA Hours]],Nurse[[#This Row],[NA TR Hours]],Nurse[[#This Row],[Med Aide/Tech Hours]])</f>
        <v>217.95652173913044</v>
      </c>
      <c r="K356" s="4">
        <f>SUM(Nurse[[#This Row],[RN Hours (excl. Admin, DON)]],Nurse[[#This Row],[LPN Hours (excl. Admin)]],Nurse[[#This Row],[CNA Hours]],Nurse[[#This Row],[NA TR Hours]],Nurse[[#This Row],[Med Aide/Tech Hours]])</f>
        <v>177.77891304347827</v>
      </c>
      <c r="L356" s="4">
        <f>SUM(Nurse[[#This Row],[RN Hours (excl. Admin, DON)]],Nurse[[#This Row],[RN Admin Hours]],Nurse[[#This Row],[RN DON Hours]])</f>
        <v>71.516956521739132</v>
      </c>
      <c r="M356" s="4">
        <v>44.290217391304353</v>
      </c>
      <c r="N356" s="4">
        <v>24.101739130434783</v>
      </c>
      <c r="O356" s="4">
        <v>3.125</v>
      </c>
      <c r="P356" s="4">
        <f>SUM(Nurse[[#This Row],[LPN Hours (excl. Admin)]],Nurse[[#This Row],[LPN Admin Hours]])</f>
        <v>58.054673913043487</v>
      </c>
      <c r="Q356" s="4">
        <v>45.103804347826092</v>
      </c>
      <c r="R356" s="4">
        <v>12.950869565217394</v>
      </c>
      <c r="S356" s="4">
        <f>SUM(Nurse[[#This Row],[CNA Hours]],Nurse[[#This Row],[NA TR Hours]],Nurse[[#This Row],[Med Aide/Tech Hours]])</f>
        <v>88.384891304347818</v>
      </c>
      <c r="T356" s="4">
        <v>88.384891304347818</v>
      </c>
      <c r="U356" s="4">
        <v>0</v>
      </c>
      <c r="V356" s="4">
        <v>0</v>
      </c>
      <c r="W3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4.9410869565217386</v>
      </c>
      <c r="X356" s="4">
        <v>1.2861956521739131</v>
      </c>
      <c r="Y356" s="4">
        <v>0</v>
      </c>
      <c r="Z356" s="4">
        <v>0</v>
      </c>
      <c r="AA356" s="4">
        <v>1.7798913043478257</v>
      </c>
      <c r="AB356" s="4">
        <v>0</v>
      </c>
      <c r="AC356" s="4">
        <v>1.875</v>
      </c>
      <c r="AD356" s="4">
        <v>0</v>
      </c>
      <c r="AE356" s="4">
        <v>0</v>
      </c>
      <c r="AF356" s="1">
        <v>396096</v>
      </c>
      <c r="AG356" s="1">
        <v>3</v>
      </c>
      <c r="AH356"/>
    </row>
    <row r="357" spans="1:34" x14ac:dyDescent="0.25">
      <c r="A357" t="s">
        <v>721</v>
      </c>
      <c r="B357" t="s">
        <v>327</v>
      </c>
      <c r="C357" t="s">
        <v>1037</v>
      </c>
      <c r="D357" t="s">
        <v>771</v>
      </c>
      <c r="E357" s="4">
        <v>95.510869565217391</v>
      </c>
      <c r="F357" s="4">
        <f>Nurse[[#This Row],[Total Nurse Staff Hours]]/Nurse[[#This Row],[MDS Census]]</f>
        <v>3.503515420507568</v>
      </c>
      <c r="G357" s="4">
        <f>Nurse[[#This Row],[Total Direct Care Staff Hours]]/Nurse[[#This Row],[MDS Census]]</f>
        <v>3.0820120632752932</v>
      </c>
      <c r="H357" s="4">
        <f>Nurse[[#This Row],[Total RN Hours (w/ Admin, DON)]]/Nurse[[#This Row],[MDS Census]]</f>
        <v>0.74783771480596339</v>
      </c>
      <c r="I357" s="4">
        <f>Nurse[[#This Row],[RN Hours (excl. Admin, DON)]]/Nurse[[#This Row],[MDS Census]]</f>
        <v>0.42742119039490156</v>
      </c>
      <c r="J357" s="4">
        <f>SUM(Nurse[[#This Row],[RN Hours (excl. Admin, DON)]],Nurse[[#This Row],[RN Admin Hours]],Nurse[[#This Row],[RN DON Hours]],Nurse[[#This Row],[LPN Hours (excl. Admin)]],Nurse[[#This Row],[LPN Admin Hours]],Nurse[[#This Row],[CNA Hours]],Nurse[[#This Row],[NA TR Hours]],Nurse[[#This Row],[Med Aide/Tech Hours]])</f>
        <v>334.62380434782608</v>
      </c>
      <c r="K357" s="4">
        <f>SUM(Nurse[[#This Row],[RN Hours (excl. Admin, DON)]],Nurse[[#This Row],[LPN Hours (excl. Admin)]],Nurse[[#This Row],[CNA Hours]],Nurse[[#This Row],[NA TR Hours]],Nurse[[#This Row],[Med Aide/Tech Hours]])</f>
        <v>294.36565217391308</v>
      </c>
      <c r="L357" s="4">
        <f>SUM(Nurse[[#This Row],[RN Hours (excl. Admin, DON)]],Nurse[[#This Row],[RN Admin Hours]],Nurse[[#This Row],[RN DON Hours]])</f>
        <v>71.426630434782609</v>
      </c>
      <c r="M357" s="4">
        <v>40.823369565217391</v>
      </c>
      <c r="N357" s="4">
        <v>26.478260869565219</v>
      </c>
      <c r="O357" s="4">
        <v>4.125</v>
      </c>
      <c r="P357" s="4">
        <f>SUM(Nurse[[#This Row],[LPN Hours (excl. Admin)]],Nurse[[#This Row],[LPN Admin Hours]])</f>
        <v>106.29239130434784</v>
      </c>
      <c r="Q357" s="4">
        <v>96.637500000000017</v>
      </c>
      <c r="R357" s="4">
        <v>9.6548913043478262</v>
      </c>
      <c r="S357" s="4">
        <f>SUM(Nurse[[#This Row],[CNA Hours]],Nurse[[#This Row],[NA TR Hours]],Nurse[[#This Row],[Med Aide/Tech Hours]])</f>
        <v>156.90478260869565</v>
      </c>
      <c r="T357" s="4">
        <v>156.90478260869565</v>
      </c>
      <c r="U357" s="4">
        <v>0</v>
      </c>
      <c r="V357" s="4">
        <v>0</v>
      </c>
      <c r="W3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62.751521739130439</v>
      </c>
      <c r="X357" s="4">
        <v>0</v>
      </c>
      <c r="Y357" s="4">
        <v>0</v>
      </c>
      <c r="Z357" s="4">
        <v>0</v>
      </c>
      <c r="AA357" s="4">
        <v>24.971739130434784</v>
      </c>
      <c r="AB357" s="4">
        <v>0</v>
      </c>
      <c r="AC357" s="4">
        <v>37.779782608695655</v>
      </c>
      <c r="AD357" s="4">
        <v>0</v>
      </c>
      <c r="AE357" s="4">
        <v>0</v>
      </c>
      <c r="AF357" s="1">
        <v>395563</v>
      </c>
      <c r="AG357" s="1">
        <v>3</v>
      </c>
      <c r="AH357"/>
    </row>
    <row r="358" spans="1:34" x14ac:dyDescent="0.25">
      <c r="A358" t="s">
        <v>721</v>
      </c>
      <c r="B358" t="s">
        <v>61</v>
      </c>
      <c r="C358" t="s">
        <v>920</v>
      </c>
      <c r="D358" t="s">
        <v>769</v>
      </c>
      <c r="E358" s="4">
        <v>39.706521739130437</v>
      </c>
      <c r="F358" s="4">
        <f>Nurse[[#This Row],[Total Nurse Staff Hours]]/Nurse[[#This Row],[MDS Census]]</f>
        <v>3.4375390090336708</v>
      </c>
      <c r="G358" s="4">
        <f>Nurse[[#This Row],[Total Direct Care Staff Hours]]/Nurse[[#This Row],[MDS Census]]</f>
        <v>3.1713879003558718</v>
      </c>
      <c r="H358" s="4">
        <f>Nurse[[#This Row],[Total RN Hours (w/ Admin, DON)]]/Nurse[[#This Row],[MDS Census]]</f>
        <v>0.94278675061593209</v>
      </c>
      <c r="I358" s="4">
        <f>Nurse[[#This Row],[RN Hours (excl. Admin, DON)]]/Nurse[[#This Row],[MDS Census]]</f>
        <v>0.67663564193813297</v>
      </c>
      <c r="J358" s="4">
        <f>SUM(Nurse[[#This Row],[RN Hours (excl. Admin, DON)]],Nurse[[#This Row],[RN Admin Hours]],Nurse[[#This Row],[RN DON Hours]],Nurse[[#This Row],[LPN Hours (excl. Admin)]],Nurse[[#This Row],[LPN Admin Hours]],Nurse[[#This Row],[CNA Hours]],Nurse[[#This Row],[NA TR Hours]],Nurse[[#This Row],[Med Aide/Tech Hours]])</f>
        <v>136.49271739130435</v>
      </c>
      <c r="K358" s="4">
        <f>SUM(Nurse[[#This Row],[RN Hours (excl. Admin, DON)]],Nurse[[#This Row],[LPN Hours (excl. Admin)]],Nurse[[#This Row],[CNA Hours]],Nurse[[#This Row],[NA TR Hours]],Nurse[[#This Row],[Med Aide/Tech Hours]])</f>
        <v>125.92478260869565</v>
      </c>
      <c r="L358" s="4">
        <f>SUM(Nurse[[#This Row],[RN Hours (excl. Admin, DON)]],Nurse[[#This Row],[RN Admin Hours]],Nurse[[#This Row],[RN DON Hours]])</f>
        <v>37.434782608695656</v>
      </c>
      <c r="M358" s="4">
        <v>26.866847826086957</v>
      </c>
      <c r="N358" s="4">
        <v>0</v>
      </c>
      <c r="O358" s="4">
        <v>10.567934782608695</v>
      </c>
      <c r="P358" s="4">
        <f>SUM(Nurse[[#This Row],[LPN Hours (excl. Admin)]],Nurse[[#This Row],[LPN Admin Hours]])</f>
        <v>24.375</v>
      </c>
      <c r="Q358" s="4">
        <v>24.375</v>
      </c>
      <c r="R358" s="4">
        <v>0</v>
      </c>
      <c r="S358" s="4">
        <f>SUM(Nurse[[#This Row],[CNA Hours]],Nurse[[#This Row],[NA TR Hours]],Nurse[[#This Row],[Med Aide/Tech Hours]])</f>
        <v>74.682934782608697</v>
      </c>
      <c r="T358" s="4">
        <v>74.682934782608697</v>
      </c>
      <c r="U358" s="4">
        <v>0</v>
      </c>
      <c r="V358" s="4">
        <v>0</v>
      </c>
      <c r="W3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4.1584782608695647</v>
      </c>
      <c r="X358" s="4">
        <v>0</v>
      </c>
      <c r="Y358" s="4">
        <v>0</v>
      </c>
      <c r="Z358" s="4">
        <v>0</v>
      </c>
      <c r="AA358" s="4">
        <v>1.1657608695652173</v>
      </c>
      <c r="AB358" s="4">
        <v>0</v>
      </c>
      <c r="AC358" s="4">
        <v>2.9927173913043474</v>
      </c>
      <c r="AD358" s="4">
        <v>0</v>
      </c>
      <c r="AE358" s="4">
        <v>0</v>
      </c>
      <c r="AF358" s="1">
        <v>395105</v>
      </c>
      <c r="AG358" s="1">
        <v>3</v>
      </c>
      <c r="AH358"/>
    </row>
    <row r="359" spans="1:34" x14ac:dyDescent="0.25">
      <c r="A359" t="s">
        <v>721</v>
      </c>
      <c r="B359" t="s">
        <v>345</v>
      </c>
      <c r="C359" t="s">
        <v>1042</v>
      </c>
      <c r="D359" t="s">
        <v>770</v>
      </c>
      <c r="E359" s="4">
        <v>83.836956521739125</v>
      </c>
      <c r="F359" s="4">
        <f>Nurse[[#This Row],[Total Nurse Staff Hours]]/Nurse[[#This Row],[MDS Census]]</f>
        <v>3.7826837806301055</v>
      </c>
      <c r="G359" s="4">
        <f>Nurse[[#This Row],[Total Direct Care Staff Hours]]/Nurse[[#This Row],[MDS Census]]</f>
        <v>3.526473486321795</v>
      </c>
      <c r="H359" s="4">
        <f>Nurse[[#This Row],[Total RN Hours (w/ Admin, DON)]]/Nurse[[#This Row],[MDS Census]]</f>
        <v>0.63069363412420587</v>
      </c>
      <c r="I359" s="4">
        <f>Nurse[[#This Row],[RN Hours (excl. Admin, DON)]]/Nurse[[#This Row],[MDS Census]]</f>
        <v>0.4664683002722676</v>
      </c>
      <c r="J359" s="4">
        <f>SUM(Nurse[[#This Row],[RN Hours (excl. Admin, DON)]],Nurse[[#This Row],[RN Admin Hours]],Nurse[[#This Row],[RN DON Hours]],Nurse[[#This Row],[LPN Hours (excl. Admin)]],Nurse[[#This Row],[LPN Admin Hours]],Nurse[[#This Row],[CNA Hours]],Nurse[[#This Row],[NA TR Hours]],Nurse[[#This Row],[Med Aide/Tech Hours]])</f>
        <v>317.12869565217392</v>
      </c>
      <c r="K359" s="4">
        <f>SUM(Nurse[[#This Row],[RN Hours (excl. Admin, DON)]],Nurse[[#This Row],[LPN Hours (excl. Admin)]],Nurse[[#This Row],[CNA Hours]],Nurse[[#This Row],[NA TR Hours]],Nurse[[#This Row],[Med Aide/Tech Hours]])</f>
        <v>295.64880434782611</v>
      </c>
      <c r="L359" s="4">
        <f>SUM(Nurse[[#This Row],[RN Hours (excl. Admin, DON)]],Nurse[[#This Row],[RN Admin Hours]],Nurse[[#This Row],[RN DON Hours]])</f>
        <v>52.875434782608693</v>
      </c>
      <c r="M359" s="4">
        <v>39.107282608695648</v>
      </c>
      <c r="N359" s="4">
        <v>8.6835869565217365</v>
      </c>
      <c r="O359" s="4">
        <v>5.0845652173913045</v>
      </c>
      <c r="P359" s="4">
        <f>SUM(Nurse[[#This Row],[LPN Hours (excl. Admin)]],Nurse[[#This Row],[LPN Admin Hours]])</f>
        <v>92.412391304347821</v>
      </c>
      <c r="Q359" s="4">
        <v>84.700652173913042</v>
      </c>
      <c r="R359" s="4">
        <v>7.7117391304347844</v>
      </c>
      <c r="S359" s="4">
        <f>SUM(Nurse[[#This Row],[CNA Hours]],Nurse[[#This Row],[NA TR Hours]],Nurse[[#This Row],[Med Aide/Tech Hours]])</f>
        <v>171.84086956521742</v>
      </c>
      <c r="T359" s="4">
        <v>168.78652173913045</v>
      </c>
      <c r="U359" s="4">
        <v>3.0543478260869565</v>
      </c>
      <c r="V359" s="4">
        <v>0</v>
      </c>
      <c r="W3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60.720108695652172</v>
      </c>
      <c r="X359" s="4">
        <v>6.4673913043478262</v>
      </c>
      <c r="Y359" s="4">
        <v>0</v>
      </c>
      <c r="Z359" s="4">
        <v>0</v>
      </c>
      <c r="AA359" s="4">
        <v>12.434782608695652</v>
      </c>
      <c r="AB359" s="4">
        <v>0</v>
      </c>
      <c r="AC359" s="4">
        <v>41.817934782608695</v>
      </c>
      <c r="AD359" s="4">
        <v>0</v>
      </c>
      <c r="AE359" s="4">
        <v>0</v>
      </c>
      <c r="AF359" s="1">
        <v>395589</v>
      </c>
      <c r="AG359" s="1">
        <v>3</v>
      </c>
      <c r="AH359"/>
    </row>
    <row r="360" spans="1:34" x14ac:dyDescent="0.25">
      <c r="A360" t="s">
        <v>721</v>
      </c>
      <c r="B360" t="s">
        <v>339</v>
      </c>
      <c r="C360" t="s">
        <v>951</v>
      </c>
      <c r="D360" t="s">
        <v>777</v>
      </c>
      <c r="E360" s="4">
        <v>228.46739130434781</v>
      </c>
      <c r="F360" s="4">
        <f>Nurse[[#This Row],[Total Nurse Staff Hours]]/Nurse[[#This Row],[MDS Census]]</f>
        <v>2.9855459346305717</v>
      </c>
      <c r="G360" s="4">
        <f>Nurse[[#This Row],[Total Direct Care Staff Hours]]/Nurse[[#This Row],[MDS Census]]</f>
        <v>2.7931485798563198</v>
      </c>
      <c r="H360" s="4">
        <f>Nurse[[#This Row],[Total RN Hours (w/ Admin, DON)]]/Nurse[[#This Row],[MDS Census]]</f>
        <v>0.39078928588420003</v>
      </c>
      <c r="I360" s="4">
        <f>Nurse[[#This Row],[RN Hours (excl. Admin, DON)]]/Nurse[[#This Row],[MDS Census]]</f>
        <v>0.24235215757172085</v>
      </c>
      <c r="J360" s="4">
        <f>SUM(Nurse[[#This Row],[RN Hours (excl. Admin, DON)]],Nurse[[#This Row],[RN Admin Hours]],Nurse[[#This Row],[RN DON Hours]],Nurse[[#This Row],[LPN Hours (excl. Admin)]],Nurse[[#This Row],[LPN Admin Hours]],Nurse[[#This Row],[CNA Hours]],Nurse[[#This Row],[NA TR Hours]],Nurse[[#This Row],[Med Aide/Tech Hours]])</f>
        <v>682.09989130434769</v>
      </c>
      <c r="K360" s="4">
        <f>SUM(Nurse[[#This Row],[RN Hours (excl. Admin, DON)]],Nurse[[#This Row],[LPN Hours (excl. Admin)]],Nurse[[#This Row],[CNA Hours]],Nurse[[#This Row],[NA TR Hours]],Nurse[[#This Row],[Med Aide/Tech Hours]])</f>
        <v>638.1433695652172</v>
      </c>
      <c r="L360" s="4">
        <f>SUM(Nurse[[#This Row],[RN Hours (excl. Admin, DON)]],Nurse[[#This Row],[RN Admin Hours]],Nurse[[#This Row],[RN DON Hours]])</f>
        <v>89.282608695652172</v>
      </c>
      <c r="M360" s="4">
        <v>55.369565217391305</v>
      </c>
      <c r="N360" s="4">
        <v>29.130434782608695</v>
      </c>
      <c r="O360" s="4">
        <v>4.7826086956521738</v>
      </c>
      <c r="P360" s="4">
        <f>SUM(Nurse[[#This Row],[LPN Hours (excl. Admin)]],Nurse[[#This Row],[LPN Admin Hours]])</f>
        <v>194.19293478260869</v>
      </c>
      <c r="Q360" s="4">
        <v>184.14945652173913</v>
      </c>
      <c r="R360" s="4">
        <v>10.043478260869565</v>
      </c>
      <c r="S360" s="4">
        <f>SUM(Nurse[[#This Row],[CNA Hours]],Nurse[[#This Row],[NA TR Hours]],Nurse[[#This Row],[Med Aide/Tech Hours]])</f>
        <v>398.62434782608682</v>
      </c>
      <c r="T360" s="4">
        <v>361.81184782608682</v>
      </c>
      <c r="U360" s="4">
        <v>36.8125</v>
      </c>
      <c r="V360" s="4">
        <v>0</v>
      </c>
      <c r="W3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26.591739130434778</v>
      </c>
      <c r="X360" s="4">
        <v>0</v>
      </c>
      <c r="Y360" s="4">
        <v>0</v>
      </c>
      <c r="Z360" s="4">
        <v>0</v>
      </c>
      <c r="AA360" s="4">
        <v>0</v>
      </c>
      <c r="AB360" s="4">
        <v>0</v>
      </c>
      <c r="AC360" s="4">
        <v>26.591739130434778</v>
      </c>
      <c r="AD360" s="4">
        <v>0</v>
      </c>
      <c r="AE360" s="4">
        <v>0</v>
      </c>
      <c r="AF360" s="1">
        <v>395582</v>
      </c>
      <c r="AG360" s="1">
        <v>3</v>
      </c>
      <c r="AH360"/>
    </row>
    <row r="361" spans="1:34" x14ac:dyDescent="0.25">
      <c r="A361" t="s">
        <v>721</v>
      </c>
      <c r="B361" t="s">
        <v>161</v>
      </c>
      <c r="C361" t="s">
        <v>975</v>
      </c>
      <c r="D361" t="s">
        <v>787</v>
      </c>
      <c r="E361" s="4">
        <v>135.10869565217391</v>
      </c>
      <c r="F361" s="4">
        <f>Nurse[[#This Row],[Total Nurse Staff Hours]]/Nurse[[#This Row],[MDS Census]]</f>
        <v>3.0917055510860822</v>
      </c>
      <c r="G361" s="4">
        <f>Nurse[[#This Row],[Total Direct Care Staff Hours]]/Nurse[[#This Row],[MDS Census]]</f>
        <v>2.9801407884151248</v>
      </c>
      <c r="H361" s="4">
        <f>Nurse[[#This Row],[Total RN Hours (w/ Admin, DON)]]/Nurse[[#This Row],[MDS Census]]</f>
        <v>0.39442880128720842</v>
      </c>
      <c r="I361" s="4">
        <f>Nurse[[#This Row],[RN Hours (excl. Admin, DON)]]/Nurse[[#This Row],[MDS Census]]</f>
        <v>0.28461383748994368</v>
      </c>
      <c r="J361" s="4">
        <f>SUM(Nurse[[#This Row],[RN Hours (excl. Admin, DON)]],Nurse[[#This Row],[RN Admin Hours]],Nurse[[#This Row],[RN DON Hours]],Nurse[[#This Row],[LPN Hours (excl. Admin)]],Nurse[[#This Row],[LPN Admin Hours]],Nurse[[#This Row],[CNA Hours]],Nurse[[#This Row],[NA TR Hours]],Nurse[[#This Row],[Med Aide/Tech Hours]])</f>
        <v>417.71630434782611</v>
      </c>
      <c r="K361" s="4">
        <f>SUM(Nurse[[#This Row],[RN Hours (excl. Admin, DON)]],Nurse[[#This Row],[LPN Hours (excl. Admin)]],Nurse[[#This Row],[CNA Hours]],Nurse[[#This Row],[NA TR Hours]],Nurse[[#This Row],[Med Aide/Tech Hours]])</f>
        <v>402.64293478260868</v>
      </c>
      <c r="L361" s="4">
        <f>SUM(Nurse[[#This Row],[RN Hours (excl. Admin, DON)]],Nurse[[#This Row],[RN Admin Hours]],Nurse[[#This Row],[RN DON Hours]])</f>
        <v>53.290760869565219</v>
      </c>
      <c r="M361" s="4">
        <v>38.453804347826086</v>
      </c>
      <c r="N361" s="4">
        <v>9.6195652173913047</v>
      </c>
      <c r="O361" s="4">
        <v>5.2173913043478262</v>
      </c>
      <c r="P361" s="4">
        <f>SUM(Nurse[[#This Row],[LPN Hours (excl. Admin)]],Nurse[[#This Row],[LPN Admin Hours]])</f>
        <v>103.47826086956522</v>
      </c>
      <c r="Q361" s="4">
        <v>103.24184782608695</v>
      </c>
      <c r="R361" s="4">
        <v>0.23641304347826086</v>
      </c>
      <c r="S361" s="4">
        <f>SUM(Nurse[[#This Row],[CNA Hours]],Nurse[[#This Row],[NA TR Hours]],Nurse[[#This Row],[Med Aide/Tech Hours]])</f>
        <v>260.94728260869567</v>
      </c>
      <c r="T361" s="4">
        <v>260.94728260869567</v>
      </c>
      <c r="U361" s="4">
        <v>0</v>
      </c>
      <c r="V361" s="4">
        <v>0</v>
      </c>
      <c r="W3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83.004347826086956</v>
      </c>
      <c r="X361" s="4">
        <v>0.26358695652173914</v>
      </c>
      <c r="Y361" s="4">
        <v>0.25</v>
      </c>
      <c r="Z361" s="4">
        <v>0</v>
      </c>
      <c r="AA361" s="4">
        <v>8.5027173913043477</v>
      </c>
      <c r="AB361" s="4">
        <v>0</v>
      </c>
      <c r="AC361" s="4">
        <v>73.988043478260863</v>
      </c>
      <c r="AD361" s="4">
        <v>0</v>
      </c>
      <c r="AE361" s="4">
        <v>0</v>
      </c>
      <c r="AF361" s="1">
        <v>395331</v>
      </c>
      <c r="AG361" s="1">
        <v>3</v>
      </c>
      <c r="AH361"/>
    </row>
    <row r="362" spans="1:34" x14ac:dyDescent="0.25">
      <c r="A362" t="s">
        <v>721</v>
      </c>
      <c r="B362" t="s">
        <v>313</v>
      </c>
      <c r="C362" t="s">
        <v>1033</v>
      </c>
      <c r="D362" t="s">
        <v>777</v>
      </c>
      <c r="E362" s="4">
        <v>73.717391304347828</v>
      </c>
      <c r="F362" s="4">
        <f>Nurse[[#This Row],[Total Nurse Staff Hours]]/Nurse[[#This Row],[MDS Census]]</f>
        <v>3.4620333235033915</v>
      </c>
      <c r="G362" s="4">
        <f>Nurse[[#This Row],[Total Direct Care Staff Hours]]/Nurse[[#This Row],[MDS Census]]</f>
        <v>3.3254954290769687</v>
      </c>
      <c r="H362" s="4">
        <f>Nurse[[#This Row],[Total RN Hours (w/ Admin, DON)]]/Nurse[[#This Row],[MDS Census]]</f>
        <v>0.6274417575936303</v>
      </c>
      <c r="I362" s="4">
        <f>Nurse[[#This Row],[RN Hours (excl. Admin, DON)]]/Nurse[[#This Row],[MDS Census]]</f>
        <v>0.49090386316720735</v>
      </c>
      <c r="J362" s="4">
        <f>SUM(Nurse[[#This Row],[RN Hours (excl. Admin, DON)]],Nurse[[#This Row],[RN Admin Hours]],Nurse[[#This Row],[RN DON Hours]],Nurse[[#This Row],[LPN Hours (excl. Admin)]],Nurse[[#This Row],[LPN Admin Hours]],Nurse[[#This Row],[CNA Hours]],Nurse[[#This Row],[NA TR Hours]],Nurse[[#This Row],[Med Aide/Tech Hours]])</f>
        <v>255.21206521739134</v>
      </c>
      <c r="K362" s="4">
        <f>SUM(Nurse[[#This Row],[RN Hours (excl. Admin, DON)]],Nurse[[#This Row],[LPN Hours (excl. Admin)]],Nurse[[#This Row],[CNA Hours]],Nurse[[#This Row],[NA TR Hours]],Nurse[[#This Row],[Med Aide/Tech Hours]])</f>
        <v>245.14684782608697</v>
      </c>
      <c r="L362" s="4">
        <f>SUM(Nurse[[#This Row],[RN Hours (excl. Admin, DON)]],Nurse[[#This Row],[RN Admin Hours]],Nurse[[#This Row],[RN DON Hours]])</f>
        <v>46.253369565217398</v>
      </c>
      <c r="M362" s="4">
        <v>36.188152173913046</v>
      </c>
      <c r="N362" s="4">
        <v>4.9565217391304346</v>
      </c>
      <c r="O362" s="4">
        <v>5.1086956521739131</v>
      </c>
      <c r="P362" s="4">
        <f>SUM(Nurse[[#This Row],[LPN Hours (excl. Admin)]],Nurse[[#This Row],[LPN Admin Hours]])</f>
        <v>76.483695652173907</v>
      </c>
      <c r="Q362" s="4">
        <v>76.483695652173907</v>
      </c>
      <c r="R362" s="4">
        <v>0</v>
      </c>
      <c r="S362" s="4">
        <f>SUM(Nurse[[#This Row],[CNA Hours]],Nurse[[#This Row],[NA TR Hours]],Nurse[[#This Row],[Med Aide/Tech Hours]])</f>
        <v>132.47500000000002</v>
      </c>
      <c r="T362" s="4">
        <v>87.667934782608711</v>
      </c>
      <c r="U362" s="4">
        <v>44.807065217391305</v>
      </c>
      <c r="V362" s="4">
        <v>0</v>
      </c>
      <c r="W3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55.152065217391296</v>
      </c>
      <c r="X362" s="4">
        <v>10.000652173913041</v>
      </c>
      <c r="Y362" s="4">
        <v>0</v>
      </c>
      <c r="Z362" s="4">
        <v>0</v>
      </c>
      <c r="AA362" s="4">
        <v>31.793478260869559</v>
      </c>
      <c r="AB362" s="4">
        <v>0</v>
      </c>
      <c r="AC362" s="4">
        <v>13.357934782608691</v>
      </c>
      <c r="AD362" s="4">
        <v>0</v>
      </c>
      <c r="AE362" s="4">
        <v>0</v>
      </c>
      <c r="AF362" s="1">
        <v>395542</v>
      </c>
      <c r="AG362" s="1">
        <v>3</v>
      </c>
      <c r="AH362"/>
    </row>
    <row r="363" spans="1:34" x14ac:dyDescent="0.25">
      <c r="A363" t="s">
        <v>721</v>
      </c>
      <c r="B363" t="s">
        <v>545</v>
      </c>
      <c r="C363" t="s">
        <v>915</v>
      </c>
      <c r="D363" t="s">
        <v>772</v>
      </c>
      <c r="E363" s="4">
        <v>131.14130434782609</v>
      </c>
      <c r="F363" s="4">
        <f>Nurse[[#This Row],[Total Nurse Staff Hours]]/Nurse[[#This Row],[MDS Census]]</f>
        <v>3.3012490675507662</v>
      </c>
      <c r="G363" s="4">
        <f>Nurse[[#This Row],[Total Direct Care Staff Hours]]/Nurse[[#This Row],[MDS Census]]</f>
        <v>3.122291753004558</v>
      </c>
      <c r="H363" s="4">
        <f>Nurse[[#This Row],[Total RN Hours (w/ Admin, DON)]]/Nurse[[#This Row],[MDS Census]]</f>
        <v>0.45960049730625779</v>
      </c>
      <c r="I363" s="4">
        <f>Nurse[[#This Row],[RN Hours (excl. Admin, DON)]]/Nurse[[#This Row],[MDS Census]]</f>
        <v>0.28064318276004979</v>
      </c>
      <c r="J363" s="4">
        <f>SUM(Nurse[[#This Row],[RN Hours (excl. Admin, DON)]],Nurse[[#This Row],[RN Admin Hours]],Nurse[[#This Row],[RN DON Hours]],Nurse[[#This Row],[LPN Hours (excl. Admin)]],Nurse[[#This Row],[LPN Admin Hours]],Nurse[[#This Row],[CNA Hours]],Nurse[[#This Row],[NA TR Hours]],Nurse[[#This Row],[Med Aide/Tech Hours]])</f>
        <v>432.93010869565211</v>
      </c>
      <c r="K363" s="4">
        <f>SUM(Nurse[[#This Row],[RN Hours (excl. Admin, DON)]],Nurse[[#This Row],[LPN Hours (excl. Admin)]],Nurse[[#This Row],[CNA Hours]],Nurse[[#This Row],[NA TR Hours]],Nurse[[#This Row],[Med Aide/Tech Hours]])</f>
        <v>409.46141304347822</v>
      </c>
      <c r="L363" s="4">
        <f>SUM(Nurse[[#This Row],[RN Hours (excl. Admin, DON)]],Nurse[[#This Row],[RN Admin Hours]],Nurse[[#This Row],[RN DON Hours]])</f>
        <v>60.272608695652181</v>
      </c>
      <c r="M363" s="4">
        <v>36.803913043478268</v>
      </c>
      <c r="N363" s="4">
        <v>18.430652173913046</v>
      </c>
      <c r="O363" s="4">
        <v>5.0380434782608692</v>
      </c>
      <c r="P363" s="4">
        <f>SUM(Nurse[[#This Row],[LPN Hours (excl. Admin)]],Nurse[[#This Row],[LPN Admin Hours]])</f>
        <v>144.99380434782606</v>
      </c>
      <c r="Q363" s="4">
        <v>144.99380434782606</v>
      </c>
      <c r="R363" s="4">
        <v>0</v>
      </c>
      <c r="S363" s="4">
        <f>SUM(Nurse[[#This Row],[CNA Hours]],Nurse[[#This Row],[NA TR Hours]],Nurse[[#This Row],[Med Aide/Tech Hours]])</f>
        <v>227.66369565217386</v>
      </c>
      <c r="T363" s="4">
        <v>212.27086956521734</v>
      </c>
      <c r="U363" s="4">
        <v>0</v>
      </c>
      <c r="V363" s="4">
        <v>15.39282608695652</v>
      </c>
      <c r="W3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68.699456521739123</v>
      </c>
      <c r="X363" s="4">
        <v>3.8940217391304346</v>
      </c>
      <c r="Y363" s="4">
        <v>0</v>
      </c>
      <c r="Z363" s="4">
        <v>0</v>
      </c>
      <c r="AA363" s="4">
        <v>39.710760869565213</v>
      </c>
      <c r="AB363" s="4">
        <v>0</v>
      </c>
      <c r="AC363" s="4">
        <v>25.094673913043472</v>
      </c>
      <c r="AD363" s="4">
        <v>0</v>
      </c>
      <c r="AE363" s="4">
        <v>0</v>
      </c>
      <c r="AF363" s="1">
        <v>395881</v>
      </c>
      <c r="AG363" s="1">
        <v>3</v>
      </c>
      <c r="AH363"/>
    </row>
    <row r="364" spans="1:34" x14ac:dyDescent="0.25">
      <c r="A364" t="s">
        <v>721</v>
      </c>
      <c r="B364" t="s">
        <v>40</v>
      </c>
      <c r="C364" t="s">
        <v>911</v>
      </c>
      <c r="D364" t="s">
        <v>770</v>
      </c>
      <c r="E364" s="4">
        <v>137.79347826086956</v>
      </c>
      <c r="F364" s="4">
        <f>Nurse[[#This Row],[Total Nurse Staff Hours]]/Nurse[[#This Row],[MDS Census]]</f>
        <v>3.7073045673266547</v>
      </c>
      <c r="G364" s="4">
        <f>Nurse[[#This Row],[Total Direct Care Staff Hours]]/Nurse[[#This Row],[MDS Census]]</f>
        <v>3.4209197759722332</v>
      </c>
      <c r="H364" s="4">
        <f>Nurse[[#This Row],[Total RN Hours (w/ Admin, DON)]]/Nurse[[#This Row],[MDS Census]]</f>
        <v>0.54835528910625542</v>
      </c>
      <c r="I364" s="4">
        <f>Nurse[[#This Row],[RN Hours (excl. Admin, DON)]]/Nurse[[#This Row],[MDS Census]]</f>
        <v>0.29551550051273962</v>
      </c>
      <c r="J364" s="4">
        <f>SUM(Nurse[[#This Row],[RN Hours (excl. Admin, DON)]],Nurse[[#This Row],[RN Admin Hours]],Nurse[[#This Row],[RN DON Hours]],Nurse[[#This Row],[LPN Hours (excl. Admin)]],Nurse[[#This Row],[LPN Admin Hours]],Nurse[[#This Row],[CNA Hours]],Nurse[[#This Row],[NA TR Hours]],Nurse[[#This Row],[Med Aide/Tech Hours]])</f>
        <v>510.84239130434781</v>
      </c>
      <c r="K364" s="4">
        <f>SUM(Nurse[[#This Row],[RN Hours (excl. Admin, DON)]],Nurse[[#This Row],[LPN Hours (excl. Admin)]],Nurse[[#This Row],[CNA Hours]],Nurse[[#This Row],[NA TR Hours]],Nurse[[#This Row],[Med Aide/Tech Hours]])</f>
        <v>471.38043478260869</v>
      </c>
      <c r="L364" s="4">
        <f>SUM(Nurse[[#This Row],[RN Hours (excl. Admin, DON)]],Nurse[[#This Row],[RN Admin Hours]],Nurse[[#This Row],[RN DON Hours]])</f>
        <v>75.559782608695656</v>
      </c>
      <c r="M364" s="4">
        <v>40.720108695652172</v>
      </c>
      <c r="N364" s="4">
        <v>29.100543478260871</v>
      </c>
      <c r="O364" s="4">
        <v>5.7391304347826084</v>
      </c>
      <c r="P364" s="4">
        <f>SUM(Nurse[[#This Row],[LPN Hours (excl. Admin)]],Nurse[[#This Row],[LPN Admin Hours]])</f>
        <v>151.61413043478262</v>
      </c>
      <c r="Q364" s="4">
        <v>146.99184782608697</v>
      </c>
      <c r="R364" s="4">
        <v>4.6222826086956523</v>
      </c>
      <c r="S364" s="4">
        <f>SUM(Nurse[[#This Row],[CNA Hours]],Nurse[[#This Row],[NA TR Hours]],Nurse[[#This Row],[Med Aide/Tech Hours]])</f>
        <v>283.66847826086956</v>
      </c>
      <c r="T364" s="4">
        <v>270.89945652173913</v>
      </c>
      <c r="U364" s="4">
        <v>12.769021739130435</v>
      </c>
      <c r="V364" s="4">
        <v>0</v>
      </c>
      <c r="W3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141.19836956521738</v>
      </c>
      <c r="X364" s="4">
        <v>24.4375</v>
      </c>
      <c r="Y364" s="4">
        <v>0</v>
      </c>
      <c r="Z364" s="4">
        <v>0</v>
      </c>
      <c r="AA364" s="4">
        <v>31.461956521739129</v>
      </c>
      <c r="AB364" s="4">
        <v>0</v>
      </c>
      <c r="AC364" s="4">
        <v>85.298913043478265</v>
      </c>
      <c r="AD364" s="4">
        <v>0</v>
      </c>
      <c r="AE364" s="4">
        <v>0</v>
      </c>
      <c r="AF364" s="1">
        <v>395045</v>
      </c>
      <c r="AG364" s="1">
        <v>3</v>
      </c>
      <c r="AH364"/>
    </row>
    <row r="365" spans="1:34" x14ac:dyDescent="0.25">
      <c r="A365" t="s">
        <v>721</v>
      </c>
      <c r="B365" t="s">
        <v>654</v>
      </c>
      <c r="C365" t="s">
        <v>1078</v>
      </c>
      <c r="D365" t="s">
        <v>761</v>
      </c>
      <c r="E365" s="4">
        <v>45.065217391304351</v>
      </c>
      <c r="F365" s="4">
        <f>Nurse[[#This Row],[Total Nurse Staff Hours]]/Nurse[[#This Row],[MDS Census]]</f>
        <v>4.3834177520501694</v>
      </c>
      <c r="G365" s="4">
        <f>Nurse[[#This Row],[Total Direct Care Staff Hours]]/Nurse[[#This Row],[MDS Census]]</f>
        <v>3.8358176555716361</v>
      </c>
      <c r="H365" s="4">
        <f>Nurse[[#This Row],[Total RN Hours (w/ Admin, DON)]]/Nurse[[#This Row],[MDS Census]]</f>
        <v>0.76587071876507473</v>
      </c>
      <c r="I365" s="4">
        <f>Nurse[[#This Row],[RN Hours (excl. Admin, DON)]]/Nurse[[#This Row],[MDS Census]]</f>
        <v>0.26030390738060777</v>
      </c>
      <c r="J365" s="4">
        <f>SUM(Nurse[[#This Row],[RN Hours (excl. Admin, DON)]],Nurse[[#This Row],[RN Admin Hours]],Nurse[[#This Row],[RN DON Hours]],Nurse[[#This Row],[LPN Hours (excl. Admin)]],Nurse[[#This Row],[LPN Admin Hours]],Nurse[[#This Row],[CNA Hours]],Nurse[[#This Row],[NA TR Hours]],Nurse[[#This Row],[Med Aide/Tech Hours]])</f>
        <v>197.53967391304352</v>
      </c>
      <c r="K365" s="4">
        <f>SUM(Nurse[[#This Row],[RN Hours (excl. Admin, DON)]],Nurse[[#This Row],[LPN Hours (excl. Admin)]],Nurse[[#This Row],[CNA Hours]],Nurse[[#This Row],[NA TR Hours]],Nurse[[#This Row],[Med Aide/Tech Hours]])</f>
        <v>172.86195652173919</v>
      </c>
      <c r="L365" s="4">
        <f>SUM(Nurse[[#This Row],[RN Hours (excl. Admin, DON)]],Nurse[[#This Row],[RN Admin Hours]],Nurse[[#This Row],[RN DON Hours]])</f>
        <v>34.514130434782608</v>
      </c>
      <c r="M365" s="4">
        <v>11.730652173913043</v>
      </c>
      <c r="N365" s="4">
        <v>17.130978260869565</v>
      </c>
      <c r="O365" s="4">
        <v>5.6524999999999999</v>
      </c>
      <c r="P365" s="4">
        <f>SUM(Nurse[[#This Row],[LPN Hours (excl. Admin)]],Nurse[[#This Row],[LPN Admin Hours]])</f>
        <v>44.917065217391297</v>
      </c>
      <c r="Q365" s="4">
        <v>43.022826086956513</v>
      </c>
      <c r="R365" s="4">
        <v>1.8942391304347828</v>
      </c>
      <c r="S365" s="4">
        <f>SUM(Nurse[[#This Row],[CNA Hours]],Nurse[[#This Row],[NA TR Hours]],Nurse[[#This Row],[Med Aide/Tech Hours]])</f>
        <v>118.1084782608696</v>
      </c>
      <c r="T365" s="4">
        <v>117.91010869565221</v>
      </c>
      <c r="U365" s="4">
        <v>0.1983695652173913</v>
      </c>
      <c r="V365" s="4">
        <v>0</v>
      </c>
      <c r="W3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20.315217391304348</v>
      </c>
      <c r="X365" s="4">
        <v>2.7690217391304346</v>
      </c>
      <c r="Y365" s="4">
        <v>0</v>
      </c>
      <c r="Z365" s="4">
        <v>0</v>
      </c>
      <c r="AA365" s="4">
        <v>3.1440217391304346</v>
      </c>
      <c r="AB365" s="4">
        <v>0</v>
      </c>
      <c r="AC365" s="4">
        <v>14.402173913043478</v>
      </c>
      <c r="AD365" s="4">
        <v>0</v>
      </c>
      <c r="AE365" s="4">
        <v>0</v>
      </c>
      <c r="AF365" s="1">
        <v>396119</v>
      </c>
      <c r="AG365" s="1">
        <v>3</v>
      </c>
      <c r="AH365"/>
    </row>
    <row r="366" spans="1:34" x14ac:dyDescent="0.25">
      <c r="A366" t="s">
        <v>721</v>
      </c>
      <c r="B366" t="s">
        <v>237</v>
      </c>
      <c r="C366" t="s">
        <v>905</v>
      </c>
      <c r="D366" t="s">
        <v>768</v>
      </c>
      <c r="E366" s="4">
        <v>85.869565217391298</v>
      </c>
      <c r="F366" s="4">
        <f>Nurse[[#This Row],[Total Nurse Staff Hours]]/Nurse[[#This Row],[MDS Census]]</f>
        <v>3.7748303797468359</v>
      </c>
      <c r="G366" s="4">
        <f>Nurse[[#This Row],[Total Direct Care Staff Hours]]/Nurse[[#This Row],[MDS Census]]</f>
        <v>3.6048113924050642</v>
      </c>
      <c r="H366" s="4">
        <f>Nurse[[#This Row],[Total RN Hours (w/ Admin, DON)]]/Nurse[[#This Row],[MDS Census]]</f>
        <v>0.95793544303797507</v>
      </c>
      <c r="I366" s="4">
        <f>Nurse[[#This Row],[RN Hours (excl. Admin, DON)]]/Nurse[[#This Row],[MDS Census]]</f>
        <v>0.84177088607594974</v>
      </c>
      <c r="J366" s="4">
        <f>SUM(Nurse[[#This Row],[RN Hours (excl. Admin, DON)]],Nurse[[#This Row],[RN Admin Hours]],Nurse[[#This Row],[RN DON Hours]],Nurse[[#This Row],[LPN Hours (excl. Admin)]],Nurse[[#This Row],[LPN Admin Hours]],Nurse[[#This Row],[CNA Hours]],Nurse[[#This Row],[NA TR Hours]],Nurse[[#This Row],[Med Aide/Tech Hours]])</f>
        <v>324.14304347826089</v>
      </c>
      <c r="K366" s="4">
        <f>SUM(Nurse[[#This Row],[RN Hours (excl. Admin, DON)]],Nurse[[#This Row],[LPN Hours (excl. Admin)]],Nurse[[#This Row],[CNA Hours]],Nurse[[#This Row],[NA TR Hours]],Nurse[[#This Row],[Med Aide/Tech Hours]])</f>
        <v>309.54358695652178</v>
      </c>
      <c r="L366" s="4">
        <f>SUM(Nurse[[#This Row],[RN Hours (excl. Admin, DON)]],Nurse[[#This Row],[RN Admin Hours]],Nurse[[#This Row],[RN DON Hours]])</f>
        <v>82.257500000000022</v>
      </c>
      <c r="M366" s="4">
        <v>72.282500000000027</v>
      </c>
      <c r="N366" s="4">
        <v>5.0844565217391304</v>
      </c>
      <c r="O366" s="4">
        <v>4.8905434782608701</v>
      </c>
      <c r="P366" s="4">
        <f>SUM(Nurse[[#This Row],[LPN Hours (excl. Admin)]],Nurse[[#This Row],[LPN Admin Hours]])</f>
        <v>68.661739130434796</v>
      </c>
      <c r="Q366" s="4">
        <v>64.037282608695662</v>
      </c>
      <c r="R366" s="4">
        <v>4.6244565217391305</v>
      </c>
      <c r="S366" s="4">
        <f>SUM(Nurse[[#This Row],[CNA Hours]],Nurse[[#This Row],[NA TR Hours]],Nurse[[#This Row],[Med Aide/Tech Hours]])</f>
        <v>173.2238043478261</v>
      </c>
      <c r="T366" s="4">
        <v>173.2238043478261</v>
      </c>
      <c r="U366" s="4">
        <v>0</v>
      </c>
      <c r="V366" s="4">
        <v>0</v>
      </c>
      <c r="W3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131.41195652173911</v>
      </c>
      <c r="X366" s="4">
        <v>20.826304347826085</v>
      </c>
      <c r="Y366" s="4">
        <v>0.65217391304347827</v>
      </c>
      <c r="Z366" s="4">
        <v>0</v>
      </c>
      <c r="AA366" s="4">
        <v>39.546956521739119</v>
      </c>
      <c r="AB366" s="4">
        <v>0</v>
      </c>
      <c r="AC366" s="4">
        <v>70.38652173913043</v>
      </c>
      <c r="AD366" s="4">
        <v>0</v>
      </c>
      <c r="AE366" s="4">
        <v>0</v>
      </c>
      <c r="AF366" s="1">
        <v>395434</v>
      </c>
      <c r="AG366" s="1">
        <v>3</v>
      </c>
      <c r="AH366"/>
    </row>
    <row r="367" spans="1:34" x14ac:dyDescent="0.25">
      <c r="A367" t="s">
        <v>721</v>
      </c>
      <c r="B367" t="s">
        <v>374</v>
      </c>
      <c r="C367" t="s">
        <v>944</v>
      </c>
      <c r="D367" t="s">
        <v>740</v>
      </c>
      <c r="E367" s="4">
        <v>95.315217391304344</v>
      </c>
      <c r="F367" s="4">
        <f>Nurse[[#This Row],[Total Nurse Staff Hours]]/Nurse[[#This Row],[MDS Census]]</f>
        <v>3.6279940700193865</v>
      </c>
      <c r="G367" s="4">
        <f>Nurse[[#This Row],[Total Direct Care Staff Hours]]/Nurse[[#This Row],[MDS Census]]</f>
        <v>3.4437085186452272</v>
      </c>
      <c r="H367" s="4">
        <f>Nurse[[#This Row],[Total RN Hours (w/ Admin, DON)]]/Nurse[[#This Row],[MDS Census]]</f>
        <v>0.71821872505416806</v>
      </c>
      <c r="I367" s="4">
        <f>Nurse[[#This Row],[RN Hours (excl. Admin, DON)]]/Nurse[[#This Row],[MDS Census]]</f>
        <v>0.53393317368000914</v>
      </c>
      <c r="J367" s="4">
        <f>SUM(Nurse[[#This Row],[RN Hours (excl. Admin, DON)]],Nurse[[#This Row],[RN Admin Hours]],Nurse[[#This Row],[RN DON Hours]],Nurse[[#This Row],[LPN Hours (excl. Admin)]],Nurse[[#This Row],[LPN Admin Hours]],Nurse[[#This Row],[CNA Hours]],Nurse[[#This Row],[NA TR Hours]],Nurse[[#This Row],[Med Aide/Tech Hours]])</f>
        <v>345.80304347826086</v>
      </c>
      <c r="K367" s="4">
        <f>SUM(Nurse[[#This Row],[RN Hours (excl. Admin, DON)]],Nurse[[#This Row],[LPN Hours (excl. Admin)]],Nurse[[#This Row],[CNA Hours]],Nurse[[#This Row],[NA TR Hours]],Nurse[[#This Row],[Med Aide/Tech Hours]])</f>
        <v>328.23782608695649</v>
      </c>
      <c r="L367" s="4">
        <f>SUM(Nurse[[#This Row],[RN Hours (excl. Admin, DON)]],Nurse[[#This Row],[RN Admin Hours]],Nurse[[#This Row],[RN DON Hours]])</f>
        <v>68.457173913043476</v>
      </c>
      <c r="M367" s="4">
        <v>50.891956521739132</v>
      </c>
      <c r="N367" s="4">
        <v>13.043478260869565</v>
      </c>
      <c r="O367" s="4">
        <v>4.5217391304347823</v>
      </c>
      <c r="P367" s="4">
        <f>SUM(Nurse[[#This Row],[LPN Hours (excl. Admin)]],Nurse[[#This Row],[LPN Admin Hours]])</f>
        <v>113.16000000000001</v>
      </c>
      <c r="Q367" s="4">
        <v>113.16000000000001</v>
      </c>
      <c r="R367" s="4">
        <v>0</v>
      </c>
      <c r="S367" s="4">
        <f>SUM(Nurse[[#This Row],[CNA Hours]],Nurse[[#This Row],[NA TR Hours]],Nurse[[#This Row],[Med Aide/Tech Hours]])</f>
        <v>164.18586956521739</v>
      </c>
      <c r="T367" s="4">
        <v>162.00108695652173</v>
      </c>
      <c r="U367" s="4">
        <v>2.1847826086956523</v>
      </c>
      <c r="V367" s="4">
        <v>0</v>
      </c>
      <c r="W3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46.190217391304344</v>
      </c>
      <c r="X367" s="4">
        <v>0</v>
      </c>
      <c r="Y367" s="4">
        <v>0</v>
      </c>
      <c r="Z367" s="4">
        <v>0</v>
      </c>
      <c r="AA367" s="4">
        <v>17.198369565217391</v>
      </c>
      <c r="AB367" s="4">
        <v>0</v>
      </c>
      <c r="AC367" s="4">
        <v>28.991847826086957</v>
      </c>
      <c r="AD367" s="4">
        <v>0</v>
      </c>
      <c r="AE367" s="4">
        <v>0</v>
      </c>
      <c r="AF367" s="1">
        <v>395629</v>
      </c>
      <c r="AG367" s="1">
        <v>3</v>
      </c>
      <c r="AH367"/>
    </row>
    <row r="368" spans="1:34" x14ac:dyDescent="0.25">
      <c r="A368" t="s">
        <v>721</v>
      </c>
      <c r="B368" t="s">
        <v>366</v>
      </c>
      <c r="C368" t="s">
        <v>1050</v>
      </c>
      <c r="D368" t="s">
        <v>735</v>
      </c>
      <c r="E368" s="4">
        <v>57.967391304347828</v>
      </c>
      <c r="F368" s="4">
        <f>Nurse[[#This Row],[Total Nurse Staff Hours]]/Nurse[[#This Row],[MDS Census]]</f>
        <v>3.1710575660978808</v>
      </c>
      <c r="G368" s="4">
        <f>Nurse[[#This Row],[Total Direct Care Staff Hours]]/Nurse[[#This Row],[MDS Census]]</f>
        <v>2.9847646727920494</v>
      </c>
      <c r="H368" s="4">
        <f>Nurse[[#This Row],[Total RN Hours (w/ Admin, DON)]]/Nurse[[#This Row],[MDS Census]]</f>
        <v>0.63950871929495601</v>
      </c>
      <c r="I368" s="4">
        <f>Nurse[[#This Row],[RN Hours (excl. Admin, DON)]]/Nurse[[#This Row],[MDS Census]]</f>
        <v>0.4532158259891243</v>
      </c>
      <c r="J368" s="4">
        <f>SUM(Nurse[[#This Row],[RN Hours (excl. Admin, DON)]],Nurse[[#This Row],[RN Admin Hours]],Nurse[[#This Row],[RN DON Hours]],Nurse[[#This Row],[LPN Hours (excl. Admin)]],Nurse[[#This Row],[LPN Admin Hours]],Nurse[[#This Row],[CNA Hours]],Nurse[[#This Row],[NA TR Hours]],Nurse[[#This Row],[Med Aide/Tech Hours]])</f>
        <v>183.81793478260869</v>
      </c>
      <c r="K368" s="4">
        <f>SUM(Nurse[[#This Row],[RN Hours (excl. Admin, DON)]],Nurse[[#This Row],[LPN Hours (excl. Admin)]],Nurse[[#This Row],[CNA Hours]],Nurse[[#This Row],[NA TR Hours]],Nurse[[#This Row],[Med Aide/Tech Hours]])</f>
        <v>173.01902173913044</v>
      </c>
      <c r="L368" s="4">
        <f>SUM(Nurse[[#This Row],[RN Hours (excl. Admin, DON)]],Nurse[[#This Row],[RN Admin Hours]],Nurse[[#This Row],[RN DON Hours]])</f>
        <v>37.070652173913047</v>
      </c>
      <c r="M368" s="4">
        <v>26.271739130434781</v>
      </c>
      <c r="N368" s="4">
        <v>6.4728260869565215</v>
      </c>
      <c r="O368" s="4">
        <v>4.3260869565217392</v>
      </c>
      <c r="P368" s="4">
        <f>SUM(Nurse[[#This Row],[LPN Hours (excl. Admin)]],Nurse[[#This Row],[LPN Admin Hours]])</f>
        <v>49.888586956521742</v>
      </c>
      <c r="Q368" s="4">
        <v>49.888586956521742</v>
      </c>
      <c r="R368" s="4">
        <v>0</v>
      </c>
      <c r="S368" s="4">
        <f>SUM(Nurse[[#This Row],[CNA Hours]],Nurse[[#This Row],[NA TR Hours]],Nurse[[#This Row],[Med Aide/Tech Hours]])</f>
        <v>96.858695652173921</v>
      </c>
      <c r="T368" s="4">
        <v>84.508152173913047</v>
      </c>
      <c r="U368" s="4">
        <v>12.350543478260869</v>
      </c>
      <c r="V368" s="4">
        <v>0</v>
      </c>
      <c r="W3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9.3233695652173925</v>
      </c>
      <c r="X368" s="4">
        <v>1.673913043478261</v>
      </c>
      <c r="Y368" s="4">
        <v>0</v>
      </c>
      <c r="Z368" s="4">
        <v>0</v>
      </c>
      <c r="AA368" s="4">
        <v>7.6494565217391308</v>
      </c>
      <c r="AB368" s="4">
        <v>0</v>
      </c>
      <c r="AC368" s="4">
        <v>0</v>
      </c>
      <c r="AD368" s="4">
        <v>0</v>
      </c>
      <c r="AE368" s="4">
        <v>0</v>
      </c>
      <c r="AF368" s="1">
        <v>395618</v>
      </c>
      <c r="AG368" s="1">
        <v>3</v>
      </c>
      <c r="AH368"/>
    </row>
    <row r="369" spans="1:34" x14ac:dyDescent="0.25">
      <c r="A369" t="s">
        <v>721</v>
      </c>
      <c r="B369" t="s">
        <v>334</v>
      </c>
      <c r="C369" t="s">
        <v>1039</v>
      </c>
      <c r="D369" t="s">
        <v>793</v>
      </c>
      <c r="E369" s="4">
        <v>90.282608695652172</v>
      </c>
      <c r="F369" s="4">
        <f>Nurse[[#This Row],[Total Nurse Staff Hours]]/Nurse[[#This Row],[MDS Census]]</f>
        <v>4.9437563207320014</v>
      </c>
      <c r="G369" s="4">
        <f>Nurse[[#This Row],[Total Direct Care Staff Hours]]/Nurse[[#This Row],[MDS Census]]</f>
        <v>4.4822947267035884</v>
      </c>
      <c r="H369" s="4">
        <f>Nurse[[#This Row],[Total RN Hours (w/ Admin, DON)]]/Nurse[[#This Row],[MDS Census]]</f>
        <v>1.1193799662894297</v>
      </c>
      <c r="I369" s="4">
        <f>Nurse[[#This Row],[RN Hours (excl. Admin, DON)]]/Nurse[[#This Row],[MDS Census]]</f>
        <v>0.74283289188538437</v>
      </c>
      <c r="J369" s="4">
        <f>SUM(Nurse[[#This Row],[RN Hours (excl. Admin, DON)]],Nurse[[#This Row],[RN Admin Hours]],Nurse[[#This Row],[RN DON Hours]],Nurse[[#This Row],[LPN Hours (excl. Admin)]],Nurse[[#This Row],[LPN Admin Hours]],Nurse[[#This Row],[CNA Hours]],Nurse[[#This Row],[NA TR Hours]],Nurse[[#This Row],[Med Aide/Tech Hours]])</f>
        <v>446.33521739130441</v>
      </c>
      <c r="K369" s="4">
        <f>SUM(Nurse[[#This Row],[RN Hours (excl. Admin, DON)]],Nurse[[#This Row],[LPN Hours (excl. Admin)]],Nurse[[#This Row],[CNA Hours]],Nurse[[#This Row],[NA TR Hours]],Nurse[[#This Row],[Med Aide/Tech Hours]])</f>
        <v>404.67326086956524</v>
      </c>
      <c r="L369" s="4">
        <f>SUM(Nurse[[#This Row],[RN Hours (excl. Admin, DON)]],Nurse[[#This Row],[RN Admin Hours]],Nurse[[#This Row],[RN DON Hours]])</f>
        <v>101.0605434782609</v>
      </c>
      <c r="M369" s="4">
        <v>67.064891304347853</v>
      </c>
      <c r="N369" s="4">
        <v>28.696739130434782</v>
      </c>
      <c r="O369" s="4">
        <v>5.2989130434782608</v>
      </c>
      <c r="P369" s="4">
        <f>SUM(Nurse[[#This Row],[LPN Hours (excl. Admin)]],Nurse[[#This Row],[LPN Admin Hours]])</f>
        <v>91.22119565217389</v>
      </c>
      <c r="Q369" s="4">
        <v>83.554891304347805</v>
      </c>
      <c r="R369" s="4">
        <v>7.6663043478260873</v>
      </c>
      <c r="S369" s="4">
        <f>SUM(Nurse[[#This Row],[CNA Hours]],Nurse[[#This Row],[NA TR Hours]],Nurse[[#This Row],[Med Aide/Tech Hours]])</f>
        <v>254.05347826086955</v>
      </c>
      <c r="T369" s="4">
        <v>232.18152173913043</v>
      </c>
      <c r="U369" s="4">
        <v>21.871956521739133</v>
      </c>
      <c r="V369" s="4">
        <v>0</v>
      </c>
      <c r="W3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2.9076086956521738</v>
      </c>
      <c r="X369" s="4">
        <v>0</v>
      </c>
      <c r="Y369" s="4">
        <v>0</v>
      </c>
      <c r="Z369" s="4">
        <v>0</v>
      </c>
      <c r="AA369" s="4">
        <v>0</v>
      </c>
      <c r="AB369" s="4">
        <v>0</v>
      </c>
      <c r="AC369" s="4">
        <v>2.9076086956521738</v>
      </c>
      <c r="AD369" s="4">
        <v>0</v>
      </c>
      <c r="AE369" s="4">
        <v>0</v>
      </c>
      <c r="AF369" s="1">
        <v>395571</v>
      </c>
      <c r="AG369" s="1">
        <v>3</v>
      </c>
      <c r="AH369"/>
    </row>
    <row r="370" spans="1:34" x14ac:dyDescent="0.25">
      <c r="A370" t="s">
        <v>721</v>
      </c>
      <c r="B370" t="s">
        <v>141</v>
      </c>
      <c r="C370" t="s">
        <v>961</v>
      </c>
      <c r="D370" t="s">
        <v>781</v>
      </c>
      <c r="E370" s="4">
        <v>74.826086956521735</v>
      </c>
      <c r="F370" s="4">
        <f>Nurse[[#This Row],[Total Nurse Staff Hours]]/Nurse[[#This Row],[MDS Census]]</f>
        <v>3.2102484020918078</v>
      </c>
      <c r="G370" s="4">
        <f>Nurse[[#This Row],[Total Direct Care Staff Hours]]/Nurse[[#This Row],[MDS Census]]</f>
        <v>2.9878181289947712</v>
      </c>
      <c r="H370" s="4">
        <f>Nurse[[#This Row],[Total RN Hours (w/ Admin, DON)]]/Nurse[[#This Row],[MDS Census]]</f>
        <v>0.82699012202208044</v>
      </c>
      <c r="I370" s="4">
        <f>Nurse[[#This Row],[RN Hours (excl. Admin, DON)]]/Nurse[[#This Row],[MDS Census]]</f>
        <v>0.67174607786170848</v>
      </c>
      <c r="J370" s="4">
        <f>SUM(Nurse[[#This Row],[RN Hours (excl. Admin, DON)]],Nurse[[#This Row],[RN Admin Hours]],Nurse[[#This Row],[RN DON Hours]],Nurse[[#This Row],[LPN Hours (excl. Admin)]],Nurse[[#This Row],[LPN Admin Hours]],Nurse[[#This Row],[CNA Hours]],Nurse[[#This Row],[NA TR Hours]],Nurse[[#This Row],[Med Aide/Tech Hours]])</f>
        <v>240.21032608695657</v>
      </c>
      <c r="K370" s="4">
        <f>SUM(Nurse[[#This Row],[RN Hours (excl. Admin, DON)]],Nurse[[#This Row],[LPN Hours (excl. Admin)]],Nurse[[#This Row],[CNA Hours]],Nurse[[#This Row],[NA TR Hours]],Nurse[[#This Row],[Med Aide/Tech Hours]])</f>
        <v>223.56673913043483</v>
      </c>
      <c r="L370" s="4">
        <f>SUM(Nurse[[#This Row],[RN Hours (excl. Admin, DON)]],Nurse[[#This Row],[RN Admin Hours]],Nurse[[#This Row],[RN DON Hours]])</f>
        <v>61.88043478260871</v>
      </c>
      <c r="M370" s="4">
        <v>50.264130434782622</v>
      </c>
      <c r="N370" s="4">
        <v>5.8192391304347826</v>
      </c>
      <c r="O370" s="4">
        <v>5.797065217391304</v>
      </c>
      <c r="P370" s="4">
        <f>SUM(Nurse[[#This Row],[LPN Hours (excl. Admin)]],Nurse[[#This Row],[LPN Admin Hours]])</f>
        <v>59.41945652173915</v>
      </c>
      <c r="Q370" s="4">
        <v>54.3921739130435</v>
      </c>
      <c r="R370" s="4">
        <v>5.0272826086956517</v>
      </c>
      <c r="S370" s="4">
        <f>SUM(Nurse[[#This Row],[CNA Hours]],Nurse[[#This Row],[NA TR Hours]],Nurse[[#This Row],[Med Aide/Tech Hours]])</f>
        <v>118.91043478260872</v>
      </c>
      <c r="T370" s="4">
        <v>118.91043478260872</v>
      </c>
      <c r="U370" s="4">
        <v>0</v>
      </c>
      <c r="V370" s="4">
        <v>0</v>
      </c>
      <c r="W3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92.207934782608703</v>
      </c>
      <c r="X370" s="4">
        <v>19.171195652173914</v>
      </c>
      <c r="Y370" s="4">
        <v>0.40760869565217389</v>
      </c>
      <c r="Z370" s="4">
        <v>0</v>
      </c>
      <c r="AA370" s="4">
        <v>28.577391304347824</v>
      </c>
      <c r="AB370" s="4">
        <v>0</v>
      </c>
      <c r="AC370" s="4">
        <v>44.051739130434783</v>
      </c>
      <c r="AD370" s="4">
        <v>0</v>
      </c>
      <c r="AE370" s="4">
        <v>0</v>
      </c>
      <c r="AF370" s="1">
        <v>395295</v>
      </c>
      <c r="AG370" s="1">
        <v>3</v>
      </c>
      <c r="AH370"/>
    </row>
    <row r="371" spans="1:34" x14ac:dyDescent="0.25">
      <c r="A371" t="s">
        <v>721</v>
      </c>
      <c r="B371" t="s">
        <v>584</v>
      </c>
      <c r="C371" t="s">
        <v>1110</v>
      </c>
      <c r="D371" t="s">
        <v>756</v>
      </c>
      <c r="E371" s="4">
        <v>70.239130434782609</v>
      </c>
      <c r="F371" s="4">
        <f>Nurse[[#This Row],[Total Nurse Staff Hours]]/Nurse[[#This Row],[MDS Census]]</f>
        <v>4.1659269575982663</v>
      </c>
      <c r="G371" s="4">
        <f>Nurse[[#This Row],[Total Direct Care Staff Hours]]/Nurse[[#This Row],[MDS Census]]</f>
        <v>3.8902630764469204</v>
      </c>
      <c r="H371" s="4">
        <f>Nurse[[#This Row],[Total RN Hours (w/ Admin, DON)]]/Nurse[[#This Row],[MDS Census]]</f>
        <v>0.88110492107706595</v>
      </c>
      <c r="I371" s="4">
        <f>Nurse[[#This Row],[RN Hours (excl. Admin, DON)]]/Nurse[[#This Row],[MDS Census]]</f>
        <v>0.76185546270504489</v>
      </c>
      <c r="J371" s="4">
        <f>SUM(Nurse[[#This Row],[RN Hours (excl. Admin, DON)]],Nurse[[#This Row],[RN Admin Hours]],Nurse[[#This Row],[RN DON Hours]],Nurse[[#This Row],[LPN Hours (excl. Admin)]],Nurse[[#This Row],[LPN Admin Hours]],Nurse[[#This Row],[CNA Hours]],Nurse[[#This Row],[NA TR Hours]],Nurse[[#This Row],[Med Aide/Tech Hours]])</f>
        <v>292.61108695652172</v>
      </c>
      <c r="K371" s="4">
        <f>SUM(Nurse[[#This Row],[RN Hours (excl. Admin, DON)]],Nurse[[#This Row],[LPN Hours (excl. Admin)]],Nurse[[#This Row],[CNA Hours]],Nurse[[#This Row],[NA TR Hours]],Nurse[[#This Row],[Med Aide/Tech Hours]])</f>
        <v>273.24869565217392</v>
      </c>
      <c r="L371" s="4">
        <f>SUM(Nurse[[#This Row],[RN Hours (excl. Admin, DON)]],Nurse[[#This Row],[RN Admin Hours]],Nurse[[#This Row],[RN DON Hours]])</f>
        <v>61.888043478260869</v>
      </c>
      <c r="M371" s="4">
        <v>53.512065217391303</v>
      </c>
      <c r="N371" s="4">
        <v>5.5064130434782612</v>
      </c>
      <c r="O371" s="4">
        <v>2.8695652173913042</v>
      </c>
      <c r="P371" s="4">
        <f>SUM(Nurse[[#This Row],[LPN Hours (excl. Admin)]],Nurse[[#This Row],[LPN Admin Hours]])</f>
        <v>71.734239130434773</v>
      </c>
      <c r="Q371" s="4">
        <v>60.747826086956515</v>
      </c>
      <c r="R371" s="4">
        <v>10.986413043478262</v>
      </c>
      <c r="S371" s="4">
        <f>SUM(Nurse[[#This Row],[CNA Hours]],Nurse[[#This Row],[NA TR Hours]],Nurse[[#This Row],[Med Aide/Tech Hours]])</f>
        <v>158.98880434782612</v>
      </c>
      <c r="T371" s="4">
        <v>158.98880434782612</v>
      </c>
      <c r="U371" s="4">
        <v>0</v>
      </c>
      <c r="V371" s="4">
        <v>0</v>
      </c>
      <c r="W3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128.93456521739128</v>
      </c>
      <c r="X371" s="4">
        <v>10.90858695652174</v>
      </c>
      <c r="Y371" s="4">
        <v>0</v>
      </c>
      <c r="Z371" s="4">
        <v>0</v>
      </c>
      <c r="AA371" s="4">
        <v>39.803260869565207</v>
      </c>
      <c r="AB371" s="4">
        <v>0</v>
      </c>
      <c r="AC371" s="4">
        <v>78.222717391304329</v>
      </c>
      <c r="AD371" s="4">
        <v>0</v>
      </c>
      <c r="AE371" s="4">
        <v>0</v>
      </c>
      <c r="AF371" s="1">
        <v>395952</v>
      </c>
      <c r="AG371" s="1">
        <v>3</v>
      </c>
      <c r="AH371"/>
    </row>
    <row r="372" spans="1:34" x14ac:dyDescent="0.25">
      <c r="A372" t="s">
        <v>721</v>
      </c>
      <c r="B372" t="s">
        <v>96</v>
      </c>
      <c r="C372" t="s">
        <v>818</v>
      </c>
      <c r="D372" t="s">
        <v>761</v>
      </c>
      <c r="E372" s="4">
        <v>167.89130434782609</v>
      </c>
      <c r="F372" s="4">
        <f>Nurse[[#This Row],[Total Nurse Staff Hours]]/Nurse[[#This Row],[MDS Census]]</f>
        <v>2.8982474427036125</v>
      </c>
      <c r="G372" s="4">
        <f>Nurse[[#This Row],[Total Direct Care Staff Hours]]/Nurse[[#This Row],[MDS Census]]</f>
        <v>2.5181762268548491</v>
      </c>
      <c r="H372" s="4">
        <f>Nurse[[#This Row],[Total RN Hours (w/ Admin, DON)]]/Nurse[[#This Row],[MDS Census]]</f>
        <v>0.49011588760844232</v>
      </c>
      <c r="I372" s="4">
        <f>Nurse[[#This Row],[RN Hours (excl. Admin, DON)]]/Nurse[[#This Row],[MDS Census]]</f>
        <v>0.19095558720704386</v>
      </c>
      <c r="J372" s="4">
        <f>SUM(Nurse[[#This Row],[RN Hours (excl. Admin, DON)]],Nurse[[#This Row],[RN Admin Hours]],Nurse[[#This Row],[RN DON Hours]],Nurse[[#This Row],[LPN Hours (excl. Admin)]],Nurse[[#This Row],[LPN Admin Hours]],Nurse[[#This Row],[CNA Hours]],Nurse[[#This Row],[NA TR Hours]],Nurse[[#This Row],[Med Aide/Tech Hours]])</f>
        <v>486.59054347826088</v>
      </c>
      <c r="K372" s="4">
        <f>SUM(Nurse[[#This Row],[RN Hours (excl. Admin, DON)]],Nurse[[#This Row],[LPN Hours (excl. Admin)]],Nurse[[#This Row],[CNA Hours]],Nurse[[#This Row],[NA TR Hours]],Nurse[[#This Row],[Med Aide/Tech Hours]])</f>
        <v>422.77989130434781</v>
      </c>
      <c r="L372" s="4">
        <f>SUM(Nurse[[#This Row],[RN Hours (excl. Admin, DON)]],Nurse[[#This Row],[RN Admin Hours]],Nurse[[#This Row],[RN DON Hours]])</f>
        <v>82.286195652173916</v>
      </c>
      <c r="M372" s="4">
        <v>32.059782608695649</v>
      </c>
      <c r="N372" s="4">
        <v>45.704673913043479</v>
      </c>
      <c r="O372" s="4">
        <v>4.5217391304347823</v>
      </c>
      <c r="P372" s="4">
        <f>SUM(Nurse[[#This Row],[LPN Hours (excl. Admin)]],Nurse[[#This Row],[LPN Admin Hours]])</f>
        <v>132.08695652173913</v>
      </c>
      <c r="Q372" s="4">
        <v>118.50271739130434</v>
      </c>
      <c r="R372" s="4">
        <v>13.584239130434783</v>
      </c>
      <c r="S372" s="4">
        <f>SUM(Nurse[[#This Row],[CNA Hours]],Nurse[[#This Row],[NA TR Hours]],Nurse[[#This Row],[Med Aide/Tech Hours]])</f>
        <v>272.21739130434781</v>
      </c>
      <c r="T372" s="4">
        <v>250.46739130434781</v>
      </c>
      <c r="U372" s="4">
        <v>21.75</v>
      </c>
      <c r="V372" s="4">
        <v>0</v>
      </c>
      <c r="W3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20.470108695652176</v>
      </c>
      <c r="X372" s="4">
        <v>0.65217391304347827</v>
      </c>
      <c r="Y372" s="4">
        <v>0</v>
      </c>
      <c r="Z372" s="4">
        <v>0</v>
      </c>
      <c r="AA372" s="4">
        <v>8.7445652173913047</v>
      </c>
      <c r="AB372" s="4">
        <v>0</v>
      </c>
      <c r="AC372" s="4">
        <v>10.894021739130435</v>
      </c>
      <c r="AD372" s="4">
        <v>0.17934782608695651</v>
      </c>
      <c r="AE372" s="4">
        <v>0</v>
      </c>
      <c r="AF372" s="1">
        <v>395205</v>
      </c>
      <c r="AG372" s="1">
        <v>3</v>
      </c>
      <c r="AH372"/>
    </row>
    <row r="373" spans="1:34" x14ac:dyDescent="0.25">
      <c r="A373" t="s">
        <v>721</v>
      </c>
      <c r="B373" t="s">
        <v>22</v>
      </c>
      <c r="C373" t="s">
        <v>899</v>
      </c>
      <c r="D373" t="s">
        <v>767</v>
      </c>
      <c r="E373" s="4">
        <v>345.88043478260869</v>
      </c>
      <c r="F373" s="4">
        <f>Nurse[[#This Row],[Total Nurse Staff Hours]]/Nurse[[#This Row],[MDS Census]]</f>
        <v>3.3700182269570411</v>
      </c>
      <c r="G373" s="4">
        <f>Nurse[[#This Row],[Total Direct Care Staff Hours]]/Nurse[[#This Row],[MDS Census]]</f>
        <v>3.0682992363533521</v>
      </c>
      <c r="H373" s="4">
        <f>Nurse[[#This Row],[Total RN Hours (w/ Admin, DON)]]/Nurse[[#This Row],[MDS Census]]</f>
        <v>0.64092643223028822</v>
      </c>
      <c r="I373" s="4">
        <f>Nurse[[#This Row],[RN Hours (excl. Admin, DON)]]/Nurse[[#This Row],[MDS Census]]</f>
        <v>0.38834166116715374</v>
      </c>
      <c r="J373" s="4">
        <f>SUM(Nurse[[#This Row],[RN Hours (excl. Admin, DON)]],Nurse[[#This Row],[RN Admin Hours]],Nurse[[#This Row],[RN DON Hours]],Nurse[[#This Row],[LPN Hours (excl. Admin)]],Nurse[[#This Row],[LPN Admin Hours]],Nurse[[#This Row],[CNA Hours]],Nurse[[#This Row],[NA TR Hours]],Nurse[[#This Row],[Med Aide/Tech Hours]])</f>
        <v>1165.6233695652174</v>
      </c>
      <c r="K373" s="4">
        <f>SUM(Nurse[[#This Row],[RN Hours (excl. Admin, DON)]],Nurse[[#This Row],[LPN Hours (excl. Admin)]],Nurse[[#This Row],[CNA Hours]],Nurse[[#This Row],[NA TR Hours]],Nurse[[#This Row],[Med Aide/Tech Hours]])</f>
        <v>1061.2646739130437</v>
      </c>
      <c r="L373" s="4">
        <f>SUM(Nurse[[#This Row],[RN Hours (excl. Admin, DON)]],Nurse[[#This Row],[RN Admin Hours]],Nurse[[#This Row],[RN DON Hours]])</f>
        <v>221.68391304347827</v>
      </c>
      <c r="M373" s="4">
        <v>134.31978260869565</v>
      </c>
      <c r="N373" s="4">
        <v>84.809782608695656</v>
      </c>
      <c r="O373" s="4">
        <v>2.5543478260869565</v>
      </c>
      <c r="P373" s="4">
        <f>SUM(Nurse[[#This Row],[LPN Hours (excl. Admin)]],Nurse[[#This Row],[LPN Admin Hours]])</f>
        <v>214.02086956521737</v>
      </c>
      <c r="Q373" s="4">
        <v>197.02630434782606</v>
      </c>
      <c r="R373" s="4">
        <v>16.994565217391305</v>
      </c>
      <c r="S373" s="4">
        <f>SUM(Nurse[[#This Row],[CNA Hours]],Nurse[[#This Row],[NA TR Hours]],Nurse[[#This Row],[Med Aide/Tech Hours]])</f>
        <v>729.91858695652184</v>
      </c>
      <c r="T373" s="4">
        <v>729.91858695652184</v>
      </c>
      <c r="U373" s="4">
        <v>0</v>
      </c>
      <c r="V373" s="4">
        <v>0</v>
      </c>
      <c r="W3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1.0489130434782608</v>
      </c>
      <c r="X373" s="4">
        <v>0</v>
      </c>
      <c r="Y373" s="4">
        <v>0</v>
      </c>
      <c r="Z373" s="4">
        <v>0.43478260869565216</v>
      </c>
      <c r="AA373" s="4">
        <v>0.50815217391304346</v>
      </c>
      <c r="AB373" s="4">
        <v>0</v>
      </c>
      <c r="AC373" s="4">
        <v>0.10597826086956522</v>
      </c>
      <c r="AD373" s="4">
        <v>0</v>
      </c>
      <c r="AE373" s="4">
        <v>0</v>
      </c>
      <c r="AF373" s="1">
        <v>395010</v>
      </c>
      <c r="AG373" s="1">
        <v>3</v>
      </c>
      <c r="AH373"/>
    </row>
    <row r="374" spans="1:34" x14ac:dyDescent="0.25">
      <c r="A374" t="s">
        <v>721</v>
      </c>
      <c r="B374" t="s">
        <v>49</v>
      </c>
      <c r="C374" t="s">
        <v>854</v>
      </c>
      <c r="D374" t="s">
        <v>765</v>
      </c>
      <c r="E374" s="4">
        <v>89.195652173913047</v>
      </c>
      <c r="F374" s="4">
        <f>Nurse[[#This Row],[Total Nurse Staff Hours]]/Nurse[[#This Row],[MDS Census]]</f>
        <v>3.3708871557397031</v>
      </c>
      <c r="G374" s="4">
        <f>Nurse[[#This Row],[Total Direct Care Staff Hours]]/Nurse[[#This Row],[MDS Census]]</f>
        <v>3.0492627345844507</v>
      </c>
      <c r="H374" s="4">
        <f>Nurse[[#This Row],[Total RN Hours (w/ Admin, DON)]]/Nurse[[#This Row],[MDS Census]]</f>
        <v>0.57342188642456737</v>
      </c>
      <c r="I374" s="4">
        <f>Nurse[[#This Row],[RN Hours (excl. Admin, DON)]]/Nurse[[#This Row],[MDS Census]]</f>
        <v>0.27510358274433344</v>
      </c>
      <c r="J374" s="4">
        <f>SUM(Nurse[[#This Row],[RN Hours (excl. Admin, DON)]],Nurse[[#This Row],[RN Admin Hours]],Nurse[[#This Row],[RN DON Hours]],Nurse[[#This Row],[LPN Hours (excl. Admin)]],Nurse[[#This Row],[LPN Admin Hours]],Nurse[[#This Row],[CNA Hours]],Nurse[[#This Row],[NA TR Hours]],Nurse[[#This Row],[Med Aide/Tech Hours]])</f>
        <v>300.66847826086962</v>
      </c>
      <c r="K374" s="4">
        <f>SUM(Nurse[[#This Row],[RN Hours (excl. Admin, DON)]],Nurse[[#This Row],[LPN Hours (excl. Admin)]],Nurse[[#This Row],[CNA Hours]],Nurse[[#This Row],[NA TR Hours]],Nurse[[#This Row],[Med Aide/Tech Hours]])</f>
        <v>271.98097826086962</v>
      </c>
      <c r="L374" s="4">
        <f>SUM(Nurse[[#This Row],[RN Hours (excl. Admin, DON)]],Nurse[[#This Row],[RN Admin Hours]],Nurse[[#This Row],[RN DON Hours]])</f>
        <v>51.146739130434781</v>
      </c>
      <c r="M374" s="4">
        <v>24.538043478260871</v>
      </c>
      <c r="N374" s="4">
        <v>21.130434782608695</v>
      </c>
      <c r="O374" s="4">
        <v>5.4782608695652177</v>
      </c>
      <c r="P374" s="4">
        <f>SUM(Nurse[[#This Row],[LPN Hours (excl. Admin)]],Nurse[[#This Row],[LPN Admin Hours]])</f>
        <v>90.078804347826093</v>
      </c>
      <c r="Q374" s="4">
        <v>88</v>
      </c>
      <c r="R374" s="4">
        <v>2.0788043478260869</v>
      </c>
      <c r="S374" s="4">
        <f>SUM(Nurse[[#This Row],[CNA Hours]],Nurse[[#This Row],[NA TR Hours]],Nurse[[#This Row],[Med Aide/Tech Hours]])</f>
        <v>159.44293478260869</v>
      </c>
      <c r="T374" s="4">
        <v>143.54076086956522</v>
      </c>
      <c r="U374" s="4">
        <v>15.902173913043478</v>
      </c>
      <c r="V374" s="4">
        <v>0</v>
      </c>
      <c r="W3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3.8858695652173911</v>
      </c>
      <c r="X374" s="4">
        <v>0</v>
      </c>
      <c r="Y374" s="4">
        <v>0</v>
      </c>
      <c r="Z374" s="4">
        <v>0</v>
      </c>
      <c r="AA374" s="4">
        <v>0</v>
      </c>
      <c r="AB374" s="4">
        <v>0</v>
      </c>
      <c r="AC374" s="4">
        <v>3.8858695652173911</v>
      </c>
      <c r="AD374" s="4">
        <v>0</v>
      </c>
      <c r="AE374" s="4">
        <v>0</v>
      </c>
      <c r="AF374" s="1">
        <v>395075</v>
      </c>
      <c r="AG374" s="1">
        <v>3</v>
      </c>
      <c r="AH374"/>
    </row>
    <row r="375" spans="1:34" x14ac:dyDescent="0.25">
      <c r="A375" t="s">
        <v>721</v>
      </c>
      <c r="B375" t="s">
        <v>214</v>
      </c>
      <c r="C375" t="s">
        <v>998</v>
      </c>
      <c r="D375" t="s">
        <v>761</v>
      </c>
      <c r="E375" s="4">
        <v>117.54347826086956</v>
      </c>
      <c r="F375" s="4">
        <f>Nurse[[#This Row],[Total Nurse Staff Hours]]/Nurse[[#This Row],[MDS Census]]</f>
        <v>3.630069354540411</v>
      </c>
      <c r="G375" s="4">
        <f>Nurse[[#This Row],[Total Direct Care Staff Hours]]/Nurse[[#This Row],[MDS Census]]</f>
        <v>3.3648224523765493</v>
      </c>
      <c r="H375" s="4">
        <f>Nurse[[#This Row],[Total RN Hours (w/ Admin, DON)]]/Nurse[[#This Row],[MDS Census]]</f>
        <v>0.47572960976511924</v>
      </c>
      <c r="I375" s="4">
        <f>Nurse[[#This Row],[RN Hours (excl. Admin, DON)]]/Nurse[[#This Row],[MDS Census]]</f>
        <v>0.30275938598113555</v>
      </c>
      <c r="J375" s="4">
        <f>SUM(Nurse[[#This Row],[RN Hours (excl. Admin, DON)]],Nurse[[#This Row],[RN Admin Hours]],Nurse[[#This Row],[RN DON Hours]],Nurse[[#This Row],[LPN Hours (excl. Admin)]],Nurse[[#This Row],[LPN Admin Hours]],Nurse[[#This Row],[CNA Hours]],Nurse[[#This Row],[NA TR Hours]],Nurse[[#This Row],[Med Aide/Tech Hours]])</f>
        <v>426.6909782608696</v>
      </c>
      <c r="K375" s="4">
        <f>SUM(Nurse[[#This Row],[RN Hours (excl. Admin, DON)]],Nurse[[#This Row],[LPN Hours (excl. Admin)]],Nurse[[#This Row],[CNA Hours]],Nurse[[#This Row],[NA TR Hours]],Nurse[[#This Row],[Med Aide/Tech Hours]])</f>
        <v>395.51293478260874</v>
      </c>
      <c r="L375" s="4">
        <f>SUM(Nurse[[#This Row],[RN Hours (excl. Admin, DON)]],Nurse[[#This Row],[RN Admin Hours]],Nurse[[#This Row],[RN DON Hours]])</f>
        <v>55.918913043478256</v>
      </c>
      <c r="M375" s="4">
        <v>35.587391304347825</v>
      </c>
      <c r="N375" s="4">
        <v>13.793478260869565</v>
      </c>
      <c r="O375" s="4">
        <v>6.5380434782608692</v>
      </c>
      <c r="P375" s="4">
        <f>SUM(Nurse[[#This Row],[LPN Hours (excl. Admin)]],Nurse[[#This Row],[LPN Admin Hours]])</f>
        <v>128.62934782608696</v>
      </c>
      <c r="Q375" s="4">
        <v>117.78282608695653</v>
      </c>
      <c r="R375" s="4">
        <v>10.846521739130436</v>
      </c>
      <c r="S375" s="4">
        <f>SUM(Nurse[[#This Row],[CNA Hours]],Nurse[[#This Row],[NA TR Hours]],Nurse[[#This Row],[Med Aide/Tech Hours]])</f>
        <v>242.14271739130439</v>
      </c>
      <c r="T375" s="4">
        <v>242.14271739130439</v>
      </c>
      <c r="U375" s="4">
        <v>0</v>
      </c>
      <c r="V375" s="4">
        <v>0</v>
      </c>
      <c r="W3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133.28847826086957</v>
      </c>
      <c r="X375" s="4">
        <v>10.003152173913044</v>
      </c>
      <c r="Y375" s="4">
        <v>0</v>
      </c>
      <c r="Z375" s="4">
        <v>5.8423913043478262</v>
      </c>
      <c r="AA375" s="4">
        <v>46.954782608695673</v>
      </c>
      <c r="AB375" s="4">
        <v>0</v>
      </c>
      <c r="AC375" s="4">
        <v>70.488152173913036</v>
      </c>
      <c r="AD375" s="4">
        <v>0</v>
      </c>
      <c r="AE375" s="4">
        <v>0</v>
      </c>
      <c r="AF375" s="1">
        <v>395403</v>
      </c>
      <c r="AG375" s="1">
        <v>3</v>
      </c>
      <c r="AH375"/>
    </row>
    <row r="376" spans="1:34" x14ac:dyDescent="0.25">
      <c r="A376" t="s">
        <v>721</v>
      </c>
      <c r="B376" t="s">
        <v>38</v>
      </c>
      <c r="C376" t="s">
        <v>909</v>
      </c>
      <c r="D376" t="s">
        <v>763</v>
      </c>
      <c r="E376" s="4">
        <v>114.60869565217391</v>
      </c>
      <c r="F376" s="4">
        <f>Nurse[[#This Row],[Total Nurse Staff Hours]]/Nurse[[#This Row],[MDS Census]]</f>
        <v>3.8468579286798175</v>
      </c>
      <c r="G376" s="4">
        <f>Nurse[[#This Row],[Total Direct Care Staff Hours]]/Nurse[[#This Row],[MDS Census]]</f>
        <v>3.424006069802731</v>
      </c>
      <c r="H376" s="4">
        <f>Nurse[[#This Row],[Total RN Hours (w/ Admin, DON)]]/Nurse[[#This Row],[MDS Census]]</f>
        <v>0.89862670713201853</v>
      </c>
      <c r="I376" s="4">
        <f>Nurse[[#This Row],[RN Hours (excl. Admin, DON)]]/Nurse[[#This Row],[MDS Census]]</f>
        <v>0.52746585735963603</v>
      </c>
      <c r="J376" s="4">
        <f>SUM(Nurse[[#This Row],[RN Hours (excl. Admin, DON)]],Nurse[[#This Row],[RN Admin Hours]],Nurse[[#This Row],[RN DON Hours]],Nurse[[#This Row],[LPN Hours (excl. Admin)]],Nurse[[#This Row],[LPN Admin Hours]],Nurse[[#This Row],[CNA Hours]],Nurse[[#This Row],[NA TR Hours]],Nurse[[#This Row],[Med Aide/Tech Hours]])</f>
        <v>440.88336956521732</v>
      </c>
      <c r="K376" s="4">
        <f>SUM(Nurse[[#This Row],[RN Hours (excl. Admin, DON)]],Nurse[[#This Row],[LPN Hours (excl. Admin)]],Nurse[[#This Row],[CNA Hours]],Nurse[[#This Row],[NA TR Hours]],Nurse[[#This Row],[Med Aide/Tech Hours]])</f>
        <v>392.42086956521734</v>
      </c>
      <c r="L376" s="4">
        <f>SUM(Nurse[[#This Row],[RN Hours (excl. Admin, DON)]],Nurse[[#This Row],[RN Admin Hours]],Nurse[[#This Row],[RN DON Hours]])</f>
        <v>102.99043478260873</v>
      </c>
      <c r="M376" s="4">
        <v>60.452173913043502</v>
      </c>
      <c r="N376" s="4">
        <v>19.671956521739123</v>
      </c>
      <c r="O376" s="4">
        <v>22.866304347826095</v>
      </c>
      <c r="P376" s="4">
        <f>SUM(Nurse[[#This Row],[LPN Hours (excl. Admin)]],Nurse[[#This Row],[LPN Admin Hours]])</f>
        <v>75.792391304347831</v>
      </c>
      <c r="Q376" s="4">
        <v>69.868152173913046</v>
      </c>
      <c r="R376" s="4">
        <v>5.9242391304347821</v>
      </c>
      <c r="S376" s="4">
        <f>SUM(Nurse[[#This Row],[CNA Hours]],Nurse[[#This Row],[NA TR Hours]],Nurse[[#This Row],[Med Aide/Tech Hours]])</f>
        <v>262.10054347826076</v>
      </c>
      <c r="T376" s="4">
        <v>253.38913043478249</v>
      </c>
      <c r="U376" s="4">
        <v>7.5740217391304325</v>
      </c>
      <c r="V376" s="4">
        <v>1.1373913043478261</v>
      </c>
      <c r="W3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8.6956521739130432E-2</v>
      </c>
      <c r="X376" s="4">
        <v>0</v>
      </c>
      <c r="Y376" s="4">
        <v>0</v>
      </c>
      <c r="Z376" s="4">
        <v>8.6956521739130432E-2</v>
      </c>
      <c r="AA376" s="4">
        <v>0</v>
      </c>
      <c r="AB376" s="4">
        <v>0</v>
      </c>
      <c r="AC376" s="4">
        <v>0</v>
      </c>
      <c r="AD376" s="4">
        <v>0</v>
      </c>
      <c r="AE376" s="4">
        <v>0</v>
      </c>
      <c r="AF376" s="1">
        <v>395042</v>
      </c>
      <c r="AG376" s="1">
        <v>3</v>
      </c>
      <c r="AH376"/>
    </row>
    <row r="377" spans="1:34" x14ac:dyDescent="0.25">
      <c r="A377" t="s">
        <v>721</v>
      </c>
      <c r="B377" t="s">
        <v>602</v>
      </c>
      <c r="C377" t="s">
        <v>981</v>
      </c>
      <c r="D377" t="s">
        <v>736</v>
      </c>
      <c r="E377" s="4">
        <v>84.956521739130437</v>
      </c>
      <c r="F377" s="4">
        <f>Nurse[[#This Row],[Total Nurse Staff Hours]]/Nurse[[#This Row],[MDS Census]]</f>
        <v>3.2494396110542478</v>
      </c>
      <c r="G377" s="4">
        <f>Nurse[[#This Row],[Total Direct Care Staff Hours]]/Nurse[[#This Row],[MDS Census]]</f>
        <v>3.0194588024564997</v>
      </c>
      <c r="H377" s="4">
        <f>Nurse[[#This Row],[Total RN Hours (w/ Admin, DON)]]/Nurse[[#This Row],[MDS Census]]</f>
        <v>0.86456371545547572</v>
      </c>
      <c r="I377" s="4">
        <f>Nurse[[#This Row],[RN Hours (excl. Admin, DON)]]/Nurse[[#This Row],[MDS Census]]</f>
        <v>0.70125639713408383</v>
      </c>
      <c r="J377" s="4">
        <f>SUM(Nurse[[#This Row],[RN Hours (excl. Admin, DON)]],Nurse[[#This Row],[RN Admin Hours]],Nurse[[#This Row],[RN DON Hours]],Nurse[[#This Row],[LPN Hours (excl. Admin)]],Nurse[[#This Row],[LPN Admin Hours]],Nurse[[#This Row],[CNA Hours]],Nurse[[#This Row],[NA TR Hours]],Nurse[[#This Row],[Med Aide/Tech Hours]])</f>
        <v>276.06108695652176</v>
      </c>
      <c r="K377" s="4">
        <f>SUM(Nurse[[#This Row],[RN Hours (excl. Admin, DON)]],Nurse[[#This Row],[LPN Hours (excl. Admin)]],Nurse[[#This Row],[CNA Hours]],Nurse[[#This Row],[NA TR Hours]],Nurse[[#This Row],[Med Aide/Tech Hours]])</f>
        <v>256.52271739130435</v>
      </c>
      <c r="L377" s="4">
        <f>SUM(Nurse[[#This Row],[RN Hours (excl. Admin, DON)]],Nurse[[#This Row],[RN Admin Hours]],Nurse[[#This Row],[RN DON Hours]])</f>
        <v>73.450326086956508</v>
      </c>
      <c r="M377" s="4">
        <v>59.576304347826081</v>
      </c>
      <c r="N377" s="4">
        <v>8.8305434782608696</v>
      </c>
      <c r="O377" s="4">
        <v>5.0434782608695654</v>
      </c>
      <c r="P377" s="4">
        <f>SUM(Nurse[[#This Row],[LPN Hours (excl. Admin)]],Nurse[[#This Row],[LPN Admin Hours]])</f>
        <v>59.08576086956522</v>
      </c>
      <c r="Q377" s="4">
        <v>53.421413043478267</v>
      </c>
      <c r="R377" s="4">
        <v>5.6643478260869564</v>
      </c>
      <c r="S377" s="4">
        <f>SUM(Nurse[[#This Row],[CNA Hours]],Nurse[[#This Row],[NA TR Hours]],Nurse[[#This Row],[Med Aide/Tech Hours]])</f>
        <v>143.52500000000003</v>
      </c>
      <c r="T377" s="4">
        <v>143.52500000000003</v>
      </c>
      <c r="U377" s="4">
        <v>0</v>
      </c>
      <c r="V377" s="4">
        <v>0</v>
      </c>
      <c r="W3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50.509456521739111</v>
      </c>
      <c r="X377" s="4">
        <v>12.129456521739126</v>
      </c>
      <c r="Y377" s="4">
        <v>0</v>
      </c>
      <c r="Z377" s="4">
        <v>0</v>
      </c>
      <c r="AA377" s="4">
        <v>15.774021739130431</v>
      </c>
      <c r="AB377" s="4">
        <v>0</v>
      </c>
      <c r="AC377" s="4">
        <v>22.605978260869559</v>
      </c>
      <c r="AD377" s="4">
        <v>0</v>
      </c>
      <c r="AE377" s="4">
        <v>0</v>
      </c>
      <c r="AF377" s="1">
        <v>396009</v>
      </c>
      <c r="AG377" s="1">
        <v>3</v>
      </c>
      <c r="AH377"/>
    </row>
    <row r="378" spans="1:34" x14ac:dyDescent="0.25">
      <c r="A378" t="s">
        <v>721</v>
      </c>
      <c r="B378" t="s">
        <v>558</v>
      </c>
      <c r="C378" t="s">
        <v>965</v>
      </c>
      <c r="D378" t="s">
        <v>768</v>
      </c>
      <c r="E378" s="4">
        <v>44.5</v>
      </c>
      <c r="F378" s="4">
        <f>Nurse[[#This Row],[Total Nurse Staff Hours]]/Nurse[[#This Row],[MDS Census]]</f>
        <v>3.8914191499755741</v>
      </c>
      <c r="G378" s="4">
        <f>Nurse[[#This Row],[Total Direct Care Staff Hours]]/Nurse[[#This Row],[MDS Census]]</f>
        <v>3.4030214948705422</v>
      </c>
      <c r="H378" s="4">
        <f>Nurse[[#This Row],[Total RN Hours (w/ Admin, DON)]]/Nurse[[#This Row],[MDS Census]]</f>
        <v>1.14247679531021</v>
      </c>
      <c r="I378" s="4">
        <f>Nurse[[#This Row],[RN Hours (excl. Admin, DON)]]/Nurse[[#This Row],[MDS Census]]</f>
        <v>0.82939667806546158</v>
      </c>
      <c r="J378" s="4">
        <f>SUM(Nurse[[#This Row],[RN Hours (excl. Admin, DON)]],Nurse[[#This Row],[RN Admin Hours]],Nurse[[#This Row],[RN DON Hours]],Nurse[[#This Row],[LPN Hours (excl. Admin)]],Nurse[[#This Row],[LPN Admin Hours]],Nurse[[#This Row],[CNA Hours]],Nurse[[#This Row],[NA TR Hours]],Nurse[[#This Row],[Med Aide/Tech Hours]])</f>
        <v>173.16815217391306</v>
      </c>
      <c r="K378" s="4">
        <f>SUM(Nurse[[#This Row],[RN Hours (excl. Admin, DON)]],Nurse[[#This Row],[LPN Hours (excl. Admin)]],Nurse[[#This Row],[CNA Hours]],Nurse[[#This Row],[NA TR Hours]],Nurse[[#This Row],[Med Aide/Tech Hours]])</f>
        <v>151.43445652173912</v>
      </c>
      <c r="L378" s="4">
        <f>SUM(Nurse[[#This Row],[RN Hours (excl. Admin, DON)]],Nurse[[#This Row],[RN Admin Hours]],Nurse[[#This Row],[RN DON Hours]])</f>
        <v>50.840217391304343</v>
      </c>
      <c r="M378" s="4">
        <v>36.908152173913038</v>
      </c>
      <c r="N378" s="4">
        <v>9.758152173913043</v>
      </c>
      <c r="O378" s="4">
        <v>4.1739130434782608</v>
      </c>
      <c r="P378" s="4">
        <f>SUM(Nurse[[#This Row],[LPN Hours (excl. Admin)]],Nurse[[#This Row],[LPN Admin Hours]])</f>
        <v>35.103586956521745</v>
      </c>
      <c r="Q378" s="4">
        <v>27.301956521739136</v>
      </c>
      <c r="R378" s="4">
        <v>7.8016304347826084</v>
      </c>
      <c r="S378" s="4">
        <f>SUM(Nurse[[#This Row],[CNA Hours]],Nurse[[#This Row],[NA TR Hours]],Nurse[[#This Row],[Med Aide/Tech Hours]])</f>
        <v>87.224347826086969</v>
      </c>
      <c r="T378" s="4">
        <v>85.020543478260876</v>
      </c>
      <c r="U378" s="4">
        <v>2.2038043478260869</v>
      </c>
      <c r="V378" s="4">
        <v>0</v>
      </c>
      <c r="W37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28.529565217391301</v>
      </c>
      <c r="X378" s="4">
        <v>17.378260869565217</v>
      </c>
      <c r="Y378" s="4">
        <v>0</v>
      </c>
      <c r="Z378" s="4">
        <v>0</v>
      </c>
      <c r="AA378" s="4">
        <v>1.8046739130434779</v>
      </c>
      <c r="AB378" s="4">
        <v>0</v>
      </c>
      <c r="AC378" s="4">
        <v>9.3466304347826092</v>
      </c>
      <c r="AD378" s="4">
        <v>0</v>
      </c>
      <c r="AE378" s="4">
        <v>0</v>
      </c>
      <c r="AF378" s="1">
        <v>395903</v>
      </c>
      <c r="AG378" s="1">
        <v>3</v>
      </c>
      <c r="AH378"/>
    </row>
    <row r="379" spans="1:34" x14ac:dyDescent="0.25">
      <c r="A379" t="s">
        <v>721</v>
      </c>
      <c r="B379" t="s">
        <v>625</v>
      </c>
      <c r="C379" t="s">
        <v>960</v>
      </c>
      <c r="D379" t="s">
        <v>738</v>
      </c>
      <c r="E379" s="4">
        <v>51.576086956521742</v>
      </c>
      <c r="F379" s="4">
        <f>Nurse[[#This Row],[Total Nurse Staff Hours]]/Nurse[[#This Row],[MDS Census]]</f>
        <v>3.440746048472076</v>
      </c>
      <c r="G379" s="4">
        <f>Nurse[[#This Row],[Total Direct Care Staff Hours]]/Nurse[[#This Row],[MDS Census]]</f>
        <v>3.2204362486828231</v>
      </c>
      <c r="H379" s="4">
        <f>Nurse[[#This Row],[Total RN Hours (w/ Admin, DON)]]/Nurse[[#This Row],[MDS Census]]</f>
        <v>0.77816649104320346</v>
      </c>
      <c r="I379" s="4">
        <f>Nurse[[#This Row],[RN Hours (excl. Admin, DON)]]/Nurse[[#This Row],[MDS Census]]</f>
        <v>0.55785669125395165</v>
      </c>
      <c r="J379" s="4">
        <f>SUM(Nurse[[#This Row],[RN Hours (excl. Admin, DON)]],Nurse[[#This Row],[RN Admin Hours]],Nurse[[#This Row],[RN DON Hours]],Nurse[[#This Row],[LPN Hours (excl. Admin)]],Nurse[[#This Row],[LPN Admin Hours]],Nurse[[#This Row],[CNA Hours]],Nurse[[#This Row],[NA TR Hours]],Nurse[[#This Row],[Med Aide/Tech Hours]])</f>
        <v>177.46021739130435</v>
      </c>
      <c r="K379" s="4">
        <f>SUM(Nurse[[#This Row],[RN Hours (excl. Admin, DON)]],Nurse[[#This Row],[LPN Hours (excl. Admin)]],Nurse[[#This Row],[CNA Hours]],Nurse[[#This Row],[NA TR Hours]],Nurse[[#This Row],[Med Aide/Tech Hours]])</f>
        <v>166.09749999999997</v>
      </c>
      <c r="L379" s="4">
        <f>SUM(Nurse[[#This Row],[RN Hours (excl. Admin, DON)]],Nurse[[#This Row],[RN Admin Hours]],Nurse[[#This Row],[RN DON Hours]])</f>
        <v>40.134782608695659</v>
      </c>
      <c r="M379" s="4">
        <v>28.772065217391312</v>
      </c>
      <c r="N379" s="4">
        <v>6.2486956521739145</v>
      </c>
      <c r="O379" s="4">
        <v>5.1140217391304352</v>
      </c>
      <c r="P379" s="4">
        <f>SUM(Nurse[[#This Row],[LPN Hours (excl. Admin)]],Nurse[[#This Row],[LPN Admin Hours]])</f>
        <v>53.848804347826082</v>
      </c>
      <c r="Q379" s="4">
        <v>53.848804347826082</v>
      </c>
      <c r="R379" s="4">
        <v>0</v>
      </c>
      <c r="S379" s="4">
        <f>SUM(Nurse[[#This Row],[CNA Hours]],Nurse[[#This Row],[NA TR Hours]],Nurse[[#This Row],[Med Aide/Tech Hours]])</f>
        <v>83.476630434782592</v>
      </c>
      <c r="T379" s="4">
        <v>83.476630434782592</v>
      </c>
      <c r="U379" s="4">
        <v>0</v>
      </c>
      <c r="V379" s="4">
        <v>0</v>
      </c>
      <c r="W37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113.68152173913043</v>
      </c>
      <c r="X379" s="4">
        <v>15.494239130434785</v>
      </c>
      <c r="Y379" s="4">
        <v>1.4157608695652173</v>
      </c>
      <c r="Z379" s="4">
        <v>0</v>
      </c>
      <c r="AA379" s="4">
        <v>39.170326086956514</v>
      </c>
      <c r="AB379" s="4">
        <v>0</v>
      </c>
      <c r="AC379" s="4">
        <v>57.601195652173921</v>
      </c>
      <c r="AD379" s="4">
        <v>0</v>
      </c>
      <c r="AE379" s="4">
        <v>0</v>
      </c>
      <c r="AF379" s="1">
        <v>396073</v>
      </c>
      <c r="AG379" s="1">
        <v>3</v>
      </c>
      <c r="AH379"/>
    </row>
    <row r="380" spans="1:34" x14ac:dyDescent="0.25">
      <c r="A380" t="s">
        <v>721</v>
      </c>
      <c r="B380" t="s">
        <v>267</v>
      </c>
      <c r="C380" t="s">
        <v>1017</v>
      </c>
      <c r="D380" t="s">
        <v>765</v>
      </c>
      <c r="E380" s="4">
        <v>474.05434782608694</v>
      </c>
      <c r="F380" s="4">
        <f>Nurse[[#This Row],[Total Nurse Staff Hours]]/Nurse[[#This Row],[MDS Census]]</f>
        <v>2.5089340334303993</v>
      </c>
      <c r="G380" s="4">
        <f>Nurse[[#This Row],[Total Direct Care Staff Hours]]/Nurse[[#This Row],[MDS Census]]</f>
        <v>2.2680214614908403</v>
      </c>
      <c r="H380" s="4">
        <f>Nurse[[#This Row],[Total RN Hours (w/ Admin, DON)]]/Nurse[[#This Row],[MDS Census]]</f>
        <v>0.44459197945566709</v>
      </c>
      <c r="I380" s="4">
        <f>Nurse[[#This Row],[RN Hours (excl. Admin, DON)]]/Nurse[[#This Row],[MDS Census]]</f>
        <v>0.20367940751610772</v>
      </c>
      <c r="J380" s="4">
        <f>SUM(Nurse[[#This Row],[RN Hours (excl. Admin, DON)]],Nurse[[#This Row],[RN Admin Hours]],Nurse[[#This Row],[RN DON Hours]],Nurse[[#This Row],[LPN Hours (excl. Admin)]],Nurse[[#This Row],[LPN Admin Hours]],Nurse[[#This Row],[CNA Hours]],Nurse[[#This Row],[NA TR Hours]],Nurse[[#This Row],[Med Aide/Tech Hours]])</f>
        <v>1189.3710869565218</v>
      </c>
      <c r="K380" s="4">
        <f>SUM(Nurse[[#This Row],[RN Hours (excl. Admin, DON)]],Nurse[[#This Row],[LPN Hours (excl. Admin)]],Nurse[[#This Row],[CNA Hours]],Nurse[[#This Row],[NA TR Hours]],Nurse[[#This Row],[Med Aide/Tech Hours]])</f>
        <v>1075.1654347826088</v>
      </c>
      <c r="L380" s="4">
        <f>SUM(Nurse[[#This Row],[RN Hours (excl. Admin, DON)]],Nurse[[#This Row],[RN Admin Hours]],Nurse[[#This Row],[RN DON Hours]])</f>
        <v>210.7607608695653</v>
      </c>
      <c r="M380" s="4">
        <v>96.555108695652237</v>
      </c>
      <c r="N380" s="4">
        <v>110.56978260869568</v>
      </c>
      <c r="O380" s="4">
        <v>3.6358695652173911</v>
      </c>
      <c r="P380" s="4">
        <f>SUM(Nurse[[#This Row],[LPN Hours (excl. Admin)]],Nurse[[#This Row],[LPN Admin Hours]])</f>
        <v>349.0702173913042</v>
      </c>
      <c r="Q380" s="4">
        <v>349.0702173913042</v>
      </c>
      <c r="R380" s="4">
        <v>0</v>
      </c>
      <c r="S380" s="4">
        <f>SUM(Nurse[[#This Row],[CNA Hours]],Nurse[[#This Row],[NA TR Hours]],Nurse[[#This Row],[Med Aide/Tech Hours]])</f>
        <v>629.54010869565229</v>
      </c>
      <c r="T380" s="4">
        <v>629.54010869565229</v>
      </c>
      <c r="U380" s="4">
        <v>0</v>
      </c>
      <c r="V380" s="4">
        <v>0</v>
      </c>
      <c r="W38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21.119565217391305</v>
      </c>
      <c r="X380" s="4">
        <v>0</v>
      </c>
      <c r="Y380" s="4">
        <v>7.9673913043478262</v>
      </c>
      <c r="Z380" s="4">
        <v>0</v>
      </c>
      <c r="AA380" s="4">
        <v>13.149456521739131</v>
      </c>
      <c r="AB380" s="4">
        <v>0</v>
      </c>
      <c r="AC380" s="4">
        <v>2.717391304347826E-3</v>
      </c>
      <c r="AD380" s="4">
        <v>0</v>
      </c>
      <c r="AE380" s="4">
        <v>0</v>
      </c>
      <c r="AF380" s="1">
        <v>395476</v>
      </c>
      <c r="AG380" s="1">
        <v>3</v>
      </c>
      <c r="AH380"/>
    </row>
    <row r="381" spans="1:34" x14ac:dyDescent="0.25">
      <c r="A381" t="s">
        <v>721</v>
      </c>
      <c r="B381" t="s">
        <v>231</v>
      </c>
      <c r="C381" t="s">
        <v>891</v>
      </c>
      <c r="D381" t="s">
        <v>773</v>
      </c>
      <c r="E381" s="4">
        <v>146.11956521739131</v>
      </c>
      <c r="F381" s="4">
        <f>Nurse[[#This Row],[Total Nurse Staff Hours]]/Nurse[[#This Row],[MDS Census]]</f>
        <v>2.8361228892360337</v>
      </c>
      <c r="G381" s="4">
        <f>Nurse[[#This Row],[Total Direct Care Staff Hours]]/Nurse[[#This Row],[MDS Census]]</f>
        <v>2.6304024399315629</v>
      </c>
      <c r="H381" s="4">
        <f>Nurse[[#This Row],[Total RN Hours (w/ Admin, DON)]]/Nurse[[#This Row],[MDS Census]]</f>
        <v>0.49562969575243615</v>
      </c>
      <c r="I381" s="4">
        <f>Nurse[[#This Row],[RN Hours (excl. Admin, DON)]]/Nurse[[#This Row],[MDS Census]]</f>
        <v>0.28990924644796545</v>
      </c>
      <c r="J381" s="4">
        <f>SUM(Nurse[[#This Row],[RN Hours (excl. Admin, DON)]],Nurse[[#This Row],[RN Admin Hours]],Nurse[[#This Row],[RN DON Hours]],Nurse[[#This Row],[LPN Hours (excl. Admin)]],Nurse[[#This Row],[LPN Admin Hours]],Nurse[[#This Row],[CNA Hours]],Nurse[[#This Row],[NA TR Hours]],Nurse[[#This Row],[Med Aide/Tech Hours]])</f>
        <v>414.41304347826093</v>
      </c>
      <c r="K381" s="4">
        <f>SUM(Nurse[[#This Row],[RN Hours (excl. Admin, DON)]],Nurse[[#This Row],[LPN Hours (excl. Admin)]],Nurse[[#This Row],[CNA Hours]],Nurse[[#This Row],[NA TR Hours]],Nurse[[#This Row],[Med Aide/Tech Hours]])</f>
        <v>384.35326086956525</v>
      </c>
      <c r="L381" s="4">
        <f>SUM(Nurse[[#This Row],[RN Hours (excl. Admin, DON)]],Nurse[[#This Row],[RN Admin Hours]],Nurse[[#This Row],[RN DON Hours]])</f>
        <v>72.421195652173907</v>
      </c>
      <c r="M381" s="4">
        <v>42.361413043478258</v>
      </c>
      <c r="N381" s="4">
        <v>24.929347826086957</v>
      </c>
      <c r="O381" s="4">
        <v>5.1304347826086953</v>
      </c>
      <c r="P381" s="4">
        <f>SUM(Nurse[[#This Row],[LPN Hours (excl. Admin)]],Nurse[[#This Row],[LPN Admin Hours]])</f>
        <v>116.8179347826087</v>
      </c>
      <c r="Q381" s="4">
        <v>116.8179347826087</v>
      </c>
      <c r="R381" s="4">
        <v>0</v>
      </c>
      <c r="S381" s="4">
        <f>SUM(Nurse[[#This Row],[CNA Hours]],Nurse[[#This Row],[NA TR Hours]],Nurse[[#This Row],[Med Aide/Tech Hours]])</f>
        <v>225.17391304347828</v>
      </c>
      <c r="T381" s="4">
        <v>176.92934782608697</v>
      </c>
      <c r="U381" s="4">
        <v>48.244565217391305</v>
      </c>
      <c r="V381" s="4">
        <v>0</v>
      </c>
      <c r="W38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81.288043478260875</v>
      </c>
      <c r="X381" s="4">
        <v>30.114130434782609</v>
      </c>
      <c r="Y381" s="4">
        <v>0</v>
      </c>
      <c r="Z381" s="4">
        <v>0</v>
      </c>
      <c r="AA381" s="4">
        <v>42.9375</v>
      </c>
      <c r="AB381" s="4">
        <v>0</v>
      </c>
      <c r="AC381" s="4">
        <v>8.2364130434782616</v>
      </c>
      <c r="AD381" s="4">
        <v>0</v>
      </c>
      <c r="AE381" s="4">
        <v>0</v>
      </c>
      <c r="AF381" s="1">
        <v>395428</v>
      </c>
      <c r="AG381" s="1">
        <v>3</v>
      </c>
      <c r="AH381"/>
    </row>
    <row r="382" spans="1:34" x14ac:dyDescent="0.25">
      <c r="A382" t="s">
        <v>721</v>
      </c>
      <c r="B382" t="s">
        <v>204</v>
      </c>
      <c r="C382" t="s">
        <v>996</v>
      </c>
      <c r="D382" t="s">
        <v>770</v>
      </c>
      <c r="E382" s="4">
        <v>76.923913043478265</v>
      </c>
      <c r="F382" s="4">
        <f>Nurse[[#This Row],[Total Nurse Staff Hours]]/Nurse[[#This Row],[MDS Census]]</f>
        <v>3.7481588243606043</v>
      </c>
      <c r="G382" s="4">
        <f>Nurse[[#This Row],[Total Direct Care Staff Hours]]/Nurse[[#This Row],[MDS Census]]</f>
        <v>3.4322763883001266</v>
      </c>
      <c r="H382" s="4">
        <f>Nurse[[#This Row],[Total RN Hours (w/ Admin, DON)]]/Nurse[[#This Row],[MDS Census]]</f>
        <v>0.73684046912533563</v>
      </c>
      <c r="I382" s="4">
        <f>Nurse[[#This Row],[RN Hours (excl. Admin, DON)]]/Nurse[[#This Row],[MDS Census]]</f>
        <v>0.47691394658753711</v>
      </c>
      <c r="J382" s="4">
        <f>SUM(Nurse[[#This Row],[RN Hours (excl. Admin, DON)]],Nurse[[#This Row],[RN Admin Hours]],Nurse[[#This Row],[RN DON Hours]],Nurse[[#This Row],[LPN Hours (excl. Admin)]],Nurse[[#This Row],[LPN Admin Hours]],Nurse[[#This Row],[CNA Hours]],Nurse[[#This Row],[NA TR Hours]],Nurse[[#This Row],[Med Aide/Tech Hours]])</f>
        <v>288.32304347826084</v>
      </c>
      <c r="K382" s="4">
        <f>SUM(Nurse[[#This Row],[RN Hours (excl. Admin, DON)]],Nurse[[#This Row],[LPN Hours (excl. Admin)]],Nurse[[#This Row],[CNA Hours]],Nurse[[#This Row],[NA TR Hours]],Nurse[[#This Row],[Med Aide/Tech Hours]])</f>
        <v>264.02413043478259</v>
      </c>
      <c r="L382" s="4">
        <f>SUM(Nurse[[#This Row],[RN Hours (excl. Admin, DON)]],Nurse[[#This Row],[RN Admin Hours]],Nurse[[#This Row],[RN DON Hours]])</f>
        <v>56.680652173913046</v>
      </c>
      <c r="M382" s="4">
        <v>36.686086956521741</v>
      </c>
      <c r="N382" s="4">
        <v>15.086956521739131</v>
      </c>
      <c r="O382" s="4">
        <v>4.9076086956521738</v>
      </c>
      <c r="P382" s="4">
        <f>SUM(Nurse[[#This Row],[LPN Hours (excl. Admin)]],Nurse[[#This Row],[LPN Admin Hours]])</f>
        <v>85.082499999999996</v>
      </c>
      <c r="Q382" s="4">
        <v>80.778152173913043</v>
      </c>
      <c r="R382" s="4">
        <v>4.3043478260869561</v>
      </c>
      <c r="S382" s="4">
        <f>SUM(Nurse[[#This Row],[CNA Hours]],Nurse[[#This Row],[NA TR Hours]],Nurse[[#This Row],[Med Aide/Tech Hours]])</f>
        <v>146.55989130434779</v>
      </c>
      <c r="T382" s="4">
        <v>117.69423913043474</v>
      </c>
      <c r="U382" s="4">
        <v>28.865652173913048</v>
      </c>
      <c r="V382" s="4">
        <v>0</v>
      </c>
      <c r="W38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85.744021739130432</v>
      </c>
      <c r="X382" s="4">
        <v>19.344782608695652</v>
      </c>
      <c r="Y382" s="4">
        <v>0</v>
      </c>
      <c r="Z382" s="4">
        <v>0</v>
      </c>
      <c r="AA382" s="4">
        <v>26.056195652173908</v>
      </c>
      <c r="AB382" s="4">
        <v>0</v>
      </c>
      <c r="AC382" s="4">
        <v>40.343043478260867</v>
      </c>
      <c r="AD382" s="4">
        <v>0</v>
      </c>
      <c r="AE382" s="4">
        <v>0</v>
      </c>
      <c r="AF382" s="1">
        <v>395390</v>
      </c>
      <c r="AG382" s="1">
        <v>3</v>
      </c>
      <c r="AH382"/>
    </row>
    <row r="383" spans="1:34" x14ac:dyDescent="0.25">
      <c r="A383" t="s">
        <v>721</v>
      </c>
      <c r="B383" t="s">
        <v>273</v>
      </c>
      <c r="C383" t="s">
        <v>893</v>
      </c>
      <c r="D383" t="s">
        <v>770</v>
      </c>
      <c r="E383" s="4">
        <v>58.489130434782609</v>
      </c>
      <c r="F383" s="4">
        <f>Nurse[[#This Row],[Total Nurse Staff Hours]]/Nurse[[#This Row],[MDS Census]]</f>
        <v>3.1613083070061325</v>
      </c>
      <c r="G383" s="4">
        <f>Nurse[[#This Row],[Total Direct Care Staff Hours]]/Nurse[[#This Row],[MDS Census]]</f>
        <v>2.9322616614012262</v>
      </c>
      <c r="H383" s="4">
        <f>Nurse[[#This Row],[Total RN Hours (w/ Admin, DON)]]/Nurse[[#This Row],[MDS Census]]</f>
        <v>0.66386359412748552</v>
      </c>
      <c r="I383" s="4">
        <f>Nurse[[#This Row],[RN Hours (excl. Admin, DON)]]/Nurse[[#This Row],[MDS Census]]</f>
        <v>0.43481694852257946</v>
      </c>
      <c r="J383" s="4">
        <f>SUM(Nurse[[#This Row],[RN Hours (excl. Admin, DON)]],Nurse[[#This Row],[RN Admin Hours]],Nurse[[#This Row],[RN DON Hours]],Nurse[[#This Row],[LPN Hours (excl. Admin)]],Nurse[[#This Row],[LPN Admin Hours]],Nurse[[#This Row],[CNA Hours]],Nurse[[#This Row],[NA TR Hours]],Nurse[[#This Row],[Med Aide/Tech Hours]])</f>
        <v>184.90217391304347</v>
      </c>
      <c r="K383" s="4">
        <f>SUM(Nurse[[#This Row],[RN Hours (excl. Admin, DON)]],Nurse[[#This Row],[LPN Hours (excl. Admin)]],Nurse[[#This Row],[CNA Hours]],Nurse[[#This Row],[NA TR Hours]],Nurse[[#This Row],[Med Aide/Tech Hours]])</f>
        <v>171.50543478260869</v>
      </c>
      <c r="L383" s="4">
        <f>SUM(Nurse[[#This Row],[RN Hours (excl. Admin, DON)]],Nurse[[#This Row],[RN Admin Hours]],Nurse[[#This Row],[RN DON Hours]])</f>
        <v>38.828804347826086</v>
      </c>
      <c r="M383" s="4">
        <v>25.432065217391305</v>
      </c>
      <c r="N383" s="4">
        <v>8.3532608695652169</v>
      </c>
      <c r="O383" s="4">
        <v>5.0434782608695654</v>
      </c>
      <c r="P383" s="4">
        <f>SUM(Nurse[[#This Row],[LPN Hours (excl. Admin)]],Nurse[[#This Row],[LPN Admin Hours]])</f>
        <v>54.445652173913047</v>
      </c>
      <c r="Q383" s="4">
        <v>54.445652173913047</v>
      </c>
      <c r="R383" s="4">
        <v>0</v>
      </c>
      <c r="S383" s="4">
        <f>SUM(Nurse[[#This Row],[CNA Hours]],Nurse[[#This Row],[NA TR Hours]],Nurse[[#This Row],[Med Aide/Tech Hours]])</f>
        <v>91.627717391304344</v>
      </c>
      <c r="T383" s="4">
        <v>91.627717391304344</v>
      </c>
      <c r="U383" s="4">
        <v>0</v>
      </c>
      <c r="V383" s="4">
        <v>0</v>
      </c>
      <c r="W38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39.247282608695656</v>
      </c>
      <c r="X383" s="4">
        <v>0.17934782608695651</v>
      </c>
      <c r="Y383" s="4">
        <v>0</v>
      </c>
      <c r="Z383" s="4">
        <v>0</v>
      </c>
      <c r="AA383" s="4">
        <v>13.695652173913043</v>
      </c>
      <c r="AB383" s="4">
        <v>0</v>
      </c>
      <c r="AC383" s="4">
        <v>25.372282608695652</v>
      </c>
      <c r="AD383" s="4">
        <v>0</v>
      </c>
      <c r="AE383" s="4">
        <v>0</v>
      </c>
      <c r="AF383" s="1">
        <v>395482</v>
      </c>
      <c r="AG383" s="1">
        <v>3</v>
      </c>
      <c r="AH383"/>
    </row>
    <row r="384" spans="1:34" x14ac:dyDescent="0.25">
      <c r="A384" t="s">
        <v>721</v>
      </c>
      <c r="B384" t="s">
        <v>173</v>
      </c>
      <c r="C384" t="s">
        <v>825</v>
      </c>
      <c r="D384" t="s">
        <v>773</v>
      </c>
      <c r="E384" s="4">
        <v>125.7605633802817</v>
      </c>
      <c r="F384" s="4">
        <f>Nurse[[#This Row],[Total Nurse Staff Hours]]/Nurse[[#This Row],[MDS Census]]</f>
        <v>3.3273871654160598</v>
      </c>
      <c r="G384" s="4">
        <f>Nurse[[#This Row],[Total Direct Care Staff Hours]]/Nurse[[#This Row],[MDS Census]]</f>
        <v>3.2001612722589314</v>
      </c>
      <c r="H384" s="4">
        <f>Nurse[[#This Row],[Total RN Hours (w/ Admin, DON)]]/Nurse[[#This Row],[MDS Census]]</f>
        <v>0.48155672527718668</v>
      </c>
      <c r="I384" s="4">
        <f>Nurse[[#This Row],[RN Hours (excl. Admin, DON)]]/Nurse[[#This Row],[MDS Census]]</f>
        <v>0.35433083212005823</v>
      </c>
      <c r="J384" s="4">
        <f>SUM(Nurse[[#This Row],[RN Hours (excl. Admin, DON)]],Nurse[[#This Row],[RN Admin Hours]],Nurse[[#This Row],[RN DON Hours]],Nurse[[#This Row],[LPN Hours (excl. Admin)]],Nurse[[#This Row],[LPN Admin Hours]],Nurse[[#This Row],[CNA Hours]],Nurse[[#This Row],[NA TR Hours]],Nurse[[#This Row],[Med Aide/Tech Hours]])</f>
        <v>418.45408450704224</v>
      </c>
      <c r="K384" s="4">
        <f>SUM(Nurse[[#This Row],[RN Hours (excl. Admin, DON)]],Nurse[[#This Row],[LPN Hours (excl. Admin)]],Nurse[[#This Row],[CNA Hours]],Nurse[[#This Row],[NA TR Hours]],Nurse[[#This Row],[Med Aide/Tech Hours]])</f>
        <v>402.45408450704224</v>
      </c>
      <c r="L384" s="4">
        <f>SUM(Nurse[[#This Row],[RN Hours (excl. Admin, DON)]],Nurse[[#This Row],[RN Admin Hours]],Nurse[[#This Row],[RN DON Hours]])</f>
        <v>60.560845070422538</v>
      </c>
      <c r="M384" s="4">
        <v>44.560845070422538</v>
      </c>
      <c r="N384" s="4">
        <v>10.591549295774648</v>
      </c>
      <c r="O384" s="4">
        <v>5.408450704225352</v>
      </c>
      <c r="P384" s="4">
        <f>SUM(Nurse[[#This Row],[LPN Hours (excl. Admin)]],Nurse[[#This Row],[LPN Admin Hours]])</f>
        <v>103.38619718309859</v>
      </c>
      <c r="Q384" s="4">
        <v>103.38619718309859</v>
      </c>
      <c r="R384" s="4">
        <v>0</v>
      </c>
      <c r="S384" s="4">
        <f>SUM(Nurse[[#This Row],[CNA Hours]],Nurse[[#This Row],[NA TR Hours]],Nurse[[#This Row],[Med Aide/Tech Hours]])</f>
        <v>254.50704225352112</v>
      </c>
      <c r="T384" s="4">
        <v>254.50704225352112</v>
      </c>
      <c r="U384" s="4">
        <v>0</v>
      </c>
      <c r="V384" s="4">
        <v>0</v>
      </c>
      <c r="W38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35.049154929577469</v>
      </c>
      <c r="X384" s="4">
        <v>3.0678873239436615</v>
      </c>
      <c r="Y384" s="4">
        <v>0</v>
      </c>
      <c r="Z384" s="4">
        <v>0</v>
      </c>
      <c r="AA384" s="4">
        <v>10.481267605633803</v>
      </c>
      <c r="AB384" s="4">
        <v>0</v>
      </c>
      <c r="AC384" s="4">
        <v>21.5</v>
      </c>
      <c r="AD384" s="4">
        <v>0</v>
      </c>
      <c r="AE384" s="4">
        <v>0</v>
      </c>
      <c r="AF384" s="1">
        <v>395347</v>
      </c>
      <c r="AG384" s="1">
        <v>3</v>
      </c>
      <c r="AH384"/>
    </row>
    <row r="385" spans="1:34" x14ac:dyDescent="0.25">
      <c r="A385" t="s">
        <v>721</v>
      </c>
      <c r="B385" t="s">
        <v>385</v>
      </c>
      <c r="C385" t="s">
        <v>849</v>
      </c>
      <c r="D385" t="s">
        <v>781</v>
      </c>
      <c r="E385" s="4">
        <v>43.586956521739133</v>
      </c>
      <c r="F385" s="4">
        <f>Nurse[[#This Row],[Total Nurse Staff Hours]]/Nurse[[#This Row],[MDS Census]]</f>
        <v>3.3710099750623441</v>
      </c>
      <c r="G385" s="4">
        <f>Nurse[[#This Row],[Total Direct Care Staff Hours]]/Nurse[[#This Row],[MDS Census]]</f>
        <v>3.1491895261845388</v>
      </c>
      <c r="H385" s="4">
        <f>Nurse[[#This Row],[Total RN Hours (w/ Admin, DON)]]/Nurse[[#This Row],[MDS Census]]</f>
        <v>1.0915211970074812</v>
      </c>
      <c r="I385" s="4">
        <f>Nurse[[#This Row],[RN Hours (excl. Admin, DON)]]/Nurse[[#This Row],[MDS Census]]</f>
        <v>0.86970074812967568</v>
      </c>
      <c r="J385" s="4">
        <f>SUM(Nurse[[#This Row],[RN Hours (excl. Admin, DON)]],Nurse[[#This Row],[RN Admin Hours]],Nurse[[#This Row],[RN DON Hours]],Nurse[[#This Row],[LPN Hours (excl. Admin)]],Nurse[[#This Row],[LPN Admin Hours]],Nurse[[#This Row],[CNA Hours]],Nurse[[#This Row],[NA TR Hours]],Nurse[[#This Row],[Med Aide/Tech Hours]])</f>
        <v>146.93206521739131</v>
      </c>
      <c r="K385" s="4">
        <f>SUM(Nurse[[#This Row],[RN Hours (excl. Admin, DON)]],Nurse[[#This Row],[LPN Hours (excl. Admin)]],Nurse[[#This Row],[CNA Hours]],Nurse[[#This Row],[NA TR Hours]],Nurse[[#This Row],[Med Aide/Tech Hours]])</f>
        <v>137.26358695652175</v>
      </c>
      <c r="L385" s="4">
        <f>SUM(Nurse[[#This Row],[RN Hours (excl. Admin, DON)]],Nurse[[#This Row],[RN Admin Hours]],Nurse[[#This Row],[RN DON Hours]])</f>
        <v>47.576086956521735</v>
      </c>
      <c r="M385" s="4">
        <v>37.907608695652172</v>
      </c>
      <c r="N385" s="4">
        <v>4.4184782608695654</v>
      </c>
      <c r="O385" s="4">
        <v>5.25</v>
      </c>
      <c r="P385" s="4">
        <f>SUM(Nurse[[#This Row],[LPN Hours (excl. Admin)]],Nurse[[#This Row],[LPN Admin Hours]])</f>
        <v>16.138586956521738</v>
      </c>
      <c r="Q385" s="4">
        <v>16.138586956521738</v>
      </c>
      <c r="R385" s="4">
        <v>0</v>
      </c>
      <c r="S385" s="4">
        <f>SUM(Nurse[[#This Row],[CNA Hours]],Nurse[[#This Row],[NA TR Hours]],Nurse[[#This Row],[Med Aide/Tech Hours]])</f>
        <v>83.217391304347828</v>
      </c>
      <c r="T385" s="4">
        <v>44.258152173913047</v>
      </c>
      <c r="U385" s="4">
        <v>38.959239130434781</v>
      </c>
      <c r="V385" s="4">
        <v>0</v>
      </c>
      <c r="W38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21.182065217391305</v>
      </c>
      <c r="X385" s="4">
        <v>2.1304347826086958</v>
      </c>
      <c r="Y385" s="4">
        <v>0</v>
      </c>
      <c r="Z385" s="4">
        <v>0</v>
      </c>
      <c r="AA385" s="4">
        <v>0.99456521739130432</v>
      </c>
      <c r="AB385" s="4">
        <v>0</v>
      </c>
      <c r="AC385" s="4">
        <v>18.057065217391305</v>
      </c>
      <c r="AD385" s="4">
        <v>0</v>
      </c>
      <c r="AE385" s="4">
        <v>0</v>
      </c>
      <c r="AF385" s="1">
        <v>395646</v>
      </c>
      <c r="AG385" s="1">
        <v>3</v>
      </c>
      <c r="AH385"/>
    </row>
    <row r="386" spans="1:34" x14ac:dyDescent="0.25">
      <c r="A386" t="s">
        <v>721</v>
      </c>
      <c r="B386" t="s">
        <v>39</v>
      </c>
      <c r="C386" t="s">
        <v>910</v>
      </c>
      <c r="D386" t="s">
        <v>768</v>
      </c>
      <c r="E386" s="4">
        <v>65.760869565217391</v>
      </c>
      <c r="F386" s="4">
        <f>Nurse[[#This Row],[Total Nurse Staff Hours]]/Nurse[[#This Row],[MDS Census]]</f>
        <v>3.1175355371900819</v>
      </c>
      <c r="G386" s="4">
        <f>Nurse[[#This Row],[Total Direct Care Staff Hours]]/Nurse[[#This Row],[MDS Census]]</f>
        <v>2.5316231404958676</v>
      </c>
      <c r="H386" s="4">
        <f>Nurse[[#This Row],[Total RN Hours (w/ Admin, DON)]]/Nurse[[#This Row],[MDS Census]]</f>
        <v>0.8226528925619836</v>
      </c>
      <c r="I386" s="4">
        <f>Nurse[[#This Row],[RN Hours (excl. Admin, DON)]]/Nurse[[#This Row],[MDS Census]]</f>
        <v>0.30871570247933883</v>
      </c>
      <c r="J386" s="4">
        <f>SUM(Nurse[[#This Row],[RN Hours (excl. Admin, DON)]],Nurse[[#This Row],[RN Admin Hours]],Nurse[[#This Row],[RN DON Hours]],Nurse[[#This Row],[LPN Hours (excl. Admin)]],Nurse[[#This Row],[LPN Admin Hours]],Nurse[[#This Row],[CNA Hours]],Nurse[[#This Row],[NA TR Hours]],Nurse[[#This Row],[Med Aide/Tech Hours]])</f>
        <v>205.01184782608692</v>
      </c>
      <c r="K386" s="4">
        <f>SUM(Nurse[[#This Row],[RN Hours (excl. Admin, DON)]],Nurse[[#This Row],[LPN Hours (excl. Admin)]],Nurse[[#This Row],[CNA Hours]],Nurse[[#This Row],[NA TR Hours]],Nurse[[#This Row],[Med Aide/Tech Hours]])</f>
        <v>166.48173913043476</v>
      </c>
      <c r="L386" s="4">
        <f>SUM(Nurse[[#This Row],[RN Hours (excl. Admin, DON)]],Nurse[[#This Row],[RN Admin Hours]],Nurse[[#This Row],[RN DON Hours]])</f>
        <v>54.098369565217396</v>
      </c>
      <c r="M386" s="4">
        <v>20.301413043478259</v>
      </c>
      <c r="N386" s="4">
        <v>27.911086956521746</v>
      </c>
      <c r="O386" s="4">
        <v>5.8858695652173916</v>
      </c>
      <c r="P386" s="4">
        <f>SUM(Nurse[[#This Row],[LPN Hours (excl. Admin)]],Nurse[[#This Row],[LPN Admin Hours]])</f>
        <v>36.567391304347808</v>
      </c>
      <c r="Q386" s="4">
        <v>31.834239130434767</v>
      </c>
      <c r="R386" s="4">
        <v>4.7331521739130435</v>
      </c>
      <c r="S386" s="4">
        <f>SUM(Nurse[[#This Row],[CNA Hours]],Nurse[[#This Row],[NA TR Hours]],Nurse[[#This Row],[Med Aide/Tech Hours]])</f>
        <v>114.34608695652173</v>
      </c>
      <c r="T386" s="4">
        <v>73.627608695652171</v>
      </c>
      <c r="U386" s="4">
        <v>40.71847826086956</v>
      </c>
      <c r="V386" s="4">
        <v>0</v>
      </c>
      <c r="W38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1.2858695652173915</v>
      </c>
      <c r="X386" s="4">
        <v>0.74293478260869572</v>
      </c>
      <c r="Y386" s="4">
        <v>0</v>
      </c>
      <c r="Z386" s="4">
        <v>0</v>
      </c>
      <c r="AA386" s="4">
        <v>0.16304347826086957</v>
      </c>
      <c r="AB386" s="4">
        <v>0</v>
      </c>
      <c r="AC386" s="4">
        <v>0.37989130434782614</v>
      </c>
      <c r="AD386" s="4">
        <v>0</v>
      </c>
      <c r="AE386" s="4">
        <v>0</v>
      </c>
      <c r="AF386" s="1">
        <v>395044</v>
      </c>
      <c r="AG386" s="1">
        <v>3</v>
      </c>
      <c r="AH386"/>
    </row>
    <row r="387" spans="1:34" x14ac:dyDescent="0.25">
      <c r="A387" t="s">
        <v>721</v>
      </c>
      <c r="B387" t="s">
        <v>64</v>
      </c>
      <c r="C387" t="s">
        <v>881</v>
      </c>
      <c r="D387" t="s">
        <v>774</v>
      </c>
      <c r="E387" s="4">
        <v>115.6195652173913</v>
      </c>
      <c r="F387" s="4">
        <f>Nurse[[#This Row],[Total Nurse Staff Hours]]/Nurse[[#This Row],[MDS Census]]</f>
        <v>3.812804362132181</v>
      </c>
      <c r="G387" s="4">
        <f>Nurse[[#This Row],[Total Direct Care Staff Hours]]/Nurse[[#This Row],[MDS Census]]</f>
        <v>3.6910830121274798</v>
      </c>
      <c r="H387" s="4">
        <f>Nurse[[#This Row],[Total RN Hours (w/ Admin, DON)]]/Nurse[[#This Row],[MDS Census]]</f>
        <v>0.88888596408761889</v>
      </c>
      <c r="I387" s="4">
        <f>Nurse[[#This Row],[RN Hours (excl. Admin, DON)]]/Nurse[[#This Row],[MDS Census]]</f>
        <v>0.76716461408291836</v>
      </c>
      <c r="J387" s="4">
        <f>SUM(Nurse[[#This Row],[RN Hours (excl. Admin, DON)]],Nurse[[#This Row],[RN Admin Hours]],Nurse[[#This Row],[RN DON Hours]],Nurse[[#This Row],[LPN Hours (excl. Admin)]],Nurse[[#This Row],[LPN Admin Hours]],Nurse[[#This Row],[CNA Hours]],Nurse[[#This Row],[NA TR Hours]],Nurse[[#This Row],[Med Aide/Tech Hours]])</f>
        <v>440.83478260869572</v>
      </c>
      <c r="K387" s="4">
        <f>SUM(Nurse[[#This Row],[RN Hours (excl. Admin, DON)]],Nurse[[#This Row],[LPN Hours (excl. Admin)]],Nurse[[#This Row],[CNA Hours]],Nurse[[#This Row],[NA TR Hours]],Nurse[[#This Row],[Med Aide/Tech Hours]])</f>
        <v>426.76141304347829</v>
      </c>
      <c r="L387" s="4">
        <f>SUM(Nurse[[#This Row],[RN Hours (excl. Admin, DON)]],Nurse[[#This Row],[RN Admin Hours]],Nurse[[#This Row],[RN DON Hours]])</f>
        <v>102.7726086956522</v>
      </c>
      <c r="M387" s="4">
        <v>88.699239130434805</v>
      </c>
      <c r="N387" s="4">
        <v>8.4211956521739122</v>
      </c>
      <c r="O387" s="4">
        <v>5.6521739130434785</v>
      </c>
      <c r="P387" s="4">
        <f>SUM(Nurse[[#This Row],[LPN Hours (excl. Admin)]],Nurse[[#This Row],[LPN Admin Hours]])</f>
        <v>99.761413043478257</v>
      </c>
      <c r="Q387" s="4">
        <v>99.761413043478257</v>
      </c>
      <c r="R387" s="4">
        <v>0</v>
      </c>
      <c r="S387" s="4">
        <f>SUM(Nurse[[#This Row],[CNA Hours]],Nurse[[#This Row],[NA TR Hours]],Nurse[[#This Row],[Med Aide/Tech Hours]])</f>
        <v>238.30076086956524</v>
      </c>
      <c r="T387" s="4">
        <v>238.30076086956524</v>
      </c>
      <c r="U387" s="4">
        <v>0</v>
      </c>
      <c r="V387" s="4">
        <v>0</v>
      </c>
      <c r="W38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84.059782608695656</v>
      </c>
      <c r="X387" s="4">
        <v>0.17206521739130434</v>
      </c>
      <c r="Y387" s="4">
        <v>0</v>
      </c>
      <c r="Z387" s="4">
        <v>0</v>
      </c>
      <c r="AA387" s="4">
        <v>29.14891304347826</v>
      </c>
      <c r="AB387" s="4">
        <v>0</v>
      </c>
      <c r="AC387" s="4">
        <v>54.73880434782609</v>
      </c>
      <c r="AD387" s="4">
        <v>0</v>
      </c>
      <c r="AE387" s="4">
        <v>0</v>
      </c>
      <c r="AF387" s="1">
        <v>395110</v>
      </c>
      <c r="AG387" s="1">
        <v>3</v>
      </c>
      <c r="AH387"/>
    </row>
    <row r="388" spans="1:34" x14ac:dyDescent="0.25">
      <c r="A388" t="s">
        <v>721</v>
      </c>
      <c r="B388" t="s">
        <v>289</v>
      </c>
      <c r="C388" t="s">
        <v>1028</v>
      </c>
      <c r="D388" t="s">
        <v>797</v>
      </c>
      <c r="E388" s="4">
        <v>98.217391304347828</v>
      </c>
      <c r="F388" s="4">
        <f>Nurse[[#This Row],[Total Nurse Staff Hours]]/Nurse[[#This Row],[MDS Census]]</f>
        <v>3.7991589198760516</v>
      </c>
      <c r="G388" s="4">
        <f>Nurse[[#This Row],[Total Direct Care Staff Hours]]/Nurse[[#This Row],[MDS Census]]</f>
        <v>3.5690515714918107</v>
      </c>
      <c r="H388" s="4">
        <f>Nurse[[#This Row],[Total RN Hours (w/ Admin, DON)]]/Nurse[[#This Row],[MDS Census]]</f>
        <v>0.6415117308543602</v>
      </c>
      <c r="I388" s="4">
        <f>Nurse[[#This Row],[RN Hours (excl. Admin, DON)]]/Nurse[[#This Row],[MDS Census]]</f>
        <v>0.49587206728640987</v>
      </c>
      <c r="J388" s="4">
        <f>SUM(Nurse[[#This Row],[RN Hours (excl. Admin, DON)]],Nurse[[#This Row],[RN Admin Hours]],Nurse[[#This Row],[RN DON Hours]],Nurse[[#This Row],[LPN Hours (excl. Admin)]],Nurse[[#This Row],[LPN Admin Hours]],Nurse[[#This Row],[CNA Hours]],Nurse[[#This Row],[NA TR Hours]],Nurse[[#This Row],[Med Aide/Tech Hours]])</f>
        <v>373.14347826086959</v>
      </c>
      <c r="K388" s="4">
        <f>SUM(Nurse[[#This Row],[RN Hours (excl. Admin, DON)]],Nurse[[#This Row],[LPN Hours (excl. Admin)]],Nurse[[#This Row],[CNA Hours]],Nurse[[#This Row],[NA TR Hours]],Nurse[[#This Row],[Med Aide/Tech Hours]])</f>
        <v>350.54293478260871</v>
      </c>
      <c r="L388" s="4">
        <f>SUM(Nurse[[#This Row],[RN Hours (excl. Admin, DON)]],Nurse[[#This Row],[RN Admin Hours]],Nurse[[#This Row],[RN DON Hours]])</f>
        <v>63.007608695652166</v>
      </c>
      <c r="M388" s="4">
        <v>48.703260869565213</v>
      </c>
      <c r="N388" s="4">
        <v>8.9130434782608692</v>
      </c>
      <c r="O388" s="4">
        <v>5.3913043478260869</v>
      </c>
      <c r="P388" s="4">
        <f>SUM(Nurse[[#This Row],[LPN Hours (excl. Admin)]],Nurse[[#This Row],[LPN Admin Hours]])</f>
        <v>110.98913043478261</v>
      </c>
      <c r="Q388" s="4">
        <v>102.6929347826087</v>
      </c>
      <c r="R388" s="4">
        <v>8.2961956521739122</v>
      </c>
      <c r="S388" s="4">
        <f>SUM(Nurse[[#This Row],[CNA Hours]],Nurse[[#This Row],[NA TR Hours]],Nurse[[#This Row],[Med Aide/Tech Hours]])</f>
        <v>199.14673913043478</v>
      </c>
      <c r="T388" s="4">
        <v>186.79076086956522</v>
      </c>
      <c r="U388" s="4">
        <v>12.355978260869565</v>
      </c>
      <c r="V388" s="4">
        <v>0</v>
      </c>
      <c r="W38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24.453260869565216</v>
      </c>
      <c r="X388" s="4">
        <v>4.4451086956521735</v>
      </c>
      <c r="Y388" s="4">
        <v>0</v>
      </c>
      <c r="Z388" s="4">
        <v>0</v>
      </c>
      <c r="AA388" s="4">
        <v>13.864130434782609</v>
      </c>
      <c r="AB388" s="4">
        <v>0</v>
      </c>
      <c r="AC388" s="4">
        <v>6.1440217391304346</v>
      </c>
      <c r="AD388" s="4">
        <v>0</v>
      </c>
      <c r="AE388" s="4">
        <v>0</v>
      </c>
      <c r="AF388" s="1">
        <v>395502</v>
      </c>
      <c r="AG388" s="1">
        <v>3</v>
      </c>
      <c r="AH388"/>
    </row>
    <row r="389" spans="1:34" x14ac:dyDescent="0.25">
      <c r="A389" t="s">
        <v>721</v>
      </c>
      <c r="B389" t="s">
        <v>350</v>
      </c>
      <c r="C389" t="s">
        <v>1028</v>
      </c>
      <c r="D389" t="s">
        <v>797</v>
      </c>
      <c r="E389" s="4">
        <v>71.239130434782609</v>
      </c>
      <c r="F389" s="4">
        <f>Nurse[[#This Row],[Total Nurse Staff Hours]]/Nurse[[#This Row],[MDS Census]]</f>
        <v>3.088571864510222</v>
      </c>
      <c r="G389" s="4">
        <f>Nurse[[#This Row],[Total Direct Care Staff Hours]]/Nurse[[#This Row],[MDS Census]]</f>
        <v>2.895102227647238</v>
      </c>
      <c r="H389" s="4">
        <f>Nurse[[#This Row],[Total RN Hours (w/ Admin, DON)]]/Nurse[[#This Row],[MDS Census]]</f>
        <v>0.49557522123893799</v>
      </c>
      <c r="I389" s="4">
        <f>Nurse[[#This Row],[RN Hours (excl. Admin, DON)]]/Nurse[[#This Row],[MDS Census]]</f>
        <v>0.30210558437595358</v>
      </c>
      <c r="J389" s="4">
        <f>SUM(Nurse[[#This Row],[RN Hours (excl. Admin, DON)]],Nurse[[#This Row],[RN Admin Hours]],Nurse[[#This Row],[RN DON Hours]],Nurse[[#This Row],[LPN Hours (excl. Admin)]],Nurse[[#This Row],[LPN Admin Hours]],Nurse[[#This Row],[CNA Hours]],Nurse[[#This Row],[NA TR Hours]],Nurse[[#This Row],[Med Aide/Tech Hours]])</f>
        <v>220.02717391304344</v>
      </c>
      <c r="K389" s="4">
        <f>SUM(Nurse[[#This Row],[RN Hours (excl. Admin, DON)]],Nurse[[#This Row],[LPN Hours (excl. Admin)]],Nurse[[#This Row],[CNA Hours]],Nurse[[#This Row],[NA TR Hours]],Nurse[[#This Row],[Med Aide/Tech Hours]])</f>
        <v>206.24456521739128</v>
      </c>
      <c r="L389" s="4">
        <f>SUM(Nurse[[#This Row],[RN Hours (excl. Admin, DON)]],Nurse[[#This Row],[RN Admin Hours]],Nurse[[#This Row],[RN DON Hours]])</f>
        <v>35.304347826086953</v>
      </c>
      <c r="M389" s="4">
        <v>21.521739130434781</v>
      </c>
      <c r="N389" s="4">
        <v>9.1739130434782616</v>
      </c>
      <c r="O389" s="4">
        <v>4.6086956521739131</v>
      </c>
      <c r="P389" s="4">
        <f>SUM(Nurse[[#This Row],[LPN Hours (excl. Admin)]],Nurse[[#This Row],[LPN Admin Hours]])</f>
        <v>65.557065217391298</v>
      </c>
      <c r="Q389" s="4">
        <v>65.557065217391298</v>
      </c>
      <c r="R389" s="4">
        <v>0</v>
      </c>
      <c r="S389" s="4">
        <f>SUM(Nurse[[#This Row],[CNA Hours]],Nurse[[#This Row],[NA TR Hours]],Nurse[[#This Row],[Med Aide/Tech Hours]])</f>
        <v>119.16576086956522</v>
      </c>
      <c r="T389" s="4">
        <v>110.94836956521739</v>
      </c>
      <c r="U389" s="4">
        <v>8.2173913043478262</v>
      </c>
      <c r="V389" s="4">
        <v>0</v>
      </c>
      <c r="W38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5.8423913043478262</v>
      </c>
      <c r="X389" s="4">
        <v>0</v>
      </c>
      <c r="Y389" s="4">
        <v>0</v>
      </c>
      <c r="Z389" s="4">
        <v>0</v>
      </c>
      <c r="AA389" s="4">
        <v>0.40760869565217389</v>
      </c>
      <c r="AB389" s="4">
        <v>0</v>
      </c>
      <c r="AC389" s="4">
        <v>5.4347826086956523</v>
      </c>
      <c r="AD389" s="4">
        <v>0</v>
      </c>
      <c r="AE389" s="4">
        <v>0</v>
      </c>
      <c r="AF389" s="1">
        <v>395594</v>
      </c>
      <c r="AG389" s="1">
        <v>3</v>
      </c>
      <c r="AH389"/>
    </row>
    <row r="390" spans="1:34" x14ac:dyDescent="0.25">
      <c r="A390" t="s">
        <v>721</v>
      </c>
      <c r="B390" t="s">
        <v>486</v>
      </c>
      <c r="C390" t="s">
        <v>887</v>
      </c>
      <c r="D390" t="s">
        <v>754</v>
      </c>
      <c r="E390" s="4">
        <v>67.717391304347828</v>
      </c>
      <c r="F390" s="4">
        <f>Nurse[[#This Row],[Total Nurse Staff Hours]]/Nurse[[#This Row],[MDS Census]]</f>
        <v>4.2162664526484743</v>
      </c>
      <c r="G390" s="4">
        <f>Nurse[[#This Row],[Total Direct Care Staff Hours]]/Nurse[[#This Row],[MDS Census]]</f>
        <v>3.8165473515248785</v>
      </c>
      <c r="H390" s="4">
        <f>Nurse[[#This Row],[Total RN Hours (w/ Admin, DON)]]/Nurse[[#This Row],[MDS Census]]</f>
        <v>0.65013483146067397</v>
      </c>
      <c r="I390" s="4">
        <f>Nurse[[#This Row],[RN Hours (excl. Admin, DON)]]/Nurse[[#This Row],[MDS Census]]</f>
        <v>0.41714927768860338</v>
      </c>
      <c r="J390" s="4">
        <f>SUM(Nurse[[#This Row],[RN Hours (excl. Admin, DON)]],Nurse[[#This Row],[RN Admin Hours]],Nurse[[#This Row],[RN DON Hours]],Nurse[[#This Row],[LPN Hours (excl. Admin)]],Nurse[[#This Row],[LPN Admin Hours]],Nurse[[#This Row],[CNA Hours]],Nurse[[#This Row],[NA TR Hours]],Nurse[[#This Row],[Med Aide/Tech Hours]])</f>
        <v>285.51456521739124</v>
      </c>
      <c r="K390" s="4">
        <f>SUM(Nurse[[#This Row],[RN Hours (excl. Admin, DON)]],Nurse[[#This Row],[LPN Hours (excl. Admin)]],Nurse[[#This Row],[CNA Hours]],Nurse[[#This Row],[NA TR Hours]],Nurse[[#This Row],[Med Aide/Tech Hours]])</f>
        <v>258.44663043478255</v>
      </c>
      <c r="L390" s="4">
        <f>SUM(Nurse[[#This Row],[RN Hours (excl. Admin, DON)]],Nurse[[#This Row],[RN Admin Hours]],Nurse[[#This Row],[RN DON Hours]])</f>
        <v>44.025434782608684</v>
      </c>
      <c r="M390" s="4">
        <v>28.248260869565208</v>
      </c>
      <c r="N390" s="4">
        <v>10.483695652173912</v>
      </c>
      <c r="O390" s="4">
        <v>5.2934782608695654</v>
      </c>
      <c r="P390" s="4">
        <f>SUM(Nurse[[#This Row],[LPN Hours (excl. Admin)]],Nurse[[#This Row],[LPN Admin Hours]])</f>
        <v>110.07336956521738</v>
      </c>
      <c r="Q390" s="4">
        <v>98.782608695652158</v>
      </c>
      <c r="R390" s="4">
        <v>11.290760869565217</v>
      </c>
      <c r="S390" s="4">
        <f>SUM(Nurse[[#This Row],[CNA Hours]],Nurse[[#This Row],[NA TR Hours]],Nurse[[#This Row],[Med Aide/Tech Hours]])</f>
        <v>131.41576086956519</v>
      </c>
      <c r="T390" s="4">
        <v>131.41576086956519</v>
      </c>
      <c r="U390" s="4">
        <v>0</v>
      </c>
      <c r="V390" s="4">
        <v>0</v>
      </c>
      <c r="W39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46.793478260869563</v>
      </c>
      <c r="X390" s="4">
        <v>0</v>
      </c>
      <c r="Y390" s="4">
        <v>0.32065217391304346</v>
      </c>
      <c r="Z390" s="4">
        <v>0</v>
      </c>
      <c r="AA390" s="4">
        <v>20.646739130434781</v>
      </c>
      <c r="AB390" s="4">
        <v>0</v>
      </c>
      <c r="AC390" s="4">
        <v>25.826086956521738</v>
      </c>
      <c r="AD390" s="4">
        <v>0</v>
      </c>
      <c r="AE390" s="4">
        <v>0</v>
      </c>
      <c r="AF390" s="1">
        <v>395793</v>
      </c>
      <c r="AG390" s="1">
        <v>3</v>
      </c>
      <c r="AH390"/>
    </row>
    <row r="391" spans="1:34" x14ac:dyDescent="0.25">
      <c r="A391" t="s">
        <v>721</v>
      </c>
      <c r="B391" t="s">
        <v>542</v>
      </c>
      <c r="C391" t="s">
        <v>1099</v>
      </c>
      <c r="D391" t="s">
        <v>784</v>
      </c>
      <c r="E391" s="4">
        <v>83.25</v>
      </c>
      <c r="F391" s="4">
        <f>Nurse[[#This Row],[Total Nurse Staff Hours]]/Nurse[[#This Row],[MDS Census]]</f>
        <v>3.2923201462331897</v>
      </c>
      <c r="G391" s="4">
        <f>Nurse[[#This Row],[Total Direct Care Staff Hours]]/Nurse[[#This Row],[MDS Census]]</f>
        <v>2.9954798276537407</v>
      </c>
      <c r="H391" s="4">
        <f>Nurse[[#This Row],[Total RN Hours (w/ Admin, DON)]]/Nurse[[#This Row],[MDS Census]]</f>
        <v>0.6289646167907037</v>
      </c>
      <c r="I391" s="4">
        <f>Nurse[[#This Row],[RN Hours (excl. Admin, DON)]]/Nurse[[#This Row],[MDS Census]]</f>
        <v>0.33212429821125478</v>
      </c>
      <c r="J391" s="4">
        <f>SUM(Nurse[[#This Row],[RN Hours (excl. Admin, DON)]],Nurse[[#This Row],[RN Admin Hours]],Nurse[[#This Row],[RN DON Hours]],Nurse[[#This Row],[LPN Hours (excl. Admin)]],Nurse[[#This Row],[LPN Admin Hours]],Nurse[[#This Row],[CNA Hours]],Nurse[[#This Row],[NA TR Hours]],Nurse[[#This Row],[Med Aide/Tech Hours]])</f>
        <v>274.08565217391305</v>
      </c>
      <c r="K391" s="4">
        <f>SUM(Nurse[[#This Row],[RN Hours (excl. Admin, DON)]],Nurse[[#This Row],[LPN Hours (excl. Admin)]],Nurse[[#This Row],[CNA Hours]],Nurse[[#This Row],[NA TR Hours]],Nurse[[#This Row],[Med Aide/Tech Hours]])</f>
        <v>249.37369565217392</v>
      </c>
      <c r="L391" s="4">
        <f>SUM(Nurse[[#This Row],[RN Hours (excl. Admin, DON)]],Nurse[[#This Row],[RN Admin Hours]],Nurse[[#This Row],[RN DON Hours]])</f>
        <v>52.361304347826085</v>
      </c>
      <c r="M391" s="4">
        <v>27.649347826086959</v>
      </c>
      <c r="N391" s="4">
        <v>18.894021739130434</v>
      </c>
      <c r="O391" s="4">
        <v>5.8179347826086953</v>
      </c>
      <c r="P391" s="4">
        <f>SUM(Nurse[[#This Row],[LPN Hours (excl. Admin)]],Nurse[[#This Row],[LPN Admin Hours]])</f>
        <v>69.400326086956539</v>
      </c>
      <c r="Q391" s="4">
        <v>69.400326086956539</v>
      </c>
      <c r="R391" s="4">
        <v>0</v>
      </c>
      <c r="S391" s="4">
        <f>SUM(Nurse[[#This Row],[CNA Hours]],Nurse[[#This Row],[NA TR Hours]],Nurse[[#This Row],[Med Aide/Tech Hours]])</f>
        <v>152.32402173913042</v>
      </c>
      <c r="T391" s="4">
        <v>120.69489130434781</v>
      </c>
      <c r="U391" s="4">
        <v>31.62913043478261</v>
      </c>
      <c r="V391" s="4">
        <v>0</v>
      </c>
      <c r="W39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33.103586956521752</v>
      </c>
      <c r="X391" s="4">
        <v>2.9941304347826092</v>
      </c>
      <c r="Y391" s="4">
        <v>0</v>
      </c>
      <c r="Z391" s="4">
        <v>0.99184782608695654</v>
      </c>
      <c r="AA391" s="4">
        <v>15.561630434782613</v>
      </c>
      <c r="AB391" s="4">
        <v>0</v>
      </c>
      <c r="AC391" s="4">
        <v>13.555978260869569</v>
      </c>
      <c r="AD391" s="4">
        <v>0</v>
      </c>
      <c r="AE391" s="4">
        <v>0</v>
      </c>
      <c r="AF391" s="1">
        <v>395878</v>
      </c>
      <c r="AG391" s="1">
        <v>3</v>
      </c>
      <c r="AH391"/>
    </row>
    <row r="392" spans="1:34" x14ac:dyDescent="0.25">
      <c r="A392" t="s">
        <v>721</v>
      </c>
      <c r="B392" t="s">
        <v>190</v>
      </c>
      <c r="C392" t="s">
        <v>804</v>
      </c>
      <c r="D392" t="s">
        <v>778</v>
      </c>
      <c r="E392" s="4">
        <v>79.184782608695656</v>
      </c>
      <c r="F392" s="4">
        <f>Nurse[[#This Row],[Total Nurse Staff Hours]]/Nurse[[#This Row],[MDS Census]]</f>
        <v>3.8618723404255313</v>
      </c>
      <c r="G392" s="4">
        <f>Nurse[[#This Row],[Total Direct Care Staff Hours]]/Nurse[[#This Row],[MDS Census]]</f>
        <v>3.7114262182566913</v>
      </c>
      <c r="H392" s="4">
        <f>Nurse[[#This Row],[Total RN Hours (w/ Admin, DON)]]/Nurse[[#This Row],[MDS Census]]</f>
        <v>0.91064790665751549</v>
      </c>
      <c r="I392" s="4">
        <f>Nurse[[#This Row],[RN Hours (excl. Admin, DON)]]/Nurse[[#This Row],[MDS Census]]</f>
        <v>0.76020178448867526</v>
      </c>
      <c r="J392" s="4">
        <f>SUM(Nurse[[#This Row],[RN Hours (excl. Admin, DON)]],Nurse[[#This Row],[RN Admin Hours]],Nurse[[#This Row],[RN DON Hours]],Nurse[[#This Row],[LPN Hours (excl. Admin)]],Nurse[[#This Row],[LPN Admin Hours]],Nurse[[#This Row],[CNA Hours]],Nurse[[#This Row],[NA TR Hours]],Nurse[[#This Row],[Med Aide/Tech Hours]])</f>
        <v>305.80152173913041</v>
      </c>
      <c r="K392" s="4">
        <f>SUM(Nurse[[#This Row],[RN Hours (excl. Admin, DON)]],Nurse[[#This Row],[LPN Hours (excl. Admin)]],Nurse[[#This Row],[CNA Hours]],Nurse[[#This Row],[NA TR Hours]],Nurse[[#This Row],[Med Aide/Tech Hours]])</f>
        <v>293.88847826086953</v>
      </c>
      <c r="L392" s="4">
        <f>SUM(Nurse[[#This Row],[RN Hours (excl. Admin, DON)]],Nurse[[#This Row],[RN Admin Hours]],Nurse[[#This Row],[RN DON Hours]])</f>
        <v>72.109456521739133</v>
      </c>
      <c r="M392" s="4">
        <v>60.196413043478259</v>
      </c>
      <c r="N392" s="4">
        <v>4.7826086956521738</v>
      </c>
      <c r="O392" s="4">
        <v>7.1304347826086953</v>
      </c>
      <c r="P392" s="4">
        <f>SUM(Nurse[[#This Row],[LPN Hours (excl. Admin)]],Nurse[[#This Row],[LPN Admin Hours]])</f>
        <v>83.735869565217385</v>
      </c>
      <c r="Q392" s="4">
        <v>83.735869565217385</v>
      </c>
      <c r="R392" s="4">
        <v>0</v>
      </c>
      <c r="S392" s="4">
        <f>SUM(Nurse[[#This Row],[CNA Hours]],Nurse[[#This Row],[NA TR Hours]],Nurse[[#This Row],[Med Aide/Tech Hours]])</f>
        <v>149.9561956521739</v>
      </c>
      <c r="T392" s="4">
        <v>149.9561956521739</v>
      </c>
      <c r="U392" s="4">
        <v>0</v>
      </c>
      <c r="V392" s="4">
        <v>0</v>
      </c>
      <c r="W39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8.388260869565217</v>
      </c>
      <c r="X392" s="4">
        <v>0.16576086956521738</v>
      </c>
      <c r="Y392" s="4">
        <v>0</v>
      </c>
      <c r="Z392" s="4">
        <v>0</v>
      </c>
      <c r="AA392" s="4">
        <v>0</v>
      </c>
      <c r="AB392" s="4">
        <v>0</v>
      </c>
      <c r="AC392" s="4">
        <v>8.2225000000000001</v>
      </c>
      <c r="AD392" s="4">
        <v>0</v>
      </c>
      <c r="AE392" s="4">
        <v>0</v>
      </c>
      <c r="AF392" s="1">
        <v>395367</v>
      </c>
      <c r="AG392" s="1">
        <v>3</v>
      </c>
      <c r="AH392"/>
    </row>
    <row r="393" spans="1:34" x14ac:dyDescent="0.25">
      <c r="A393" t="s">
        <v>721</v>
      </c>
      <c r="B393" t="s">
        <v>429</v>
      </c>
      <c r="C393" t="s">
        <v>1013</v>
      </c>
      <c r="D393" t="s">
        <v>767</v>
      </c>
      <c r="E393" s="4">
        <v>127.8804347826087</v>
      </c>
      <c r="F393" s="4">
        <f>Nurse[[#This Row],[Total Nurse Staff Hours]]/Nurse[[#This Row],[MDS Census]]</f>
        <v>3.2445397365065873</v>
      </c>
      <c r="G393" s="4">
        <f>Nurse[[#This Row],[Total Direct Care Staff Hours]]/Nurse[[#This Row],[MDS Census]]</f>
        <v>2.8504258393540165</v>
      </c>
      <c r="H393" s="4">
        <f>Nurse[[#This Row],[Total RN Hours (w/ Admin, DON)]]/Nurse[[#This Row],[MDS Census]]</f>
        <v>0.78756906077348066</v>
      </c>
      <c r="I393" s="4">
        <f>Nurse[[#This Row],[RN Hours (excl. Admin, DON)]]/Nurse[[#This Row],[MDS Census]]</f>
        <v>0.4342753931151721</v>
      </c>
      <c r="J393" s="4">
        <f>SUM(Nurse[[#This Row],[RN Hours (excl. Admin, DON)]],Nurse[[#This Row],[RN Admin Hours]],Nurse[[#This Row],[RN DON Hours]],Nurse[[#This Row],[LPN Hours (excl. Admin)]],Nurse[[#This Row],[LPN Admin Hours]],Nurse[[#This Row],[CNA Hours]],Nurse[[#This Row],[NA TR Hours]],Nurse[[#This Row],[Med Aide/Tech Hours]])</f>
        <v>414.91315217391309</v>
      </c>
      <c r="K393" s="4">
        <f>SUM(Nurse[[#This Row],[RN Hours (excl. Admin, DON)]],Nurse[[#This Row],[LPN Hours (excl. Admin)]],Nurse[[#This Row],[CNA Hours]],Nurse[[#This Row],[NA TR Hours]],Nurse[[#This Row],[Med Aide/Tech Hours]])</f>
        <v>364.51369565217396</v>
      </c>
      <c r="L393" s="4">
        <f>SUM(Nurse[[#This Row],[RN Hours (excl. Admin, DON)]],Nurse[[#This Row],[RN Admin Hours]],Nurse[[#This Row],[RN DON Hours]])</f>
        <v>100.71467391304348</v>
      </c>
      <c r="M393" s="4">
        <v>55.535326086956523</v>
      </c>
      <c r="N393" s="4">
        <v>39.396739130434781</v>
      </c>
      <c r="O393" s="4">
        <v>5.7826086956521738</v>
      </c>
      <c r="P393" s="4">
        <f>SUM(Nurse[[#This Row],[LPN Hours (excl. Admin)]],Nurse[[#This Row],[LPN Admin Hours]])</f>
        <v>99.012282608695642</v>
      </c>
      <c r="Q393" s="4">
        <v>93.79217391304347</v>
      </c>
      <c r="R393" s="4">
        <v>5.2201086956521738</v>
      </c>
      <c r="S393" s="4">
        <f>SUM(Nurse[[#This Row],[CNA Hours]],Nurse[[#This Row],[NA TR Hours]],Nurse[[#This Row],[Med Aide/Tech Hours]])</f>
        <v>215.18619565217392</v>
      </c>
      <c r="T393" s="4">
        <v>195.03402173913045</v>
      </c>
      <c r="U393" s="4">
        <v>20.152173913043477</v>
      </c>
      <c r="V393" s="4">
        <v>0</v>
      </c>
      <c r="W39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62.779347826086962</v>
      </c>
      <c r="X393" s="4">
        <v>2.6413043478260869</v>
      </c>
      <c r="Y393" s="4">
        <v>0</v>
      </c>
      <c r="Z393" s="4">
        <v>0</v>
      </c>
      <c r="AA393" s="4">
        <v>14.382608695652175</v>
      </c>
      <c r="AB393" s="4">
        <v>0</v>
      </c>
      <c r="AC393" s="4">
        <v>45.755434782608695</v>
      </c>
      <c r="AD393" s="4">
        <v>0</v>
      </c>
      <c r="AE393" s="4">
        <v>0</v>
      </c>
      <c r="AF393" s="1">
        <v>395710</v>
      </c>
      <c r="AG393" s="1">
        <v>3</v>
      </c>
      <c r="AH393"/>
    </row>
    <row r="394" spans="1:34" x14ac:dyDescent="0.25">
      <c r="A394" t="s">
        <v>721</v>
      </c>
      <c r="B394" t="s">
        <v>314</v>
      </c>
      <c r="C394" t="s">
        <v>1034</v>
      </c>
      <c r="D394" t="s">
        <v>736</v>
      </c>
      <c r="E394" s="4">
        <v>73.054347826086953</v>
      </c>
      <c r="F394" s="4">
        <f>Nurse[[#This Row],[Total Nurse Staff Hours]]/Nurse[[#This Row],[MDS Census]]</f>
        <v>3.8646659723255472</v>
      </c>
      <c r="G394" s="4">
        <f>Nurse[[#This Row],[Total Direct Care Staff Hours]]/Nurse[[#This Row],[MDS Census]]</f>
        <v>3.560023805981253</v>
      </c>
      <c r="H394" s="4">
        <f>Nurse[[#This Row],[Total RN Hours (w/ Admin, DON)]]/Nurse[[#This Row],[MDS Census]]</f>
        <v>0.88278678768040475</v>
      </c>
      <c r="I394" s="4">
        <f>Nurse[[#This Row],[RN Hours (excl. Admin, DON)]]/Nurse[[#This Row],[MDS Census]]</f>
        <v>0.57814462133611078</v>
      </c>
      <c r="J394" s="4">
        <f>SUM(Nurse[[#This Row],[RN Hours (excl. Admin, DON)]],Nurse[[#This Row],[RN Admin Hours]],Nurse[[#This Row],[RN DON Hours]],Nurse[[#This Row],[LPN Hours (excl. Admin)]],Nurse[[#This Row],[LPN Admin Hours]],Nurse[[#This Row],[CNA Hours]],Nurse[[#This Row],[NA TR Hours]],Nurse[[#This Row],[Med Aide/Tech Hours]])</f>
        <v>282.33065217391305</v>
      </c>
      <c r="K394" s="4">
        <f>SUM(Nurse[[#This Row],[RN Hours (excl. Admin, DON)]],Nurse[[#This Row],[LPN Hours (excl. Admin)]],Nurse[[#This Row],[CNA Hours]],Nurse[[#This Row],[NA TR Hours]],Nurse[[#This Row],[Med Aide/Tech Hours]])</f>
        <v>260.07521739130436</v>
      </c>
      <c r="L394" s="4">
        <f>SUM(Nurse[[#This Row],[RN Hours (excl. Admin, DON)]],Nurse[[#This Row],[RN Admin Hours]],Nurse[[#This Row],[RN DON Hours]])</f>
        <v>64.491413043478261</v>
      </c>
      <c r="M394" s="4">
        <v>42.235978260869572</v>
      </c>
      <c r="N394" s="4">
        <v>16.690217391304348</v>
      </c>
      <c r="O394" s="4">
        <v>5.5652173913043477</v>
      </c>
      <c r="P394" s="4">
        <f>SUM(Nurse[[#This Row],[LPN Hours (excl. Admin)]],Nurse[[#This Row],[LPN Admin Hours]])</f>
        <v>62.931956521739146</v>
      </c>
      <c r="Q394" s="4">
        <v>62.931956521739146</v>
      </c>
      <c r="R394" s="4">
        <v>0</v>
      </c>
      <c r="S394" s="4">
        <f>SUM(Nurse[[#This Row],[CNA Hours]],Nurse[[#This Row],[NA TR Hours]],Nurse[[#This Row],[Med Aide/Tech Hours]])</f>
        <v>154.90728260869565</v>
      </c>
      <c r="T394" s="4">
        <v>130.75782608695653</v>
      </c>
      <c r="U394" s="4">
        <v>24.149456521739129</v>
      </c>
      <c r="V394" s="4">
        <v>0</v>
      </c>
      <c r="W39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126.72739130434782</v>
      </c>
      <c r="X394" s="4">
        <v>20.132717391304347</v>
      </c>
      <c r="Y394" s="4">
        <v>0</v>
      </c>
      <c r="Z394" s="4">
        <v>0</v>
      </c>
      <c r="AA394" s="4">
        <v>28.244456521739142</v>
      </c>
      <c r="AB394" s="4">
        <v>0</v>
      </c>
      <c r="AC394" s="4">
        <v>78.350217391304326</v>
      </c>
      <c r="AD394" s="4">
        <v>0</v>
      </c>
      <c r="AE394" s="4">
        <v>0</v>
      </c>
      <c r="AF394" s="1">
        <v>395545</v>
      </c>
      <c r="AG394" s="1">
        <v>3</v>
      </c>
      <c r="AH394"/>
    </row>
    <row r="395" spans="1:34" x14ac:dyDescent="0.25">
      <c r="A395" t="s">
        <v>721</v>
      </c>
      <c r="B395" t="s">
        <v>438</v>
      </c>
      <c r="C395" t="s">
        <v>809</v>
      </c>
      <c r="D395" t="s">
        <v>734</v>
      </c>
      <c r="E395" s="4">
        <v>71.619565217391298</v>
      </c>
      <c r="F395" s="4">
        <f>Nurse[[#This Row],[Total Nurse Staff Hours]]/Nurse[[#This Row],[MDS Census]]</f>
        <v>3.6968052815298229</v>
      </c>
      <c r="G395" s="4">
        <f>Nurse[[#This Row],[Total Direct Care Staff Hours]]/Nurse[[#This Row],[MDS Census]]</f>
        <v>3.4148201548034605</v>
      </c>
      <c r="H395" s="4">
        <f>Nurse[[#This Row],[Total RN Hours (w/ Admin, DON)]]/Nurse[[#This Row],[MDS Census]]</f>
        <v>0.61219456670207939</v>
      </c>
      <c r="I395" s="4">
        <f>Nurse[[#This Row],[RN Hours (excl. Admin, DON)]]/Nurse[[#This Row],[MDS Census]]</f>
        <v>0.42491273334345125</v>
      </c>
      <c r="J395" s="4">
        <f>SUM(Nurse[[#This Row],[RN Hours (excl. Admin, DON)]],Nurse[[#This Row],[RN Admin Hours]],Nurse[[#This Row],[RN DON Hours]],Nurse[[#This Row],[LPN Hours (excl. Admin)]],Nurse[[#This Row],[LPN Admin Hours]],Nurse[[#This Row],[CNA Hours]],Nurse[[#This Row],[NA TR Hours]],Nurse[[#This Row],[Med Aide/Tech Hours]])</f>
        <v>264.76358695652175</v>
      </c>
      <c r="K395" s="4">
        <f>SUM(Nurse[[#This Row],[RN Hours (excl. Admin, DON)]],Nurse[[#This Row],[LPN Hours (excl. Admin)]],Nurse[[#This Row],[CNA Hours]],Nurse[[#This Row],[NA TR Hours]],Nurse[[#This Row],[Med Aide/Tech Hours]])</f>
        <v>244.56793478260869</v>
      </c>
      <c r="L395" s="4">
        <f>SUM(Nurse[[#This Row],[RN Hours (excl. Admin, DON)]],Nurse[[#This Row],[RN Admin Hours]],Nurse[[#This Row],[RN DON Hours]])</f>
        <v>43.845108695652179</v>
      </c>
      <c r="M395" s="4">
        <v>30.432065217391305</v>
      </c>
      <c r="N395" s="4">
        <v>8.7173913043478262</v>
      </c>
      <c r="O395" s="4">
        <v>4.6956521739130439</v>
      </c>
      <c r="P395" s="4">
        <f>SUM(Nurse[[#This Row],[LPN Hours (excl. Admin)]],Nurse[[#This Row],[LPN Admin Hours]])</f>
        <v>76.326086956521735</v>
      </c>
      <c r="Q395" s="4">
        <v>69.543478260869563</v>
      </c>
      <c r="R395" s="4">
        <v>6.7826086956521738</v>
      </c>
      <c r="S395" s="4">
        <f>SUM(Nurse[[#This Row],[CNA Hours]],Nurse[[#This Row],[NA TR Hours]],Nurse[[#This Row],[Med Aide/Tech Hours]])</f>
        <v>144.59239130434781</v>
      </c>
      <c r="T395" s="4">
        <v>144.59239130434781</v>
      </c>
      <c r="U395" s="4">
        <v>0</v>
      </c>
      <c r="V395" s="4">
        <v>0</v>
      </c>
      <c r="W39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95" s="4">
        <v>0</v>
      </c>
      <c r="Y395" s="4">
        <v>0</v>
      </c>
      <c r="Z395" s="4">
        <v>0</v>
      </c>
      <c r="AA395" s="4">
        <v>0</v>
      </c>
      <c r="AB395" s="4">
        <v>0</v>
      </c>
      <c r="AC395" s="4">
        <v>0</v>
      </c>
      <c r="AD395" s="4">
        <v>0</v>
      </c>
      <c r="AE395" s="4">
        <v>0</v>
      </c>
      <c r="AF395" s="1">
        <v>395721</v>
      </c>
      <c r="AG395" s="1">
        <v>3</v>
      </c>
      <c r="AH395"/>
    </row>
    <row r="396" spans="1:34" x14ac:dyDescent="0.25">
      <c r="A396" t="s">
        <v>721</v>
      </c>
      <c r="B396" t="s">
        <v>250</v>
      </c>
      <c r="C396" t="s">
        <v>1011</v>
      </c>
      <c r="D396" t="s">
        <v>736</v>
      </c>
      <c r="E396" s="4">
        <v>255.07608695652175</v>
      </c>
      <c r="F396" s="4">
        <f>Nurse[[#This Row],[Total Nurse Staff Hours]]/Nurse[[#This Row],[MDS Census]]</f>
        <v>3.322371841309073</v>
      </c>
      <c r="G396" s="4">
        <f>Nurse[[#This Row],[Total Direct Care Staff Hours]]/Nurse[[#This Row],[MDS Census]]</f>
        <v>3.1856351472280231</v>
      </c>
      <c r="H396" s="4">
        <f>Nurse[[#This Row],[Total RN Hours (w/ Admin, DON)]]/Nurse[[#This Row],[MDS Census]]</f>
        <v>0.52897259982102518</v>
      </c>
      <c r="I396" s="4">
        <f>Nurse[[#This Row],[RN Hours (excl. Admin, DON)]]/Nurse[[#This Row],[MDS Census]]</f>
        <v>0.4278476158009118</v>
      </c>
      <c r="J396" s="4">
        <f>SUM(Nurse[[#This Row],[RN Hours (excl. Admin, DON)]],Nurse[[#This Row],[RN Admin Hours]],Nurse[[#This Row],[RN DON Hours]],Nurse[[#This Row],[LPN Hours (excl. Admin)]],Nurse[[#This Row],[LPN Admin Hours]],Nurse[[#This Row],[CNA Hours]],Nurse[[#This Row],[NA TR Hours]],Nurse[[#This Row],[Med Aide/Tech Hours]])</f>
        <v>847.45760869565243</v>
      </c>
      <c r="K396" s="4">
        <f>SUM(Nurse[[#This Row],[RN Hours (excl. Admin, DON)]],Nurse[[#This Row],[LPN Hours (excl. Admin)]],Nurse[[#This Row],[CNA Hours]],Nurse[[#This Row],[NA TR Hours]],Nurse[[#This Row],[Med Aide/Tech Hours]])</f>
        <v>812.5793478260872</v>
      </c>
      <c r="L396" s="4">
        <f>SUM(Nurse[[#This Row],[RN Hours (excl. Admin, DON)]],Nurse[[#This Row],[RN Admin Hours]],Nurse[[#This Row],[RN DON Hours]])</f>
        <v>134.92826086956521</v>
      </c>
      <c r="M396" s="4">
        <v>109.13369565217388</v>
      </c>
      <c r="N396" s="4">
        <v>22.925000000000001</v>
      </c>
      <c r="O396" s="4">
        <v>2.8695652173913042</v>
      </c>
      <c r="P396" s="4">
        <f>SUM(Nurse[[#This Row],[LPN Hours (excl. Admin)]],Nurse[[#This Row],[LPN Admin Hours]])</f>
        <v>222.07173913043479</v>
      </c>
      <c r="Q396" s="4">
        <v>212.98804347826089</v>
      </c>
      <c r="R396" s="4">
        <v>9.0836956521739136</v>
      </c>
      <c r="S396" s="4">
        <f>SUM(Nurse[[#This Row],[CNA Hours]],Nurse[[#This Row],[NA TR Hours]],Nurse[[#This Row],[Med Aide/Tech Hours]])</f>
        <v>490.45760869565237</v>
      </c>
      <c r="T396" s="4">
        <v>490.03913043478281</v>
      </c>
      <c r="U396" s="4">
        <v>0.41847826086956524</v>
      </c>
      <c r="V396" s="4">
        <v>0</v>
      </c>
      <c r="W39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353.50869565217391</v>
      </c>
      <c r="X396" s="4">
        <v>39.958695652173908</v>
      </c>
      <c r="Y396" s="4">
        <v>0</v>
      </c>
      <c r="Z396" s="4">
        <v>0</v>
      </c>
      <c r="AA396" s="4">
        <v>131.64673913043478</v>
      </c>
      <c r="AB396" s="4">
        <v>0</v>
      </c>
      <c r="AC396" s="4">
        <v>181.48478260869564</v>
      </c>
      <c r="AD396" s="4">
        <v>0.41847826086956524</v>
      </c>
      <c r="AE396" s="4">
        <v>0</v>
      </c>
      <c r="AF396" s="1">
        <v>395454</v>
      </c>
      <c r="AG396" s="1">
        <v>3</v>
      </c>
      <c r="AH396"/>
    </row>
    <row r="397" spans="1:34" x14ac:dyDescent="0.25">
      <c r="A397" t="s">
        <v>721</v>
      </c>
      <c r="B397" t="s">
        <v>19</v>
      </c>
      <c r="C397" t="s">
        <v>897</v>
      </c>
      <c r="D397" t="s">
        <v>741</v>
      </c>
      <c r="E397" s="4">
        <v>90.347826086956516</v>
      </c>
      <c r="F397" s="4">
        <f>Nurse[[#This Row],[Total Nurse Staff Hours]]/Nurse[[#This Row],[MDS Census]]</f>
        <v>5.3931003368623678</v>
      </c>
      <c r="G397" s="4">
        <f>Nurse[[#This Row],[Total Direct Care Staff Hours]]/Nurse[[#This Row],[MDS Census]]</f>
        <v>4.8369586140519729</v>
      </c>
      <c r="H397" s="4">
        <f>Nurse[[#This Row],[Total RN Hours (w/ Admin, DON)]]/Nurse[[#This Row],[MDS Census]]</f>
        <v>1.6086681905678535</v>
      </c>
      <c r="I397" s="4">
        <f>Nurse[[#This Row],[RN Hours (excl. Admin, DON)]]/Nurse[[#This Row],[MDS Census]]</f>
        <v>1.0525264677574588</v>
      </c>
      <c r="J397" s="4">
        <f>SUM(Nurse[[#This Row],[RN Hours (excl. Admin, DON)]],Nurse[[#This Row],[RN Admin Hours]],Nurse[[#This Row],[RN DON Hours]],Nurse[[#This Row],[LPN Hours (excl. Admin)]],Nurse[[#This Row],[LPN Admin Hours]],Nurse[[#This Row],[CNA Hours]],Nurse[[#This Row],[NA TR Hours]],Nurse[[#This Row],[Med Aide/Tech Hours]])</f>
        <v>487.25489130434778</v>
      </c>
      <c r="K397" s="4">
        <f>SUM(Nurse[[#This Row],[RN Hours (excl. Admin, DON)]],Nurse[[#This Row],[LPN Hours (excl. Admin)]],Nurse[[#This Row],[CNA Hours]],Nurse[[#This Row],[NA TR Hours]],Nurse[[#This Row],[Med Aide/Tech Hours]])</f>
        <v>437.00869565217386</v>
      </c>
      <c r="L397" s="4">
        <f>SUM(Nurse[[#This Row],[RN Hours (excl. Admin, DON)]],Nurse[[#This Row],[RN Admin Hours]],Nurse[[#This Row],[RN DON Hours]])</f>
        <v>145.33967391304344</v>
      </c>
      <c r="M397" s="4">
        <v>95.093478260869546</v>
      </c>
      <c r="N397" s="4">
        <v>50.24619565217391</v>
      </c>
      <c r="O397" s="4">
        <v>0</v>
      </c>
      <c r="P397" s="4">
        <f>SUM(Nurse[[#This Row],[LPN Hours (excl. Admin)]],Nurse[[#This Row],[LPN Admin Hours]])</f>
        <v>55.56304347826088</v>
      </c>
      <c r="Q397" s="4">
        <v>55.56304347826088</v>
      </c>
      <c r="R397" s="4">
        <v>0</v>
      </c>
      <c r="S397" s="4">
        <f>SUM(Nurse[[#This Row],[CNA Hours]],Nurse[[#This Row],[NA TR Hours]],Nurse[[#This Row],[Med Aide/Tech Hours]])</f>
        <v>286.35217391304343</v>
      </c>
      <c r="T397" s="4">
        <v>285.99021739130433</v>
      </c>
      <c r="U397" s="4">
        <v>0.3619565217391304</v>
      </c>
      <c r="V397" s="4">
        <v>0</v>
      </c>
      <c r="W39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110.85869565217389</v>
      </c>
      <c r="X397" s="4">
        <v>19.790217391304335</v>
      </c>
      <c r="Y397" s="4">
        <v>0</v>
      </c>
      <c r="Z397" s="4">
        <v>0</v>
      </c>
      <c r="AA397" s="4">
        <v>15.007608695652159</v>
      </c>
      <c r="AB397" s="4">
        <v>0</v>
      </c>
      <c r="AC397" s="4">
        <v>76.060869565217402</v>
      </c>
      <c r="AD397" s="4">
        <v>0</v>
      </c>
      <c r="AE397" s="4">
        <v>0</v>
      </c>
      <c r="AF397" s="1">
        <v>395001</v>
      </c>
      <c r="AG397" s="1">
        <v>3</v>
      </c>
      <c r="AH397"/>
    </row>
    <row r="398" spans="1:34" x14ac:dyDescent="0.25">
      <c r="A398" t="s">
        <v>721</v>
      </c>
      <c r="B398" t="s">
        <v>517</v>
      </c>
      <c r="C398" t="s">
        <v>857</v>
      </c>
      <c r="D398" t="s">
        <v>759</v>
      </c>
      <c r="E398" s="4">
        <v>58.75</v>
      </c>
      <c r="F398" s="4">
        <f>Nurse[[#This Row],[Total Nurse Staff Hours]]/Nurse[[#This Row],[MDS Census]]</f>
        <v>3.3341998149861225</v>
      </c>
      <c r="G398" s="4">
        <f>Nurse[[#This Row],[Total Direct Care Staff Hours]]/Nurse[[#This Row],[MDS Census]]</f>
        <v>3.0152821461609607</v>
      </c>
      <c r="H398" s="4">
        <f>Nurse[[#This Row],[Total RN Hours (w/ Admin, DON)]]/Nurse[[#This Row],[MDS Census]]</f>
        <v>0.8896965772432931</v>
      </c>
      <c r="I398" s="4">
        <f>Nurse[[#This Row],[RN Hours (excl. Admin, DON)]]/Nurse[[#This Row],[MDS Census]]</f>
        <v>0.57161147086031439</v>
      </c>
      <c r="J398" s="4">
        <f>SUM(Nurse[[#This Row],[RN Hours (excl. Admin, DON)]],Nurse[[#This Row],[RN Admin Hours]],Nurse[[#This Row],[RN DON Hours]],Nurse[[#This Row],[LPN Hours (excl. Admin)]],Nurse[[#This Row],[LPN Admin Hours]],Nurse[[#This Row],[CNA Hours]],Nurse[[#This Row],[NA TR Hours]],Nurse[[#This Row],[Med Aide/Tech Hours]])</f>
        <v>195.88423913043471</v>
      </c>
      <c r="K398" s="4">
        <f>SUM(Nurse[[#This Row],[RN Hours (excl. Admin, DON)]],Nurse[[#This Row],[LPN Hours (excl. Admin)]],Nurse[[#This Row],[CNA Hours]],Nurse[[#This Row],[NA TR Hours]],Nurse[[#This Row],[Med Aide/Tech Hours]])</f>
        <v>177.14782608695643</v>
      </c>
      <c r="L398" s="4">
        <f>SUM(Nurse[[#This Row],[RN Hours (excl. Admin, DON)]],Nurse[[#This Row],[RN Admin Hours]],Nurse[[#This Row],[RN DON Hours]])</f>
        <v>52.269673913043469</v>
      </c>
      <c r="M398" s="4">
        <v>33.582173913043469</v>
      </c>
      <c r="N398" s="4">
        <v>13.551630434782609</v>
      </c>
      <c r="O398" s="4">
        <v>5.1358695652173916</v>
      </c>
      <c r="P398" s="4">
        <f>SUM(Nurse[[#This Row],[LPN Hours (excl. Admin)]],Nurse[[#This Row],[LPN Admin Hours]])</f>
        <v>51.368804347826071</v>
      </c>
      <c r="Q398" s="4">
        <v>51.319891304347813</v>
      </c>
      <c r="R398" s="4">
        <v>4.8913043478260872E-2</v>
      </c>
      <c r="S398" s="4">
        <f>SUM(Nurse[[#This Row],[CNA Hours]],Nurse[[#This Row],[NA TR Hours]],Nurse[[#This Row],[Med Aide/Tech Hours]])</f>
        <v>92.245760869565146</v>
      </c>
      <c r="T398" s="4">
        <v>92.245760869565146</v>
      </c>
      <c r="U398" s="4">
        <v>0</v>
      </c>
      <c r="V398" s="4">
        <v>0</v>
      </c>
      <c r="W39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31.546195652173914</v>
      </c>
      <c r="X398" s="4">
        <v>0.78260869565217395</v>
      </c>
      <c r="Y398" s="4">
        <v>0</v>
      </c>
      <c r="Z398" s="4">
        <v>0</v>
      </c>
      <c r="AA398" s="4">
        <v>8.0190217391304355</v>
      </c>
      <c r="AB398" s="4">
        <v>0</v>
      </c>
      <c r="AC398" s="4">
        <v>22.744565217391305</v>
      </c>
      <c r="AD398" s="4">
        <v>0</v>
      </c>
      <c r="AE398" s="4">
        <v>0</v>
      </c>
      <c r="AF398" s="1">
        <v>395840</v>
      </c>
      <c r="AG398" s="1">
        <v>3</v>
      </c>
      <c r="AH398"/>
    </row>
    <row r="399" spans="1:34" x14ac:dyDescent="0.25">
      <c r="A399" t="s">
        <v>721</v>
      </c>
      <c r="B399" t="s">
        <v>449</v>
      </c>
      <c r="C399" t="s">
        <v>881</v>
      </c>
      <c r="D399" t="s">
        <v>774</v>
      </c>
      <c r="E399" s="4">
        <v>114.84782608695652</v>
      </c>
      <c r="F399" s="4">
        <f>Nurse[[#This Row],[Total Nurse Staff Hours]]/Nurse[[#This Row],[MDS Census]]</f>
        <v>3.5788283172439912</v>
      </c>
      <c r="G399" s="4">
        <f>Nurse[[#This Row],[Total Direct Care Staff Hours]]/Nurse[[#This Row],[MDS Census]]</f>
        <v>3.449384819231498</v>
      </c>
      <c r="H399" s="4">
        <f>Nurse[[#This Row],[Total RN Hours (w/ Admin, DON)]]/Nurse[[#This Row],[MDS Census]]</f>
        <v>0.95329358319136859</v>
      </c>
      <c r="I399" s="4">
        <f>Nurse[[#This Row],[RN Hours (excl. Admin, DON)]]/Nurse[[#This Row],[MDS Census]]</f>
        <v>0.85224304372515614</v>
      </c>
      <c r="J399" s="4">
        <f>SUM(Nurse[[#This Row],[RN Hours (excl. Admin, DON)]],Nurse[[#This Row],[RN Admin Hours]],Nurse[[#This Row],[RN DON Hours]],Nurse[[#This Row],[LPN Hours (excl. Admin)]],Nurse[[#This Row],[LPN Admin Hours]],Nurse[[#This Row],[CNA Hours]],Nurse[[#This Row],[NA TR Hours]],Nurse[[#This Row],[Med Aide/Tech Hours]])</f>
        <v>411.02065217391316</v>
      </c>
      <c r="K399" s="4">
        <f>SUM(Nurse[[#This Row],[RN Hours (excl. Admin, DON)]],Nurse[[#This Row],[LPN Hours (excl. Admin)]],Nurse[[#This Row],[CNA Hours]],Nurse[[#This Row],[NA TR Hours]],Nurse[[#This Row],[Med Aide/Tech Hours]])</f>
        <v>396.15434782608702</v>
      </c>
      <c r="L399" s="4">
        <f>SUM(Nurse[[#This Row],[RN Hours (excl. Admin, DON)]],Nurse[[#This Row],[RN Admin Hours]],Nurse[[#This Row],[RN DON Hours]])</f>
        <v>109.48369565217391</v>
      </c>
      <c r="M399" s="4">
        <v>97.87826086956521</v>
      </c>
      <c r="N399" s="4">
        <v>6.5510869565217407</v>
      </c>
      <c r="O399" s="4">
        <v>5.0543478260869561</v>
      </c>
      <c r="P399" s="4">
        <f>SUM(Nurse[[#This Row],[LPN Hours (excl. Admin)]],Nurse[[#This Row],[LPN Admin Hours]])</f>
        <v>69.545652173913055</v>
      </c>
      <c r="Q399" s="4">
        <v>66.284782608695664</v>
      </c>
      <c r="R399" s="4">
        <v>3.2608695652173911</v>
      </c>
      <c r="S399" s="4">
        <f>SUM(Nurse[[#This Row],[CNA Hours]],Nurse[[#This Row],[NA TR Hours]],Nurse[[#This Row],[Med Aide/Tech Hours]])</f>
        <v>231.99130434782614</v>
      </c>
      <c r="T399" s="4">
        <v>231.99130434782614</v>
      </c>
      <c r="U399" s="4">
        <v>0</v>
      </c>
      <c r="V399" s="4">
        <v>0</v>
      </c>
      <c r="W39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8.1619565217391301</v>
      </c>
      <c r="X399" s="4">
        <v>0</v>
      </c>
      <c r="Y399" s="4">
        <v>0</v>
      </c>
      <c r="Z399" s="4">
        <v>0</v>
      </c>
      <c r="AA399" s="4">
        <v>7.8608695652173903</v>
      </c>
      <c r="AB399" s="4">
        <v>0</v>
      </c>
      <c r="AC399" s="4">
        <v>0.30108695652173911</v>
      </c>
      <c r="AD399" s="4">
        <v>0</v>
      </c>
      <c r="AE399" s="4">
        <v>0</v>
      </c>
      <c r="AF399" s="1">
        <v>395738</v>
      </c>
      <c r="AG399" s="1">
        <v>3</v>
      </c>
      <c r="AH399"/>
    </row>
    <row r="400" spans="1:34" x14ac:dyDescent="0.25">
      <c r="A400" t="s">
        <v>721</v>
      </c>
      <c r="B400" t="s">
        <v>180</v>
      </c>
      <c r="C400" t="s">
        <v>864</v>
      </c>
      <c r="D400" t="s">
        <v>791</v>
      </c>
      <c r="E400" s="4">
        <v>68.054347826086953</v>
      </c>
      <c r="F400" s="4">
        <f>Nurse[[#This Row],[Total Nurse Staff Hours]]/Nurse[[#This Row],[MDS Census]]</f>
        <v>3.6764893786934998</v>
      </c>
      <c r="G400" s="4">
        <f>Nurse[[#This Row],[Total Direct Care Staff Hours]]/Nurse[[#This Row],[MDS Census]]</f>
        <v>3.3419182239258909</v>
      </c>
      <c r="H400" s="4">
        <f>Nurse[[#This Row],[Total RN Hours (w/ Admin, DON)]]/Nurse[[#This Row],[MDS Census]]</f>
        <v>1.0258345312250439</v>
      </c>
      <c r="I400" s="4">
        <f>Nurse[[#This Row],[RN Hours (excl. Admin, DON)]]/Nurse[[#This Row],[MDS Census]]</f>
        <v>0.8265452803066603</v>
      </c>
      <c r="J400" s="4">
        <f>SUM(Nurse[[#This Row],[RN Hours (excl. Admin, DON)]],Nurse[[#This Row],[RN Admin Hours]],Nurse[[#This Row],[RN DON Hours]],Nurse[[#This Row],[LPN Hours (excl. Admin)]],Nurse[[#This Row],[LPN Admin Hours]],Nurse[[#This Row],[CNA Hours]],Nurse[[#This Row],[NA TR Hours]],Nurse[[#This Row],[Med Aide/Tech Hours]])</f>
        <v>250.20108695652175</v>
      </c>
      <c r="K400" s="4">
        <f>SUM(Nurse[[#This Row],[RN Hours (excl. Admin, DON)]],Nurse[[#This Row],[LPN Hours (excl. Admin)]],Nurse[[#This Row],[CNA Hours]],Nurse[[#This Row],[NA TR Hours]],Nurse[[#This Row],[Med Aide/Tech Hours]])</f>
        <v>227.43206521739131</v>
      </c>
      <c r="L400" s="4">
        <f>SUM(Nurse[[#This Row],[RN Hours (excl. Admin, DON)]],Nurse[[#This Row],[RN Admin Hours]],Nurse[[#This Row],[RN DON Hours]])</f>
        <v>69.8125</v>
      </c>
      <c r="M400" s="4">
        <v>56.25</v>
      </c>
      <c r="N400" s="4">
        <v>8.3940217391304355</v>
      </c>
      <c r="O400" s="4">
        <v>5.1684782608695654</v>
      </c>
      <c r="P400" s="4">
        <f>SUM(Nurse[[#This Row],[LPN Hours (excl. Admin)]],Nurse[[#This Row],[LPN Admin Hours]])</f>
        <v>35.614130434782609</v>
      </c>
      <c r="Q400" s="4">
        <v>26.407608695652176</v>
      </c>
      <c r="R400" s="4">
        <v>9.2065217391304355</v>
      </c>
      <c r="S400" s="4">
        <f>SUM(Nurse[[#This Row],[CNA Hours]],Nurse[[#This Row],[NA TR Hours]],Nurse[[#This Row],[Med Aide/Tech Hours]])</f>
        <v>144.77445652173913</v>
      </c>
      <c r="T400" s="4">
        <v>135.86141304347825</v>
      </c>
      <c r="U400" s="4">
        <v>8.9130434782608692</v>
      </c>
      <c r="V400" s="4">
        <v>0</v>
      </c>
      <c r="W40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00" s="4">
        <v>0</v>
      </c>
      <c r="Y400" s="4">
        <v>0</v>
      </c>
      <c r="Z400" s="4">
        <v>0</v>
      </c>
      <c r="AA400" s="4">
        <v>0</v>
      </c>
      <c r="AB400" s="4">
        <v>0</v>
      </c>
      <c r="AC400" s="4">
        <v>0</v>
      </c>
      <c r="AD400" s="4">
        <v>0</v>
      </c>
      <c r="AE400" s="4">
        <v>0</v>
      </c>
      <c r="AF400" s="1">
        <v>395355</v>
      </c>
      <c r="AG400" s="1">
        <v>3</v>
      </c>
      <c r="AH400"/>
    </row>
    <row r="401" spans="1:34" x14ac:dyDescent="0.25">
      <c r="A401" t="s">
        <v>721</v>
      </c>
      <c r="B401" t="s">
        <v>125</v>
      </c>
      <c r="C401" t="s">
        <v>951</v>
      </c>
      <c r="D401" t="s">
        <v>777</v>
      </c>
      <c r="E401" s="4">
        <v>88.902173913043484</v>
      </c>
      <c r="F401" s="4">
        <f>Nurse[[#This Row],[Total Nurse Staff Hours]]/Nurse[[#This Row],[MDS Census]]</f>
        <v>3.0165252475852795</v>
      </c>
      <c r="G401" s="4">
        <f>Nurse[[#This Row],[Total Direct Care Staff Hours]]/Nurse[[#This Row],[MDS Census]]</f>
        <v>2.8971096711089377</v>
      </c>
      <c r="H401" s="4">
        <f>Nurse[[#This Row],[Total RN Hours (w/ Admin, DON)]]/Nurse[[#This Row],[MDS Census]]</f>
        <v>0.50919916860251868</v>
      </c>
      <c r="I401" s="4">
        <f>Nurse[[#This Row],[RN Hours (excl. Admin, DON)]]/Nurse[[#This Row],[MDS Census]]</f>
        <v>0.39084729184496886</v>
      </c>
      <c r="J401" s="4">
        <f>SUM(Nurse[[#This Row],[RN Hours (excl. Admin, DON)]],Nurse[[#This Row],[RN Admin Hours]],Nurse[[#This Row],[RN DON Hours]],Nurse[[#This Row],[LPN Hours (excl. Admin)]],Nurse[[#This Row],[LPN Admin Hours]],Nurse[[#This Row],[CNA Hours]],Nurse[[#This Row],[NA TR Hours]],Nurse[[#This Row],[Med Aide/Tech Hours]])</f>
        <v>268.17565217391308</v>
      </c>
      <c r="K401" s="4">
        <f>SUM(Nurse[[#This Row],[RN Hours (excl. Admin, DON)]],Nurse[[#This Row],[LPN Hours (excl. Admin)]],Nurse[[#This Row],[CNA Hours]],Nurse[[#This Row],[NA TR Hours]],Nurse[[#This Row],[Med Aide/Tech Hours]])</f>
        <v>257.55934782608699</v>
      </c>
      <c r="L401" s="4">
        <f>SUM(Nurse[[#This Row],[RN Hours (excl. Admin, DON)]],Nurse[[#This Row],[RN Admin Hours]],Nurse[[#This Row],[RN DON Hours]])</f>
        <v>45.268913043478264</v>
      </c>
      <c r="M401" s="4">
        <v>34.747173913043483</v>
      </c>
      <c r="N401" s="4">
        <v>5.3913043478260869</v>
      </c>
      <c r="O401" s="4">
        <v>5.1304347826086953</v>
      </c>
      <c r="P401" s="4">
        <f>SUM(Nurse[[#This Row],[LPN Hours (excl. Admin)]],Nurse[[#This Row],[LPN Admin Hours]])</f>
        <v>56.979891304347824</v>
      </c>
      <c r="Q401" s="4">
        <v>56.885326086956518</v>
      </c>
      <c r="R401" s="4">
        <v>9.4565217391304343E-2</v>
      </c>
      <c r="S401" s="4">
        <f>SUM(Nurse[[#This Row],[CNA Hours]],Nurse[[#This Row],[NA TR Hours]],Nurse[[#This Row],[Med Aide/Tech Hours]])</f>
        <v>165.926847826087</v>
      </c>
      <c r="T401" s="4">
        <v>140.55978260869568</v>
      </c>
      <c r="U401" s="4">
        <v>25.36706521739131</v>
      </c>
      <c r="V401" s="4">
        <v>0</v>
      </c>
      <c r="W40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16.713586956521738</v>
      </c>
      <c r="X401" s="4">
        <v>4.806304347826087</v>
      </c>
      <c r="Y401" s="4">
        <v>0</v>
      </c>
      <c r="Z401" s="4">
        <v>0</v>
      </c>
      <c r="AA401" s="4">
        <v>3.185869565217391</v>
      </c>
      <c r="AB401" s="4">
        <v>0</v>
      </c>
      <c r="AC401" s="4">
        <v>8.7214130434782593</v>
      </c>
      <c r="AD401" s="4">
        <v>0</v>
      </c>
      <c r="AE401" s="4">
        <v>0</v>
      </c>
      <c r="AF401" s="1">
        <v>395265</v>
      </c>
      <c r="AG401" s="1">
        <v>3</v>
      </c>
      <c r="AH401"/>
    </row>
    <row r="402" spans="1:34" x14ac:dyDescent="0.25">
      <c r="A402" t="s">
        <v>721</v>
      </c>
      <c r="B402" t="s">
        <v>665</v>
      </c>
      <c r="C402" t="s">
        <v>1121</v>
      </c>
      <c r="D402" t="s">
        <v>773</v>
      </c>
      <c r="E402" s="4">
        <v>17.869565217391305</v>
      </c>
      <c r="F402" s="4">
        <f>Nurse[[#This Row],[Total Nurse Staff Hours]]/Nurse[[#This Row],[MDS Census]]</f>
        <v>5.6117639902676393</v>
      </c>
      <c r="G402" s="4">
        <f>Nurse[[#This Row],[Total Direct Care Staff Hours]]/Nurse[[#This Row],[MDS Census]]</f>
        <v>4.9724695863746948</v>
      </c>
      <c r="H402" s="4">
        <f>Nurse[[#This Row],[Total RN Hours (w/ Admin, DON)]]/Nurse[[#This Row],[MDS Census]]</f>
        <v>2.2725669099756685</v>
      </c>
      <c r="I402" s="4">
        <f>Nurse[[#This Row],[RN Hours (excl. Admin, DON)]]/Nurse[[#This Row],[MDS Census]]</f>
        <v>1.6332725060827245</v>
      </c>
      <c r="J402" s="4">
        <f>SUM(Nurse[[#This Row],[RN Hours (excl. Admin, DON)]],Nurse[[#This Row],[RN Admin Hours]],Nurse[[#This Row],[RN DON Hours]],Nurse[[#This Row],[LPN Hours (excl. Admin)]],Nurse[[#This Row],[LPN Admin Hours]],Nurse[[#This Row],[CNA Hours]],Nurse[[#This Row],[NA TR Hours]],Nurse[[#This Row],[Med Aide/Tech Hours]])</f>
        <v>100.27978260869564</v>
      </c>
      <c r="K402" s="4">
        <f>SUM(Nurse[[#This Row],[RN Hours (excl. Admin, DON)]],Nurse[[#This Row],[LPN Hours (excl. Admin)]],Nurse[[#This Row],[CNA Hours]],Nurse[[#This Row],[NA TR Hours]],Nurse[[#This Row],[Med Aide/Tech Hours]])</f>
        <v>88.855869565217375</v>
      </c>
      <c r="L402" s="4">
        <f>SUM(Nurse[[#This Row],[RN Hours (excl. Admin, DON)]],Nurse[[#This Row],[RN Admin Hours]],Nurse[[#This Row],[RN DON Hours]])</f>
        <v>40.609782608695639</v>
      </c>
      <c r="M402" s="4">
        <v>29.185869565217381</v>
      </c>
      <c r="N402" s="4">
        <v>5.7391304347826084</v>
      </c>
      <c r="O402" s="4">
        <v>5.6847826086956523</v>
      </c>
      <c r="P402" s="4">
        <f>SUM(Nurse[[#This Row],[LPN Hours (excl. Admin)]],Nurse[[#This Row],[LPN Admin Hours]])</f>
        <v>19.954239130434793</v>
      </c>
      <c r="Q402" s="4">
        <v>19.954239130434793</v>
      </c>
      <c r="R402" s="4">
        <v>0</v>
      </c>
      <c r="S402" s="4">
        <f>SUM(Nurse[[#This Row],[CNA Hours]],Nurse[[#This Row],[NA TR Hours]],Nurse[[#This Row],[Med Aide/Tech Hours]])</f>
        <v>39.715760869565209</v>
      </c>
      <c r="T402" s="4">
        <v>39.715760869565209</v>
      </c>
      <c r="U402" s="4">
        <v>0</v>
      </c>
      <c r="V402" s="4">
        <v>0</v>
      </c>
      <c r="W40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13.724239130434784</v>
      </c>
      <c r="X402" s="4">
        <v>13.724239130434784</v>
      </c>
      <c r="Y402" s="4">
        <v>0</v>
      </c>
      <c r="Z402" s="4">
        <v>0</v>
      </c>
      <c r="AA402" s="4">
        <v>0</v>
      </c>
      <c r="AB402" s="4">
        <v>0</v>
      </c>
      <c r="AC402" s="4">
        <v>0</v>
      </c>
      <c r="AD402" s="4">
        <v>0</v>
      </c>
      <c r="AE402" s="4">
        <v>0</v>
      </c>
      <c r="AF402" s="1">
        <v>396134</v>
      </c>
      <c r="AG402" s="1">
        <v>3</v>
      </c>
      <c r="AH402"/>
    </row>
    <row r="403" spans="1:34" x14ac:dyDescent="0.25">
      <c r="A403" t="s">
        <v>721</v>
      </c>
      <c r="B403" t="s">
        <v>226</v>
      </c>
      <c r="C403" t="s">
        <v>860</v>
      </c>
      <c r="D403" t="s">
        <v>782</v>
      </c>
      <c r="E403" s="4">
        <v>98.402173913043484</v>
      </c>
      <c r="F403" s="4">
        <f>Nurse[[#This Row],[Total Nurse Staff Hours]]/Nurse[[#This Row],[MDS Census]]</f>
        <v>3.299428918590523</v>
      </c>
      <c r="G403" s="4">
        <f>Nurse[[#This Row],[Total Direct Care Staff Hours]]/Nurse[[#This Row],[MDS Census]]</f>
        <v>3.0773268529769138</v>
      </c>
      <c r="H403" s="4">
        <f>Nurse[[#This Row],[Total RN Hours (w/ Admin, DON)]]/Nurse[[#This Row],[MDS Census]]</f>
        <v>0.58654258256931391</v>
      </c>
      <c r="I403" s="4">
        <f>Nurse[[#This Row],[RN Hours (excl. Admin, DON)]]/Nurse[[#This Row],[MDS Census]]</f>
        <v>0.42836297359991155</v>
      </c>
      <c r="J403" s="4">
        <f>SUM(Nurse[[#This Row],[RN Hours (excl. Admin, DON)]],Nurse[[#This Row],[RN Admin Hours]],Nurse[[#This Row],[RN DON Hours]],Nurse[[#This Row],[LPN Hours (excl. Admin)]],Nurse[[#This Row],[LPN Admin Hours]],Nurse[[#This Row],[CNA Hours]],Nurse[[#This Row],[NA TR Hours]],Nurse[[#This Row],[Med Aide/Tech Hours]])</f>
        <v>324.67097826086962</v>
      </c>
      <c r="K403" s="4">
        <f>SUM(Nurse[[#This Row],[RN Hours (excl. Admin, DON)]],Nurse[[#This Row],[LPN Hours (excl. Admin)]],Nurse[[#This Row],[CNA Hours]],Nurse[[#This Row],[NA TR Hours]],Nurse[[#This Row],[Med Aide/Tech Hours]])</f>
        <v>302.81565217391307</v>
      </c>
      <c r="L403" s="4">
        <f>SUM(Nurse[[#This Row],[RN Hours (excl. Admin, DON)]],Nurse[[#This Row],[RN Admin Hours]],Nurse[[#This Row],[RN DON Hours]])</f>
        <v>57.717065217391294</v>
      </c>
      <c r="M403" s="4">
        <v>42.15184782608695</v>
      </c>
      <c r="N403" s="4">
        <v>11.043478260869565</v>
      </c>
      <c r="O403" s="4">
        <v>4.5217391304347823</v>
      </c>
      <c r="P403" s="4">
        <f>SUM(Nurse[[#This Row],[LPN Hours (excl. Admin)]],Nurse[[#This Row],[LPN Admin Hours]])</f>
        <v>87.045217391304362</v>
      </c>
      <c r="Q403" s="4">
        <v>80.755108695652183</v>
      </c>
      <c r="R403" s="4">
        <v>6.2901086956521723</v>
      </c>
      <c r="S403" s="4">
        <f>SUM(Nurse[[#This Row],[CNA Hours]],Nurse[[#This Row],[NA TR Hours]],Nurse[[#This Row],[Med Aide/Tech Hours]])</f>
        <v>179.90869565217392</v>
      </c>
      <c r="T403" s="4">
        <v>143.11619565217393</v>
      </c>
      <c r="U403" s="4">
        <v>36.792499999999997</v>
      </c>
      <c r="V403" s="4">
        <v>0</v>
      </c>
      <c r="W40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03" s="4">
        <v>0</v>
      </c>
      <c r="Y403" s="4">
        <v>0</v>
      </c>
      <c r="Z403" s="4">
        <v>0</v>
      </c>
      <c r="AA403" s="4">
        <v>0</v>
      </c>
      <c r="AB403" s="4">
        <v>0</v>
      </c>
      <c r="AC403" s="4">
        <v>0</v>
      </c>
      <c r="AD403" s="4">
        <v>0</v>
      </c>
      <c r="AE403" s="4">
        <v>0</v>
      </c>
      <c r="AF403" s="1">
        <v>395422</v>
      </c>
      <c r="AG403" s="1">
        <v>3</v>
      </c>
      <c r="AH403"/>
    </row>
    <row r="404" spans="1:34" x14ac:dyDescent="0.25">
      <c r="A404" t="s">
        <v>721</v>
      </c>
      <c r="B404" t="s">
        <v>319</v>
      </c>
      <c r="C404" t="s">
        <v>1036</v>
      </c>
      <c r="D404" t="s">
        <v>736</v>
      </c>
      <c r="E404" s="4">
        <v>110.3695652173913</v>
      </c>
      <c r="F404" s="4">
        <f>Nurse[[#This Row],[Total Nurse Staff Hours]]/Nurse[[#This Row],[MDS Census]]</f>
        <v>3.2313886153240108</v>
      </c>
      <c r="G404" s="4">
        <f>Nurse[[#This Row],[Total Direct Care Staff Hours]]/Nurse[[#This Row],[MDS Census]]</f>
        <v>3.0746031120740605</v>
      </c>
      <c r="H404" s="4">
        <f>Nurse[[#This Row],[Total RN Hours (w/ Admin, DON)]]/Nurse[[#This Row],[MDS Census]]</f>
        <v>1.0036163088438057</v>
      </c>
      <c r="I404" s="4">
        <f>Nurse[[#This Row],[RN Hours (excl. Admin, DON)]]/Nurse[[#This Row],[MDS Census]]</f>
        <v>0.84683080559385471</v>
      </c>
      <c r="J404" s="4">
        <f>SUM(Nurse[[#This Row],[RN Hours (excl. Admin, DON)]],Nurse[[#This Row],[RN Admin Hours]],Nurse[[#This Row],[RN DON Hours]],Nurse[[#This Row],[LPN Hours (excl. Admin)]],Nurse[[#This Row],[LPN Admin Hours]],Nurse[[#This Row],[CNA Hours]],Nurse[[#This Row],[NA TR Hours]],Nurse[[#This Row],[Med Aide/Tech Hours]])</f>
        <v>356.64695652173918</v>
      </c>
      <c r="K404" s="4">
        <f>SUM(Nurse[[#This Row],[RN Hours (excl. Admin, DON)]],Nurse[[#This Row],[LPN Hours (excl. Admin)]],Nurse[[#This Row],[CNA Hours]],Nurse[[#This Row],[NA TR Hours]],Nurse[[#This Row],[Med Aide/Tech Hours]])</f>
        <v>339.34260869565225</v>
      </c>
      <c r="L404" s="4">
        <f>SUM(Nurse[[#This Row],[RN Hours (excl. Admin, DON)]],Nurse[[#This Row],[RN Admin Hours]],Nurse[[#This Row],[RN DON Hours]])</f>
        <v>110.76869565217393</v>
      </c>
      <c r="M404" s="4">
        <v>93.464347826086964</v>
      </c>
      <c r="N404" s="4">
        <v>12.434782608695652</v>
      </c>
      <c r="O404" s="4">
        <v>4.8695652173913047</v>
      </c>
      <c r="P404" s="4">
        <f>SUM(Nurse[[#This Row],[LPN Hours (excl. Admin)]],Nurse[[#This Row],[LPN Admin Hours]])</f>
        <v>49.677934782608688</v>
      </c>
      <c r="Q404" s="4">
        <v>49.677934782608688</v>
      </c>
      <c r="R404" s="4">
        <v>0</v>
      </c>
      <c r="S404" s="4">
        <f>SUM(Nurse[[#This Row],[CNA Hours]],Nurse[[#This Row],[NA TR Hours]],Nurse[[#This Row],[Med Aide/Tech Hours]])</f>
        <v>196.20032608695658</v>
      </c>
      <c r="T404" s="4">
        <v>177.41836956521746</v>
      </c>
      <c r="U404" s="4">
        <v>18.781956521739129</v>
      </c>
      <c r="V404" s="4">
        <v>0</v>
      </c>
      <c r="W40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1.645217391304348</v>
      </c>
      <c r="X404" s="4">
        <v>0</v>
      </c>
      <c r="Y404" s="4">
        <v>0</v>
      </c>
      <c r="Z404" s="4">
        <v>0</v>
      </c>
      <c r="AA404" s="4">
        <v>0</v>
      </c>
      <c r="AB404" s="4">
        <v>0</v>
      </c>
      <c r="AC404" s="4">
        <v>1.645217391304348</v>
      </c>
      <c r="AD404" s="4">
        <v>0</v>
      </c>
      <c r="AE404" s="4">
        <v>0</v>
      </c>
      <c r="AF404" s="1">
        <v>395555</v>
      </c>
      <c r="AG404" s="1">
        <v>3</v>
      </c>
      <c r="AH404"/>
    </row>
    <row r="405" spans="1:34" x14ac:dyDescent="0.25">
      <c r="A405" t="s">
        <v>721</v>
      </c>
      <c r="B405" t="s">
        <v>264</v>
      </c>
      <c r="C405" t="s">
        <v>827</v>
      </c>
      <c r="D405" t="s">
        <v>767</v>
      </c>
      <c r="E405" s="4">
        <v>33.858695652173914</v>
      </c>
      <c r="F405" s="4">
        <f>Nurse[[#This Row],[Total Nurse Staff Hours]]/Nurse[[#This Row],[MDS Census]]</f>
        <v>5.6113964686998399</v>
      </c>
      <c r="G405" s="4">
        <f>Nurse[[#This Row],[Total Direct Care Staff Hours]]/Nurse[[#This Row],[MDS Census]]</f>
        <v>5.2742375601926152</v>
      </c>
      <c r="H405" s="4">
        <f>Nurse[[#This Row],[Total RN Hours (w/ Admin, DON)]]/Nurse[[#This Row],[MDS Census]]</f>
        <v>1.4291332263242376</v>
      </c>
      <c r="I405" s="4">
        <f>Nurse[[#This Row],[RN Hours (excl. Admin, DON)]]/Nurse[[#This Row],[MDS Census]]</f>
        <v>1.1414927768860355</v>
      </c>
      <c r="J405" s="4">
        <f>SUM(Nurse[[#This Row],[RN Hours (excl. Admin, DON)]],Nurse[[#This Row],[RN Admin Hours]],Nurse[[#This Row],[RN DON Hours]],Nurse[[#This Row],[LPN Hours (excl. Admin)]],Nurse[[#This Row],[LPN Admin Hours]],Nurse[[#This Row],[CNA Hours]],Nurse[[#This Row],[NA TR Hours]],Nurse[[#This Row],[Med Aide/Tech Hours]])</f>
        <v>189.99456521739131</v>
      </c>
      <c r="K405" s="4">
        <f>SUM(Nurse[[#This Row],[RN Hours (excl. Admin, DON)]],Nurse[[#This Row],[LPN Hours (excl. Admin)]],Nurse[[#This Row],[CNA Hours]],Nurse[[#This Row],[NA TR Hours]],Nurse[[#This Row],[Med Aide/Tech Hours]])</f>
        <v>178.57880434782606</v>
      </c>
      <c r="L405" s="4">
        <f>SUM(Nurse[[#This Row],[RN Hours (excl. Admin, DON)]],Nurse[[#This Row],[RN Admin Hours]],Nurse[[#This Row],[RN DON Hours]])</f>
        <v>48.388586956521742</v>
      </c>
      <c r="M405" s="4">
        <v>38.649456521739133</v>
      </c>
      <c r="N405" s="4">
        <v>5.2173913043478262</v>
      </c>
      <c r="O405" s="4">
        <v>4.5217391304347823</v>
      </c>
      <c r="P405" s="4">
        <f>SUM(Nurse[[#This Row],[LPN Hours (excl. Admin)]],Nurse[[#This Row],[LPN Admin Hours]])</f>
        <v>40.173913043478258</v>
      </c>
      <c r="Q405" s="4">
        <v>38.497282608695649</v>
      </c>
      <c r="R405" s="4">
        <v>1.6766304347826086</v>
      </c>
      <c r="S405" s="4">
        <f>SUM(Nurse[[#This Row],[CNA Hours]],Nurse[[#This Row],[NA TR Hours]],Nurse[[#This Row],[Med Aide/Tech Hours]])</f>
        <v>101.4320652173913</v>
      </c>
      <c r="T405" s="4">
        <v>101.4320652173913</v>
      </c>
      <c r="U405" s="4">
        <v>0</v>
      </c>
      <c r="V405" s="4">
        <v>0</v>
      </c>
      <c r="W40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05" s="4">
        <v>0</v>
      </c>
      <c r="Y405" s="4">
        <v>0</v>
      </c>
      <c r="Z405" s="4">
        <v>0</v>
      </c>
      <c r="AA405" s="4">
        <v>0</v>
      </c>
      <c r="AB405" s="4">
        <v>0</v>
      </c>
      <c r="AC405" s="4">
        <v>0</v>
      </c>
      <c r="AD405" s="4">
        <v>0</v>
      </c>
      <c r="AE405" s="4">
        <v>0</v>
      </c>
      <c r="AF405" s="1">
        <v>395473</v>
      </c>
      <c r="AG405" s="1">
        <v>3</v>
      </c>
      <c r="AH405"/>
    </row>
    <row r="406" spans="1:34" x14ac:dyDescent="0.25">
      <c r="A406" t="s">
        <v>721</v>
      </c>
      <c r="B406" t="s">
        <v>678</v>
      </c>
      <c r="C406" t="s">
        <v>909</v>
      </c>
      <c r="D406" t="s">
        <v>763</v>
      </c>
      <c r="E406" s="4">
        <v>77.25</v>
      </c>
      <c r="F406" s="4">
        <f>Nurse[[#This Row],[Total Nurse Staff Hours]]/Nurse[[#This Row],[MDS Census]]</f>
        <v>5.7657056423244697</v>
      </c>
      <c r="G406" s="4">
        <f>Nurse[[#This Row],[Total Direct Care Staff Hours]]/Nurse[[#This Row],[MDS Census]]</f>
        <v>5.5474700999015054</v>
      </c>
      <c r="H406" s="4">
        <f>Nurse[[#This Row],[Total RN Hours (w/ Admin, DON)]]/Nurse[[#This Row],[MDS Census]]</f>
        <v>1.3947418038553538</v>
      </c>
      <c r="I406" s="4">
        <f>Nurse[[#This Row],[RN Hours (excl. Admin, DON)]]/Nurse[[#This Row],[MDS Census]]</f>
        <v>1.1765062614323907</v>
      </c>
      <c r="J406" s="4">
        <f>SUM(Nurse[[#This Row],[RN Hours (excl. Admin, DON)]],Nurse[[#This Row],[RN Admin Hours]],Nurse[[#This Row],[RN DON Hours]],Nurse[[#This Row],[LPN Hours (excl. Admin)]],Nurse[[#This Row],[LPN Admin Hours]],Nurse[[#This Row],[CNA Hours]],Nurse[[#This Row],[NA TR Hours]],Nurse[[#This Row],[Med Aide/Tech Hours]])</f>
        <v>445.40076086956526</v>
      </c>
      <c r="K406" s="4">
        <f>SUM(Nurse[[#This Row],[RN Hours (excl. Admin, DON)]],Nurse[[#This Row],[LPN Hours (excl. Admin)]],Nurse[[#This Row],[CNA Hours]],Nurse[[#This Row],[NA TR Hours]],Nurse[[#This Row],[Med Aide/Tech Hours]])</f>
        <v>428.54206521739127</v>
      </c>
      <c r="L406" s="4">
        <f>SUM(Nurse[[#This Row],[RN Hours (excl. Admin, DON)]],Nurse[[#This Row],[RN Admin Hours]],Nurse[[#This Row],[RN DON Hours]])</f>
        <v>107.74380434782609</v>
      </c>
      <c r="M406" s="4">
        <v>90.885108695652178</v>
      </c>
      <c r="N406" s="4">
        <v>11.478260869565217</v>
      </c>
      <c r="O406" s="4">
        <v>5.3804347826086953</v>
      </c>
      <c r="P406" s="4">
        <f>SUM(Nurse[[#This Row],[LPN Hours (excl. Admin)]],Nurse[[#This Row],[LPN Admin Hours]])</f>
        <v>83.984673913043466</v>
      </c>
      <c r="Q406" s="4">
        <v>83.984673913043466</v>
      </c>
      <c r="R406" s="4">
        <v>0</v>
      </c>
      <c r="S406" s="4">
        <f>SUM(Nurse[[#This Row],[CNA Hours]],Nurse[[#This Row],[NA TR Hours]],Nurse[[#This Row],[Med Aide/Tech Hours]])</f>
        <v>253.67228260869567</v>
      </c>
      <c r="T406" s="4">
        <v>253.67228260869567</v>
      </c>
      <c r="U406" s="4">
        <v>0</v>
      </c>
      <c r="V406" s="4">
        <v>0</v>
      </c>
      <c r="W40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06" s="4">
        <v>0</v>
      </c>
      <c r="Y406" s="4">
        <v>0</v>
      </c>
      <c r="Z406" s="4">
        <v>0</v>
      </c>
      <c r="AA406" s="4">
        <v>0</v>
      </c>
      <c r="AB406" s="4">
        <v>0</v>
      </c>
      <c r="AC406" s="4">
        <v>0</v>
      </c>
      <c r="AD406" s="4">
        <v>0</v>
      </c>
      <c r="AE406" s="4">
        <v>0</v>
      </c>
      <c r="AF406" t="s">
        <v>1</v>
      </c>
      <c r="AG406" s="1">
        <v>3</v>
      </c>
      <c r="AH406"/>
    </row>
    <row r="407" spans="1:34" x14ac:dyDescent="0.25">
      <c r="A407" t="s">
        <v>721</v>
      </c>
      <c r="B407" t="s">
        <v>547</v>
      </c>
      <c r="C407" t="s">
        <v>905</v>
      </c>
      <c r="D407" t="s">
        <v>768</v>
      </c>
      <c r="E407" s="4">
        <v>93.304347826086953</v>
      </c>
      <c r="F407" s="4">
        <f>Nurse[[#This Row],[Total Nurse Staff Hours]]/Nurse[[#This Row],[MDS Census]]</f>
        <v>3.2620270270270266</v>
      </c>
      <c r="G407" s="4">
        <f>Nurse[[#This Row],[Total Direct Care Staff Hours]]/Nurse[[#This Row],[MDS Census]]</f>
        <v>2.8611160298229268</v>
      </c>
      <c r="H407" s="4">
        <f>Nurse[[#This Row],[Total RN Hours (w/ Admin, DON)]]/Nurse[[#This Row],[MDS Census]]</f>
        <v>0.48121854613233916</v>
      </c>
      <c r="I407" s="4">
        <f>Nurse[[#This Row],[RN Hours (excl. Admin, DON)]]/Nurse[[#This Row],[MDS Census]]</f>
        <v>8.0307548928238562E-2</v>
      </c>
      <c r="J407" s="4">
        <f>SUM(Nurse[[#This Row],[RN Hours (excl. Admin, DON)]],Nurse[[#This Row],[RN Admin Hours]],Nurse[[#This Row],[RN DON Hours]],Nurse[[#This Row],[LPN Hours (excl. Admin)]],Nurse[[#This Row],[LPN Admin Hours]],Nurse[[#This Row],[CNA Hours]],Nurse[[#This Row],[NA TR Hours]],Nurse[[#This Row],[Med Aide/Tech Hours]])</f>
        <v>304.36130434782604</v>
      </c>
      <c r="K407" s="4">
        <f>SUM(Nurse[[#This Row],[RN Hours (excl. Admin, DON)]],Nurse[[#This Row],[LPN Hours (excl. Admin)]],Nurse[[#This Row],[CNA Hours]],Nurse[[#This Row],[NA TR Hours]],Nurse[[#This Row],[Med Aide/Tech Hours]])</f>
        <v>266.95456521739135</v>
      </c>
      <c r="L407" s="4">
        <f>SUM(Nurse[[#This Row],[RN Hours (excl. Admin, DON)]],Nurse[[#This Row],[RN Admin Hours]],Nurse[[#This Row],[RN DON Hours]])</f>
        <v>44.899782608695645</v>
      </c>
      <c r="M407" s="4">
        <v>7.4930434782608675</v>
      </c>
      <c r="N407" s="4">
        <v>32.276304347826084</v>
      </c>
      <c r="O407" s="4">
        <v>5.1304347826086953</v>
      </c>
      <c r="P407" s="4">
        <f>SUM(Nurse[[#This Row],[LPN Hours (excl. Admin)]],Nurse[[#This Row],[LPN Admin Hours]])</f>
        <v>74.144347826086971</v>
      </c>
      <c r="Q407" s="4">
        <v>74.144347826086971</v>
      </c>
      <c r="R407" s="4">
        <v>0</v>
      </c>
      <c r="S407" s="4">
        <f>SUM(Nurse[[#This Row],[CNA Hours]],Nurse[[#This Row],[NA TR Hours]],Nurse[[#This Row],[Med Aide/Tech Hours]])</f>
        <v>185.31717391304349</v>
      </c>
      <c r="T407" s="4">
        <v>158.62978260869565</v>
      </c>
      <c r="U407" s="4">
        <v>1.4119565217391306</v>
      </c>
      <c r="V407" s="4">
        <v>25.275434782608691</v>
      </c>
      <c r="W40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14.735652173913035</v>
      </c>
      <c r="X407" s="4">
        <v>0</v>
      </c>
      <c r="Y407" s="4">
        <v>2.9254347826086957</v>
      </c>
      <c r="Z407" s="4">
        <v>0</v>
      </c>
      <c r="AA407" s="4">
        <v>10.424891304347819</v>
      </c>
      <c r="AB407" s="4">
        <v>0</v>
      </c>
      <c r="AC407" s="4">
        <v>1.3853260869565218</v>
      </c>
      <c r="AD407" s="4">
        <v>0</v>
      </c>
      <c r="AE407" s="4">
        <v>0</v>
      </c>
      <c r="AF407" s="1">
        <v>395883</v>
      </c>
      <c r="AG407" s="1">
        <v>3</v>
      </c>
      <c r="AH407"/>
    </row>
    <row r="408" spans="1:34" x14ac:dyDescent="0.25">
      <c r="A408" t="s">
        <v>721</v>
      </c>
      <c r="B408" t="s">
        <v>70</v>
      </c>
      <c r="C408" t="s">
        <v>881</v>
      </c>
      <c r="D408" t="s">
        <v>774</v>
      </c>
      <c r="E408" s="4">
        <v>49.978260869565219</v>
      </c>
      <c r="F408" s="4">
        <f>Nurse[[#This Row],[Total Nurse Staff Hours]]/Nurse[[#This Row],[MDS Census]]</f>
        <v>3.5969269247498921</v>
      </c>
      <c r="G408" s="4">
        <f>Nurse[[#This Row],[Total Direct Care Staff Hours]]/Nurse[[#This Row],[MDS Census]]</f>
        <v>3.379843410178339</v>
      </c>
      <c r="H408" s="4">
        <f>Nurse[[#This Row],[Total RN Hours (w/ Admin, DON)]]/Nurse[[#This Row],[MDS Census]]</f>
        <v>0.66778164419312736</v>
      </c>
      <c r="I408" s="4">
        <f>Nurse[[#This Row],[RN Hours (excl. Admin, DON)]]/Nurse[[#This Row],[MDS Census]]</f>
        <v>0.45069812962157452</v>
      </c>
      <c r="J408" s="4">
        <f>SUM(Nurse[[#This Row],[RN Hours (excl. Admin, DON)]],Nurse[[#This Row],[RN Admin Hours]],Nurse[[#This Row],[RN DON Hours]],Nurse[[#This Row],[LPN Hours (excl. Admin)]],Nurse[[#This Row],[LPN Admin Hours]],Nurse[[#This Row],[CNA Hours]],Nurse[[#This Row],[NA TR Hours]],Nurse[[#This Row],[Med Aide/Tech Hours]])</f>
        <v>179.76815217391308</v>
      </c>
      <c r="K408" s="4">
        <f>SUM(Nurse[[#This Row],[RN Hours (excl. Admin, DON)]],Nurse[[#This Row],[LPN Hours (excl. Admin)]],Nurse[[#This Row],[CNA Hours]],Nurse[[#This Row],[NA TR Hours]],Nurse[[#This Row],[Med Aide/Tech Hours]])</f>
        <v>168.91869565217394</v>
      </c>
      <c r="L408" s="4">
        <f>SUM(Nurse[[#This Row],[RN Hours (excl. Admin, DON)]],Nurse[[#This Row],[RN Admin Hours]],Nurse[[#This Row],[RN DON Hours]])</f>
        <v>33.3745652173913</v>
      </c>
      <c r="M408" s="4">
        <v>22.525108695652172</v>
      </c>
      <c r="N408" s="4">
        <v>5.545108695652174</v>
      </c>
      <c r="O408" s="4">
        <v>5.3043478260869561</v>
      </c>
      <c r="P408" s="4">
        <f>SUM(Nurse[[#This Row],[LPN Hours (excl. Admin)]],Nurse[[#This Row],[LPN Admin Hours]])</f>
        <v>54.79597826086956</v>
      </c>
      <c r="Q408" s="4">
        <v>54.79597826086956</v>
      </c>
      <c r="R408" s="4">
        <v>0</v>
      </c>
      <c r="S408" s="4">
        <f>SUM(Nurse[[#This Row],[CNA Hours]],Nurse[[#This Row],[NA TR Hours]],Nurse[[#This Row],[Med Aide/Tech Hours]])</f>
        <v>91.597608695652212</v>
      </c>
      <c r="T408" s="4">
        <v>49.080000000000027</v>
      </c>
      <c r="U408" s="4">
        <v>42.517608695652179</v>
      </c>
      <c r="V408" s="4">
        <v>0</v>
      </c>
      <c r="W40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08" s="4">
        <v>0</v>
      </c>
      <c r="Y408" s="4">
        <v>0</v>
      </c>
      <c r="Z408" s="4">
        <v>0</v>
      </c>
      <c r="AA408" s="4">
        <v>0</v>
      </c>
      <c r="AB408" s="4">
        <v>0</v>
      </c>
      <c r="AC408" s="4">
        <v>0</v>
      </c>
      <c r="AD408" s="4">
        <v>0</v>
      </c>
      <c r="AE408" s="4">
        <v>0</v>
      </c>
      <c r="AF408" s="1">
        <v>395135</v>
      </c>
      <c r="AG408" s="1">
        <v>3</v>
      </c>
      <c r="AH408"/>
    </row>
    <row r="409" spans="1:34" x14ac:dyDescent="0.25">
      <c r="A409" t="s">
        <v>721</v>
      </c>
      <c r="B409" t="s">
        <v>387</v>
      </c>
      <c r="C409" t="s">
        <v>1059</v>
      </c>
      <c r="D409" t="s">
        <v>736</v>
      </c>
      <c r="E409" s="4">
        <v>55.5</v>
      </c>
      <c r="F409" s="4">
        <f>Nurse[[#This Row],[Total Nurse Staff Hours]]/Nurse[[#This Row],[MDS Census]]</f>
        <v>3.8617430473952221</v>
      </c>
      <c r="G409" s="4">
        <f>Nurse[[#This Row],[Total Direct Care Staff Hours]]/Nurse[[#This Row],[MDS Census]]</f>
        <v>3.1707422640031342</v>
      </c>
      <c r="H409" s="4">
        <f>Nurse[[#This Row],[Total RN Hours (w/ Admin, DON)]]/Nurse[[#This Row],[MDS Census]]</f>
        <v>1.3406149627888759</v>
      </c>
      <c r="I409" s="4">
        <f>Nurse[[#This Row],[RN Hours (excl. Admin, DON)]]/Nurse[[#This Row],[MDS Census]]</f>
        <v>0.64961417939678812</v>
      </c>
      <c r="J409" s="4">
        <f>SUM(Nurse[[#This Row],[RN Hours (excl. Admin, DON)]],Nurse[[#This Row],[RN Admin Hours]],Nurse[[#This Row],[RN DON Hours]],Nurse[[#This Row],[LPN Hours (excl. Admin)]],Nurse[[#This Row],[LPN Admin Hours]],Nurse[[#This Row],[CNA Hours]],Nurse[[#This Row],[NA TR Hours]],Nurse[[#This Row],[Med Aide/Tech Hours]])</f>
        <v>214.32673913043482</v>
      </c>
      <c r="K409" s="4">
        <f>SUM(Nurse[[#This Row],[RN Hours (excl. Admin, DON)]],Nurse[[#This Row],[LPN Hours (excl. Admin)]],Nurse[[#This Row],[CNA Hours]],Nurse[[#This Row],[NA TR Hours]],Nurse[[#This Row],[Med Aide/Tech Hours]])</f>
        <v>175.97619565217394</v>
      </c>
      <c r="L409" s="4">
        <f>SUM(Nurse[[#This Row],[RN Hours (excl. Admin, DON)]],Nurse[[#This Row],[RN Admin Hours]],Nurse[[#This Row],[RN DON Hours]])</f>
        <v>74.404130434782616</v>
      </c>
      <c r="M409" s="4">
        <v>36.053586956521741</v>
      </c>
      <c r="N409" s="4">
        <v>32.959239130434781</v>
      </c>
      <c r="O409" s="4">
        <v>5.3913043478260869</v>
      </c>
      <c r="P409" s="4">
        <f>SUM(Nurse[[#This Row],[LPN Hours (excl. Admin)]],Nurse[[#This Row],[LPN Admin Hours]])</f>
        <v>22.508369565217389</v>
      </c>
      <c r="Q409" s="4">
        <v>22.508369565217389</v>
      </c>
      <c r="R409" s="4">
        <v>0</v>
      </c>
      <c r="S409" s="4">
        <f>SUM(Nurse[[#This Row],[CNA Hours]],Nurse[[#This Row],[NA TR Hours]],Nurse[[#This Row],[Med Aide/Tech Hours]])</f>
        <v>117.41423913043479</v>
      </c>
      <c r="T409" s="4">
        <v>117.28923913043479</v>
      </c>
      <c r="U409" s="4">
        <v>0.125</v>
      </c>
      <c r="V409" s="4">
        <v>0</v>
      </c>
      <c r="W40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7.8647826086956512</v>
      </c>
      <c r="X409" s="4">
        <v>1.8361956521739125</v>
      </c>
      <c r="Y409" s="4">
        <v>0</v>
      </c>
      <c r="Z409" s="4">
        <v>0</v>
      </c>
      <c r="AA409" s="4">
        <v>2.8235869565217389</v>
      </c>
      <c r="AB409" s="4">
        <v>0</v>
      </c>
      <c r="AC409" s="4">
        <v>3.08</v>
      </c>
      <c r="AD409" s="4">
        <v>0.125</v>
      </c>
      <c r="AE409" s="4">
        <v>0</v>
      </c>
      <c r="AF409" s="1">
        <v>395648</v>
      </c>
      <c r="AG409" s="1">
        <v>3</v>
      </c>
      <c r="AH409"/>
    </row>
    <row r="410" spans="1:34" x14ac:dyDescent="0.25">
      <c r="A410" t="s">
        <v>721</v>
      </c>
      <c r="B410" t="s">
        <v>269</v>
      </c>
      <c r="C410" t="s">
        <v>881</v>
      </c>
      <c r="D410" t="s">
        <v>774</v>
      </c>
      <c r="E410" s="4">
        <v>266.86956521739131</v>
      </c>
      <c r="F410" s="4">
        <f>Nurse[[#This Row],[Total Nurse Staff Hours]]/Nurse[[#This Row],[MDS Census]]</f>
        <v>2.8027553763440856</v>
      </c>
      <c r="G410" s="4">
        <f>Nurse[[#This Row],[Total Direct Care Staff Hours]]/Nurse[[#This Row],[MDS Census]]</f>
        <v>2.4383247800586507</v>
      </c>
      <c r="H410" s="4">
        <f>Nurse[[#This Row],[Total RN Hours (w/ Admin, DON)]]/Nurse[[#This Row],[MDS Census]]</f>
        <v>0.81693955685891162</v>
      </c>
      <c r="I410" s="4">
        <f>Nurse[[#This Row],[RN Hours (excl. Admin, DON)]]/Nurse[[#This Row],[MDS Census]]</f>
        <v>0.45250896057347667</v>
      </c>
      <c r="J410" s="4">
        <f>SUM(Nurse[[#This Row],[RN Hours (excl. Admin, DON)]],Nurse[[#This Row],[RN Admin Hours]],Nurse[[#This Row],[RN DON Hours]],Nurse[[#This Row],[LPN Hours (excl. Admin)]],Nurse[[#This Row],[LPN Admin Hours]],Nurse[[#This Row],[CNA Hours]],Nurse[[#This Row],[NA TR Hours]],Nurse[[#This Row],[Med Aide/Tech Hours]])</f>
        <v>747.97010869565213</v>
      </c>
      <c r="K410" s="4">
        <f>SUM(Nurse[[#This Row],[RN Hours (excl. Admin, DON)]],Nurse[[#This Row],[LPN Hours (excl. Admin)]],Nurse[[#This Row],[CNA Hours]],Nurse[[#This Row],[NA TR Hours]],Nurse[[#This Row],[Med Aide/Tech Hours]])</f>
        <v>650.71467391304338</v>
      </c>
      <c r="L410" s="4">
        <f>SUM(Nurse[[#This Row],[RN Hours (excl. Admin, DON)]],Nurse[[#This Row],[RN Admin Hours]],Nurse[[#This Row],[RN DON Hours]])</f>
        <v>218.01630434782606</v>
      </c>
      <c r="M410" s="4">
        <v>120.76086956521739</v>
      </c>
      <c r="N410" s="4">
        <v>82.994565217391298</v>
      </c>
      <c r="O410" s="4">
        <v>14.260869565217391</v>
      </c>
      <c r="P410" s="4">
        <f>SUM(Nurse[[#This Row],[LPN Hours (excl. Admin)]],Nurse[[#This Row],[LPN Admin Hours]])</f>
        <v>152.32065217391303</v>
      </c>
      <c r="Q410" s="4">
        <v>152.32065217391303</v>
      </c>
      <c r="R410" s="4">
        <v>0</v>
      </c>
      <c r="S410" s="4">
        <f>SUM(Nurse[[#This Row],[CNA Hours]],Nurse[[#This Row],[NA TR Hours]],Nurse[[#This Row],[Med Aide/Tech Hours]])</f>
        <v>377.633152173913</v>
      </c>
      <c r="T410" s="4">
        <v>377.37228260869563</v>
      </c>
      <c r="U410" s="4">
        <v>0.2608695652173913</v>
      </c>
      <c r="V410" s="4">
        <v>0</v>
      </c>
      <c r="W4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53.614130434782609</v>
      </c>
      <c r="X410" s="4">
        <v>13.891304347826088</v>
      </c>
      <c r="Y410" s="4">
        <v>5.2853260869565215</v>
      </c>
      <c r="Z410" s="4">
        <v>0</v>
      </c>
      <c r="AA410" s="4">
        <v>9.1929347826086953</v>
      </c>
      <c r="AB410" s="4">
        <v>0</v>
      </c>
      <c r="AC410" s="4">
        <v>25.244565217391305</v>
      </c>
      <c r="AD410" s="4">
        <v>0</v>
      </c>
      <c r="AE410" s="4">
        <v>0</v>
      </c>
      <c r="AF410" s="1">
        <v>395478</v>
      </c>
      <c r="AG410" s="1">
        <v>3</v>
      </c>
      <c r="AH410"/>
    </row>
    <row r="411" spans="1:34" x14ac:dyDescent="0.25">
      <c r="A411" t="s">
        <v>721</v>
      </c>
      <c r="B411" t="s">
        <v>588</v>
      </c>
      <c r="C411" t="s">
        <v>881</v>
      </c>
      <c r="D411" t="s">
        <v>774</v>
      </c>
      <c r="E411" s="4">
        <v>94.532608695652172</v>
      </c>
      <c r="F411" s="4">
        <f>Nurse[[#This Row],[Total Nurse Staff Hours]]/Nurse[[#This Row],[MDS Census]]</f>
        <v>4.6897205933080377</v>
      </c>
      <c r="G411" s="4">
        <f>Nurse[[#This Row],[Total Direct Care Staff Hours]]/Nurse[[#This Row],[MDS Census]]</f>
        <v>4.4621133724272735</v>
      </c>
      <c r="H411" s="4">
        <f>Nurse[[#This Row],[Total RN Hours (w/ Admin, DON)]]/Nurse[[#This Row],[MDS Census]]</f>
        <v>0.96791997240427741</v>
      </c>
      <c r="I411" s="4">
        <f>Nurse[[#This Row],[RN Hours (excl. Admin, DON)]]/Nurse[[#This Row],[MDS Census]]</f>
        <v>0.82580200068989307</v>
      </c>
      <c r="J411" s="4">
        <f>SUM(Nurse[[#This Row],[RN Hours (excl. Admin, DON)]],Nurse[[#This Row],[RN Admin Hours]],Nurse[[#This Row],[RN DON Hours]],Nurse[[#This Row],[LPN Hours (excl. Admin)]],Nurse[[#This Row],[LPN Admin Hours]],Nurse[[#This Row],[CNA Hours]],Nurse[[#This Row],[NA TR Hours]],Nurse[[#This Row],[Med Aide/Tech Hours]])</f>
        <v>443.33152173913044</v>
      </c>
      <c r="K411" s="4">
        <f>SUM(Nurse[[#This Row],[RN Hours (excl. Admin, DON)]],Nurse[[#This Row],[LPN Hours (excl. Admin)]],Nurse[[#This Row],[CNA Hours]],Nurse[[#This Row],[NA TR Hours]],Nurse[[#This Row],[Med Aide/Tech Hours]])</f>
        <v>421.81521739130432</v>
      </c>
      <c r="L411" s="4">
        <f>SUM(Nurse[[#This Row],[RN Hours (excl. Admin, DON)]],Nurse[[#This Row],[RN Admin Hours]],Nurse[[#This Row],[RN DON Hours]])</f>
        <v>91.5</v>
      </c>
      <c r="M411" s="4">
        <v>78.065217391304344</v>
      </c>
      <c r="N411" s="4">
        <v>8.304347826086957</v>
      </c>
      <c r="O411" s="4">
        <v>5.1304347826086953</v>
      </c>
      <c r="P411" s="4">
        <f>SUM(Nurse[[#This Row],[LPN Hours (excl. Admin)]],Nurse[[#This Row],[LPN Admin Hours]])</f>
        <v>78.214673913043484</v>
      </c>
      <c r="Q411" s="4">
        <v>70.133152173913047</v>
      </c>
      <c r="R411" s="4">
        <v>8.0815217391304355</v>
      </c>
      <c r="S411" s="4">
        <f>SUM(Nurse[[#This Row],[CNA Hours]],Nurse[[#This Row],[NA TR Hours]],Nurse[[#This Row],[Med Aide/Tech Hours]])</f>
        <v>273.61684782608694</v>
      </c>
      <c r="T411" s="4">
        <v>273.61684782608694</v>
      </c>
      <c r="U411" s="4">
        <v>0</v>
      </c>
      <c r="V411" s="4">
        <v>0</v>
      </c>
      <c r="W4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21.152173913043477</v>
      </c>
      <c r="X411" s="4">
        <v>0</v>
      </c>
      <c r="Y411" s="4">
        <v>0</v>
      </c>
      <c r="Z411" s="4">
        <v>0</v>
      </c>
      <c r="AA411" s="4">
        <v>0</v>
      </c>
      <c r="AB411" s="4">
        <v>0</v>
      </c>
      <c r="AC411" s="4">
        <v>21.152173913043477</v>
      </c>
      <c r="AD411" s="4">
        <v>0</v>
      </c>
      <c r="AE411" s="4">
        <v>0</v>
      </c>
      <c r="AF411" s="1">
        <v>395961</v>
      </c>
      <c r="AG411" s="1">
        <v>3</v>
      </c>
      <c r="AH411"/>
    </row>
    <row r="412" spans="1:34" x14ac:dyDescent="0.25">
      <c r="A412" t="s">
        <v>721</v>
      </c>
      <c r="B412" t="s">
        <v>52</v>
      </c>
      <c r="C412" t="s">
        <v>903</v>
      </c>
      <c r="D412" t="s">
        <v>769</v>
      </c>
      <c r="E412" s="4">
        <v>237.54347826086956</v>
      </c>
      <c r="F412" s="4">
        <f>Nurse[[#This Row],[Total Nurse Staff Hours]]/Nurse[[#This Row],[MDS Census]]</f>
        <v>3.4688253866569045</v>
      </c>
      <c r="G412" s="4">
        <f>Nurse[[#This Row],[Total Direct Care Staff Hours]]/Nurse[[#This Row],[MDS Census]]</f>
        <v>3.2200311155852477</v>
      </c>
      <c r="H412" s="4">
        <f>Nurse[[#This Row],[Total RN Hours (w/ Admin, DON)]]/Nurse[[#This Row],[MDS Census]]</f>
        <v>0.54856502242152472</v>
      </c>
      <c r="I412" s="4">
        <f>Nurse[[#This Row],[RN Hours (excl. Admin, DON)]]/Nurse[[#This Row],[MDS Census]]</f>
        <v>0.34233732955065443</v>
      </c>
      <c r="J412" s="4">
        <f>SUM(Nurse[[#This Row],[RN Hours (excl. Admin, DON)]],Nurse[[#This Row],[RN Admin Hours]],Nurse[[#This Row],[RN DON Hours]],Nurse[[#This Row],[LPN Hours (excl. Admin)]],Nurse[[#This Row],[LPN Admin Hours]],Nurse[[#This Row],[CNA Hours]],Nurse[[#This Row],[NA TR Hours]],Nurse[[#This Row],[Med Aide/Tech Hours]])</f>
        <v>823.99684782608688</v>
      </c>
      <c r="K412" s="4">
        <f>SUM(Nurse[[#This Row],[RN Hours (excl. Admin, DON)]],Nurse[[#This Row],[LPN Hours (excl. Admin)]],Nurse[[#This Row],[CNA Hours]],Nurse[[#This Row],[NA TR Hours]],Nurse[[#This Row],[Med Aide/Tech Hours]])</f>
        <v>764.89739130434782</v>
      </c>
      <c r="L412" s="4">
        <f>SUM(Nurse[[#This Row],[RN Hours (excl. Admin, DON)]],Nurse[[#This Row],[RN Admin Hours]],Nurse[[#This Row],[RN DON Hours]])</f>
        <v>130.30804347826088</v>
      </c>
      <c r="M412" s="4">
        <v>81.320000000000022</v>
      </c>
      <c r="N412" s="4">
        <v>43.857608695652168</v>
      </c>
      <c r="O412" s="4">
        <v>5.1304347826086953</v>
      </c>
      <c r="P412" s="4">
        <f>SUM(Nurse[[#This Row],[LPN Hours (excl. Admin)]],Nurse[[#This Row],[LPN Admin Hours]])</f>
        <v>219.23902173913029</v>
      </c>
      <c r="Q412" s="4">
        <v>209.12760869565204</v>
      </c>
      <c r="R412" s="4">
        <v>10.111413043478262</v>
      </c>
      <c r="S412" s="4">
        <f>SUM(Nurse[[#This Row],[CNA Hours]],Nurse[[#This Row],[NA TR Hours]],Nurse[[#This Row],[Med Aide/Tech Hours]])</f>
        <v>474.44978260869578</v>
      </c>
      <c r="T412" s="4">
        <v>474.44978260869578</v>
      </c>
      <c r="U412" s="4">
        <v>0</v>
      </c>
      <c r="V412" s="4">
        <v>0</v>
      </c>
      <c r="W4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38.026739130434784</v>
      </c>
      <c r="X412" s="4">
        <v>0.96195652173913049</v>
      </c>
      <c r="Y412" s="4">
        <v>0</v>
      </c>
      <c r="Z412" s="4">
        <v>0</v>
      </c>
      <c r="AA412" s="4">
        <v>22.468260869565217</v>
      </c>
      <c r="AB412" s="4">
        <v>0</v>
      </c>
      <c r="AC412" s="4">
        <v>14.596521739130436</v>
      </c>
      <c r="AD412" s="4">
        <v>0</v>
      </c>
      <c r="AE412" s="4">
        <v>0</v>
      </c>
      <c r="AF412" s="1">
        <v>395080</v>
      </c>
      <c r="AG412" s="1">
        <v>3</v>
      </c>
      <c r="AH412"/>
    </row>
    <row r="413" spans="1:34" x14ac:dyDescent="0.25">
      <c r="A413" t="s">
        <v>721</v>
      </c>
      <c r="B413" t="s">
        <v>544</v>
      </c>
      <c r="C413" t="s">
        <v>1101</v>
      </c>
      <c r="D413" t="s">
        <v>776</v>
      </c>
      <c r="E413" s="4">
        <v>90.489130434782609</v>
      </c>
      <c r="F413" s="4">
        <f>Nurse[[#This Row],[Total Nurse Staff Hours]]/Nurse[[#This Row],[MDS Census]]</f>
        <v>3.4905741741741738</v>
      </c>
      <c r="G413" s="4">
        <f>Nurse[[#This Row],[Total Direct Care Staff Hours]]/Nurse[[#This Row],[MDS Census]]</f>
        <v>3.167924324324324</v>
      </c>
      <c r="H413" s="4">
        <f>Nurse[[#This Row],[Total RN Hours (w/ Admin, DON)]]/Nurse[[#This Row],[MDS Census]]</f>
        <v>0.77956876876876879</v>
      </c>
      <c r="I413" s="4">
        <f>Nurse[[#This Row],[RN Hours (excl. Admin, DON)]]/Nurse[[#This Row],[MDS Census]]</f>
        <v>0.51715915915915911</v>
      </c>
      <c r="J413" s="4">
        <f>SUM(Nurse[[#This Row],[RN Hours (excl. Admin, DON)]],Nurse[[#This Row],[RN Admin Hours]],Nurse[[#This Row],[RN DON Hours]],Nurse[[#This Row],[LPN Hours (excl. Admin)]],Nurse[[#This Row],[LPN Admin Hours]],Nurse[[#This Row],[CNA Hours]],Nurse[[#This Row],[NA TR Hours]],Nurse[[#This Row],[Med Aide/Tech Hours]])</f>
        <v>315.85902173913041</v>
      </c>
      <c r="K413" s="4">
        <f>SUM(Nurse[[#This Row],[RN Hours (excl. Admin, DON)]],Nurse[[#This Row],[LPN Hours (excl. Admin)]],Nurse[[#This Row],[CNA Hours]],Nurse[[#This Row],[NA TR Hours]],Nurse[[#This Row],[Med Aide/Tech Hours]])</f>
        <v>286.66271739130434</v>
      </c>
      <c r="L413" s="4">
        <f>SUM(Nurse[[#This Row],[RN Hours (excl. Admin, DON)]],Nurse[[#This Row],[RN Admin Hours]],Nurse[[#This Row],[RN DON Hours]])</f>
        <v>70.542500000000004</v>
      </c>
      <c r="M413" s="4">
        <v>46.797282608695653</v>
      </c>
      <c r="N413" s="4">
        <v>16.423478260869565</v>
      </c>
      <c r="O413" s="4">
        <v>7.321739130434783</v>
      </c>
      <c r="P413" s="4">
        <f>SUM(Nurse[[#This Row],[LPN Hours (excl. Admin)]],Nurse[[#This Row],[LPN Admin Hours]])</f>
        <v>83.06630434782609</v>
      </c>
      <c r="Q413" s="4">
        <v>77.615217391304355</v>
      </c>
      <c r="R413" s="4">
        <v>5.4510869565217392</v>
      </c>
      <c r="S413" s="4">
        <f>SUM(Nurse[[#This Row],[CNA Hours]],Nurse[[#This Row],[NA TR Hours]],Nurse[[#This Row],[Med Aide/Tech Hours]])</f>
        <v>162.25021739130435</v>
      </c>
      <c r="T413" s="4">
        <v>162.25021739130435</v>
      </c>
      <c r="U413" s="4">
        <v>0</v>
      </c>
      <c r="V413" s="4">
        <v>0</v>
      </c>
      <c r="W4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26.512499999999996</v>
      </c>
      <c r="X413" s="4">
        <v>2.9429347826086958</v>
      </c>
      <c r="Y413" s="4">
        <v>0</v>
      </c>
      <c r="Z413" s="4">
        <v>0</v>
      </c>
      <c r="AA413" s="4">
        <v>12.934782608695652</v>
      </c>
      <c r="AB413" s="4">
        <v>0</v>
      </c>
      <c r="AC413" s="4">
        <v>10.63478260869565</v>
      </c>
      <c r="AD413" s="4">
        <v>0</v>
      </c>
      <c r="AE413" s="4">
        <v>0</v>
      </c>
      <c r="AF413" s="1">
        <v>395880</v>
      </c>
      <c r="AG413" s="1">
        <v>3</v>
      </c>
      <c r="AH413"/>
    </row>
    <row r="414" spans="1:34" x14ac:dyDescent="0.25">
      <c r="A414" t="s">
        <v>721</v>
      </c>
      <c r="B414" t="s">
        <v>31</v>
      </c>
      <c r="C414" t="s">
        <v>906</v>
      </c>
      <c r="D414" t="s">
        <v>767</v>
      </c>
      <c r="E414" s="4">
        <v>108.71739130434783</v>
      </c>
      <c r="F414" s="4">
        <f>Nurse[[#This Row],[Total Nurse Staff Hours]]/Nurse[[#This Row],[MDS Census]]</f>
        <v>3.6757848430313924</v>
      </c>
      <c r="G414" s="4">
        <f>Nurse[[#This Row],[Total Direct Care Staff Hours]]/Nurse[[#This Row],[MDS Census]]</f>
        <v>3.3342131573685254</v>
      </c>
      <c r="H414" s="4">
        <f>Nurse[[#This Row],[Total RN Hours (w/ Admin, DON)]]/Nurse[[#This Row],[MDS Census]]</f>
        <v>0.87733353329334141</v>
      </c>
      <c r="I414" s="4">
        <f>Nurse[[#This Row],[RN Hours (excl. Admin, DON)]]/Nurse[[#This Row],[MDS Census]]</f>
        <v>0.53576184763047408</v>
      </c>
      <c r="J414" s="4">
        <f>SUM(Nurse[[#This Row],[RN Hours (excl. Admin, DON)]],Nurse[[#This Row],[RN Admin Hours]],Nurse[[#This Row],[RN DON Hours]],Nurse[[#This Row],[LPN Hours (excl. Admin)]],Nurse[[#This Row],[LPN Admin Hours]],Nurse[[#This Row],[CNA Hours]],Nurse[[#This Row],[NA TR Hours]],Nurse[[#This Row],[Med Aide/Tech Hours]])</f>
        <v>399.62173913043466</v>
      </c>
      <c r="K414" s="4">
        <f>SUM(Nurse[[#This Row],[RN Hours (excl. Admin, DON)]],Nurse[[#This Row],[LPN Hours (excl. Admin)]],Nurse[[#This Row],[CNA Hours]],Nurse[[#This Row],[NA TR Hours]],Nurse[[#This Row],[Med Aide/Tech Hours]])</f>
        <v>362.48695652173905</v>
      </c>
      <c r="L414" s="4">
        <f>SUM(Nurse[[#This Row],[RN Hours (excl. Admin, DON)]],Nurse[[#This Row],[RN Admin Hours]],Nurse[[#This Row],[RN DON Hours]])</f>
        <v>95.381413043478275</v>
      </c>
      <c r="M414" s="4">
        <v>58.246630434782631</v>
      </c>
      <c r="N414" s="4">
        <v>32.613043478260863</v>
      </c>
      <c r="O414" s="4">
        <v>4.5217391304347823</v>
      </c>
      <c r="P414" s="4">
        <f>SUM(Nurse[[#This Row],[LPN Hours (excl. Admin)]],Nurse[[#This Row],[LPN Admin Hours]])</f>
        <v>74.008913043478273</v>
      </c>
      <c r="Q414" s="4">
        <v>74.008913043478273</v>
      </c>
      <c r="R414" s="4">
        <v>0</v>
      </c>
      <c r="S414" s="4">
        <f>SUM(Nurse[[#This Row],[CNA Hours]],Nurse[[#This Row],[NA TR Hours]],Nurse[[#This Row],[Med Aide/Tech Hours]])</f>
        <v>230.23141304347814</v>
      </c>
      <c r="T414" s="4">
        <v>230.23141304347814</v>
      </c>
      <c r="U414" s="4">
        <v>0</v>
      </c>
      <c r="V414" s="4">
        <v>0</v>
      </c>
      <c r="W4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1.5108695652173911</v>
      </c>
      <c r="X414" s="4">
        <v>0.32608695652173914</v>
      </c>
      <c r="Y414" s="4">
        <v>0</v>
      </c>
      <c r="Z414" s="4">
        <v>0</v>
      </c>
      <c r="AA414" s="4">
        <v>1.1847826086956521</v>
      </c>
      <c r="AB414" s="4">
        <v>0</v>
      </c>
      <c r="AC414" s="4">
        <v>0</v>
      </c>
      <c r="AD414" s="4">
        <v>0</v>
      </c>
      <c r="AE414" s="4">
        <v>0</v>
      </c>
      <c r="AF414" s="1">
        <v>395023</v>
      </c>
      <c r="AG414" s="1">
        <v>3</v>
      </c>
      <c r="AH414"/>
    </row>
    <row r="415" spans="1:34" x14ac:dyDescent="0.25">
      <c r="A415" t="s">
        <v>721</v>
      </c>
      <c r="B415" t="s">
        <v>655</v>
      </c>
      <c r="C415" t="s">
        <v>979</v>
      </c>
      <c r="D415" t="s">
        <v>736</v>
      </c>
      <c r="E415" s="4">
        <v>39.467391304347828</v>
      </c>
      <c r="F415" s="4">
        <f>Nurse[[#This Row],[Total Nurse Staff Hours]]/Nurse[[#This Row],[MDS Census]]</f>
        <v>4.4562654916001092</v>
      </c>
      <c r="G415" s="4">
        <f>Nurse[[#This Row],[Total Direct Care Staff Hours]]/Nurse[[#This Row],[MDS Census]]</f>
        <v>3.9921702010465432</v>
      </c>
      <c r="H415" s="4">
        <f>Nurse[[#This Row],[Total RN Hours (w/ Admin, DON)]]/Nurse[[#This Row],[MDS Census]]</f>
        <v>1.1399999999999999</v>
      </c>
      <c r="I415" s="4">
        <f>Nurse[[#This Row],[RN Hours (excl. Admin, DON)]]/Nurse[[#This Row],[MDS Census]]</f>
        <v>0.67590470944643333</v>
      </c>
      <c r="J415" s="4">
        <f>SUM(Nurse[[#This Row],[RN Hours (excl. Admin, DON)]],Nurse[[#This Row],[RN Admin Hours]],Nurse[[#This Row],[RN DON Hours]],Nurse[[#This Row],[LPN Hours (excl. Admin)]],Nurse[[#This Row],[LPN Admin Hours]],Nurse[[#This Row],[CNA Hours]],Nurse[[#This Row],[NA TR Hours]],Nurse[[#This Row],[Med Aide/Tech Hours]])</f>
        <v>175.87717391304346</v>
      </c>
      <c r="K415" s="4">
        <f>SUM(Nurse[[#This Row],[RN Hours (excl. Admin, DON)]],Nurse[[#This Row],[LPN Hours (excl. Admin)]],Nurse[[#This Row],[CNA Hours]],Nurse[[#This Row],[NA TR Hours]],Nurse[[#This Row],[Med Aide/Tech Hours]])</f>
        <v>157.56054347826085</v>
      </c>
      <c r="L415" s="4">
        <f>SUM(Nurse[[#This Row],[RN Hours (excl. Admin, DON)]],Nurse[[#This Row],[RN Admin Hours]],Nurse[[#This Row],[RN DON Hours]])</f>
        <v>44.992826086956519</v>
      </c>
      <c r="M415" s="4">
        <v>26.676195652173909</v>
      </c>
      <c r="N415" s="4">
        <v>12.577500000000001</v>
      </c>
      <c r="O415" s="4">
        <v>5.7391304347826084</v>
      </c>
      <c r="P415" s="4">
        <f>SUM(Nurse[[#This Row],[LPN Hours (excl. Admin)]],Nurse[[#This Row],[LPN Admin Hours]])</f>
        <v>33.519347826086957</v>
      </c>
      <c r="Q415" s="4">
        <v>33.519347826086957</v>
      </c>
      <c r="R415" s="4">
        <v>0</v>
      </c>
      <c r="S415" s="4">
        <f>SUM(Nurse[[#This Row],[CNA Hours]],Nurse[[#This Row],[NA TR Hours]],Nurse[[#This Row],[Med Aide/Tech Hours]])</f>
        <v>97.364999999999995</v>
      </c>
      <c r="T415" s="4">
        <v>97.364999999999995</v>
      </c>
      <c r="U415" s="4">
        <v>0</v>
      </c>
      <c r="V415" s="4">
        <v>0</v>
      </c>
      <c r="W4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0.16847826086956522</v>
      </c>
      <c r="X415" s="4">
        <v>0</v>
      </c>
      <c r="Y415" s="4">
        <v>0</v>
      </c>
      <c r="Z415" s="4">
        <v>0</v>
      </c>
      <c r="AA415" s="4">
        <v>0.16847826086956522</v>
      </c>
      <c r="AB415" s="4">
        <v>0</v>
      </c>
      <c r="AC415" s="4">
        <v>0</v>
      </c>
      <c r="AD415" s="4">
        <v>0</v>
      </c>
      <c r="AE415" s="4">
        <v>0</v>
      </c>
      <c r="AF415" s="1">
        <v>396120</v>
      </c>
      <c r="AG415" s="1">
        <v>3</v>
      </c>
      <c r="AH415"/>
    </row>
    <row r="416" spans="1:34" x14ac:dyDescent="0.25">
      <c r="A416" t="s">
        <v>721</v>
      </c>
      <c r="B416" t="s">
        <v>134</v>
      </c>
      <c r="C416" t="s">
        <v>956</v>
      </c>
      <c r="D416" t="s">
        <v>778</v>
      </c>
      <c r="E416" s="4">
        <v>96.543478260869563</v>
      </c>
      <c r="F416" s="4">
        <f>Nurse[[#This Row],[Total Nurse Staff Hours]]/Nurse[[#This Row],[MDS Census]]</f>
        <v>3.1989698266156275</v>
      </c>
      <c r="G416" s="4">
        <f>Nurse[[#This Row],[Total Direct Care Staff Hours]]/Nurse[[#This Row],[MDS Census]]</f>
        <v>3.0484125197027696</v>
      </c>
      <c r="H416" s="4">
        <f>Nurse[[#This Row],[Total RN Hours (w/ Admin, DON)]]/Nurse[[#This Row],[MDS Census]]</f>
        <v>0.68565638369736548</v>
      </c>
      <c r="I416" s="4">
        <f>Nurse[[#This Row],[RN Hours (excl. Admin, DON)]]/Nurse[[#This Row],[MDS Census]]</f>
        <v>0.53509907678450808</v>
      </c>
      <c r="J416" s="4">
        <f>SUM(Nurse[[#This Row],[RN Hours (excl. Admin, DON)]],Nurse[[#This Row],[RN Admin Hours]],Nurse[[#This Row],[RN DON Hours]],Nurse[[#This Row],[LPN Hours (excl. Admin)]],Nurse[[#This Row],[LPN Admin Hours]],Nurse[[#This Row],[CNA Hours]],Nurse[[#This Row],[NA TR Hours]],Nurse[[#This Row],[Med Aide/Tech Hours]])</f>
        <v>308.8396739130435</v>
      </c>
      <c r="K416" s="4">
        <f>SUM(Nurse[[#This Row],[RN Hours (excl. Admin, DON)]],Nurse[[#This Row],[LPN Hours (excl. Admin)]],Nurse[[#This Row],[CNA Hours]],Nurse[[#This Row],[NA TR Hours]],Nurse[[#This Row],[Med Aide/Tech Hours]])</f>
        <v>294.30434782608694</v>
      </c>
      <c r="L416" s="4">
        <f>SUM(Nurse[[#This Row],[RN Hours (excl. Admin, DON)]],Nurse[[#This Row],[RN Admin Hours]],Nurse[[#This Row],[RN DON Hours]])</f>
        <v>66.195652173913047</v>
      </c>
      <c r="M416" s="4">
        <v>51.660326086956523</v>
      </c>
      <c r="N416" s="4">
        <v>6.1875</v>
      </c>
      <c r="O416" s="4">
        <v>8.3478260869565215</v>
      </c>
      <c r="P416" s="4">
        <f>SUM(Nurse[[#This Row],[LPN Hours (excl. Admin)]],Nurse[[#This Row],[LPN Admin Hours]])</f>
        <v>76.323369565217391</v>
      </c>
      <c r="Q416" s="4">
        <v>76.323369565217391</v>
      </c>
      <c r="R416" s="4">
        <v>0</v>
      </c>
      <c r="S416" s="4">
        <f>SUM(Nurse[[#This Row],[CNA Hours]],Nurse[[#This Row],[NA TR Hours]],Nurse[[#This Row],[Med Aide/Tech Hours]])</f>
        <v>166.32065217391306</v>
      </c>
      <c r="T416" s="4">
        <v>164.28804347826087</v>
      </c>
      <c r="U416" s="4">
        <v>2.0326086956521738</v>
      </c>
      <c r="V416" s="4">
        <v>0</v>
      </c>
      <c r="W4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134.22826086956522</v>
      </c>
      <c r="X416" s="4">
        <v>24.576086956521738</v>
      </c>
      <c r="Y416" s="4">
        <v>0</v>
      </c>
      <c r="Z416" s="4">
        <v>0</v>
      </c>
      <c r="AA416" s="4">
        <v>40.459239130434781</v>
      </c>
      <c r="AB416" s="4">
        <v>0</v>
      </c>
      <c r="AC416" s="4">
        <v>69.192934782608702</v>
      </c>
      <c r="AD416" s="4">
        <v>0</v>
      </c>
      <c r="AE416" s="4">
        <v>0</v>
      </c>
      <c r="AF416" s="1">
        <v>395284</v>
      </c>
      <c r="AG416" s="1">
        <v>3</v>
      </c>
      <c r="AH416"/>
    </row>
    <row r="417" spans="1:34" x14ac:dyDescent="0.25">
      <c r="A417" t="s">
        <v>721</v>
      </c>
      <c r="B417" t="s">
        <v>353</v>
      </c>
      <c r="C417" t="s">
        <v>827</v>
      </c>
      <c r="D417" t="s">
        <v>767</v>
      </c>
      <c r="E417" s="4">
        <v>30.913043478260871</v>
      </c>
      <c r="F417" s="4">
        <f>Nurse[[#This Row],[Total Nurse Staff Hours]]/Nurse[[#This Row],[MDS Census]]</f>
        <v>6.2718002812939515</v>
      </c>
      <c r="G417" s="4">
        <f>Nurse[[#This Row],[Total Direct Care Staff Hours]]/Nurse[[#This Row],[MDS Census]]</f>
        <v>5.8155766526019699</v>
      </c>
      <c r="H417" s="4">
        <f>Nurse[[#This Row],[Total RN Hours (w/ Admin, DON)]]/Nurse[[#This Row],[MDS Census]]</f>
        <v>2.0815752461322079</v>
      </c>
      <c r="I417" s="4">
        <f>Nurse[[#This Row],[RN Hours (excl. Admin, DON)]]/Nurse[[#This Row],[MDS Census]]</f>
        <v>1.6253516174402249</v>
      </c>
      <c r="J417" s="4">
        <f>SUM(Nurse[[#This Row],[RN Hours (excl. Admin, DON)]],Nurse[[#This Row],[RN Admin Hours]],Nurse[[#This Row],[RN DON Hours]],Nurse[[#This Row],[LPN Hours (excl. Admin)]],Nurse[[#This Row],[LPN Admin Hours]],Nurse[[#This Row],[CNA Hours]],Nurse[[#This Row],[NA TR Hours]],Nurse[[#This Row],[Med Aide/Tech Hours]])</f>
        <v>193.88043478260869</v>
      </c>
      <c r="K417" s="4">
        <f>SUM(Nurse[[#This Row],[RN Hours (excl. Admin, DON)]],Nurse[[#This Row],[LPN Hours (excl. Admin)]],Nurse[[#This Row],[CNA Hours]],Nurse[[#This Row],[NA TR Hours]],Nurse[[#This Row],[Med Aide/Tech Hours]])</f>
        <v>179.7771739130435</v>
      </c>
      <c r="L417" s="4">
        <f>SUM(Nurse[[#This Row],[RN Hours (excl. Admin, DON)]],Nurse[[#This Row],[RN Admin Hours]],Nurse[[#This Row],[RN DON Hours]])</f>
        <v>64.347826086956516</v>
      </c>
      <c r="M417" s="4">
        <v>50.244565217391305</v>
      </c>
      <c r="N417" s="4">
        <v>9.6195652173913047</v>
      </c>
      <c r="O417" s="4">
        <v>4.4836956521739131</v>
      </c>
      <c r="P417" s="4">
        <f>SUM(Nurse[[#This Row],[LPN Hours (excl. Admin)]],Nurse[[#This Row],[LPN Admin Hours]])</f>
        <v>33.296195652173914</v>
      </c>
      <c r="Q417" s="4">
        <v>33.296195652173914</v>
      </c>
      <c r="R417" s="4">
        <v>0</v>
      </c>
      <c r="S417" s="4">
        <f>SUM(Nurse[[#This Row],[CNA Hours]],Nurse[[#This Row],[NA TR Hours]],Nurse[[#This Row],[Med Aide/Tech Hours]])</f>
        <v>96.236413043478265</v>
      </c>
      <c r="T417" s="4">
        <v>96.067934782608702</v>
      </c>
      <c r="U417" s="4">
        <v>0.16847826086956522</v>
      </c>
      <c r="V417" s="4">
        <v>0</v>
      </c>
      <c r="W4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2.9782608695652173</v>
      </c>
      <c r="X417" s="4">
        <v>0</v>
      </c>
      <c r="Y417" s="4">
        <v>0</v>
      </c>
      <c r="Z417" s="4">
        <v>0</v>
      </c>
      <c r="AA417" s="4">
        <v>0</v>
      </c>
      <c r="AB417" s="4">
        <v>0</v>
      </c>
      <c r="AC417" s="4">
        <v>2.9782608695652173</v>
      </c>
      <c r="AD417" s="4">
        <v>0</v>
      </c>
      <c r="AE417" s="4">
        <v>0</v>
      </c>
      <c r="AF417" s="1">
        <v>395597</v>
      </c>
      <c r="AG417" s="1">
        <v>3</v>
      </c>
      <c r="AH417"/>
    </row>
    <row r="418" spans="1:34" x14ac:dyDescent="0.25">
      <c r="A418" t="s">
        <v>721</v>
      </c>
      <c r="B418" t="s">
        <v>189</v>
      </c>
      <c r="C418" t="s">
        <v>892</v>
      </c>
      <c r="D418" t="s">
        <v>767</v>
      </c>
      <c r="E418" s="4">
        <v>76.402173913043484</v>
      </c>
      <c r="F418" s="4">
        <f>Nurse[[#This Row],[Total Nurse Staff Hours]]/Nurse[[#This Row],[MDS Census]]</f>
        <v>4.5753663394508468</v>
      </c>
      <c r="G418" s="4">
        <f>Nurse[[#This Row],[Total Direct Care Staff Hours]]/Nurse[[#This Row],[MDS Census]]</f>
        <v>4.2528453549580307</v>
      </c>
      <c r="H418" s="4">
        <f>Nurse[[#This Row],[Total RN Hours (w/ Admin, DON)]]/Nurse[[#This Row],[MDS Census]]</f>
        <v>1.1923104282259211</v>
      </c>
      <c r="I418" s="4">
        <f>Nurse[[#This Row],[RN Hours (excl. Admin, DON)]]/Nurse[[#This Row],[MDS Census]]</f>
        <v>0.86978944373310574</v>
      </c>
      <c r="J418" s="4">
        <f>SUM(Nurse[[#This Row],[RN Hours (excl. Admin, DON)]],Nurse[[#This Row],[RN Admin Hours]],Nurse[[#This Row],[RN DON Hours]],Nurse[[#This Row],[LPN Hours (excl. Admin)]],Nurse[[#This Row],[LPN Admin Hours]],Nurse[[#This Row],[CNA Hours]],Nurse[[#This Row],[NA TR Hours]],Nurse[[#This Row],[Med Aide/Tech Hours]])</f>
        <v>349.56793478260875</v>
      </c>
      <c r="K418" s="4">
        <f>SUM(Nurse[[#This Row],[RN Hours (excl. Admin, DON)]],Nurse[[#This Row],[LPN Hours (excl. Admin)]],Nurse[[#This Row],[CNA Hours]],Nurse[[#This Row],[NA TR Hours]],Nurse[[#This Row],[Med Aide/Tech Hours]])</f>
        <v>324.92663043478262</v>
      </c>
      <c r="L418" s="4">
        <f>SUM(Nurse[[#This Row],[RN Hours (excl. Admin, DON)]],Nurse[[#This Row],[RN Admin Hours]],Nurse[[#This Row],[RN DON Hours]])</f>
        <v>91.095108695652186</v>
      </c>
      <c r="M418" s="4">
        <v>66.453804347826093</v>
      </c>
      <c r="N418" s="4">
        <v>22.766304347826086</v>
      </c>
      <c r="O418" s="4">
        <v>1.875</v>
      </c>
      <c r="P418" s="4">
        <f>SUM(Nurse[[#This Row],[LPN Hours (excl. Admin)]],Nurse[[#This Row],[LPN Admin Hours]])</f>
        <v>85.081521739130437</v>
      </c>
      <c r="Q418" s="4">
        <v>85.081521739130437</v>
      </c>
      <c r="R418" s="4">
        <v>0</v>
      </c>
      <c r="S418" s="4">
        <f>SUM(Nurse[[#This Row],[CNA Hours]],Nurse[[#This Row],[NA TR Hours]],Nurse[[#This Row],[Med Aide/Tech Hours]])</f>
        <v>173.39130434782609</v>
      </c>
      <c r="T418" s="4">
        <v>173.39130434782609</v>
      </c>
      <c r="U418" s="4">
        <v>0</v>
      </c>
      <c r="V418" s="4">
        <v>0</v>
      </c>
      <c r="W4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7.1277173913043477</v>
      </c>
      <c r="X418" s="4">
        <v>2.375</v>
      </c>
      <c r="Y418" s="4">
        <v>0</v>
      </c>
      <c r="Z418" s="4">
        <v>0</v>
      </c>
      <c r="AA418" s="4">
        <v>4.7527173913043477</v>
      </c>
      <c r="AB418" s="4">
        <v>0</v>
      </c>
      <c r="AC418" s="4">
        <v>0</v>
      </c>
      <c r="AD418" s="4">
        <v>0</v>
      </c>
      <c r="AE418" s="4">
        <v>0</v>
      </c>
      <c r="AF418" s="1">
        <v>395366</v>
      </c>
      <c r="AG418" s="1">
        <v>3</v>
      </c>
      <c r="AH418"/>
    </row>
    <row r="419" spans="1:34" x14ac:dyDescent="0.25">
      <c r="A419" t="s">
        <v>721</v>
      </c>
      <c r="B419" t="s">
        <v>23</v>
      </c>
      <c r="C419" t="s">
        <v>900</v>
      </c>
      <c r="D419" t="s">
        <v>768</v>
      </c>
      <c r="E419" s="4">
        <v>91.543478260869563</v>
      </c>
      <c r="F419" s="4">
        <f>Nurse[[#This Row],[Total Nurse Staff Hours]]/Nurse[[#This Row],[MDS Census]]</f>
        <v>2.3118107337924485</v>
      </c>
      <c r="G419" s="4">
        <f>Nurse[[#This Row],[Total Direct Care Staff Hours]]/Nurse[[#This Row],[MDS Census]]</f>
        <v>2.209273331750178</v>
      </c>
      <c r="H419" s="4">
        <f>Nurse[[#This Row],[Total RN Hours (w/ Admin, DON)]]/Nurse[[#This Row],[MDS Census]]</f>
        <v>0.59829256708620282</v>
      </c>
      <c r="I419" s="4">
        <f>Nurse[[#This Row],[RN Hours (excl. Admin, DON)]]/Nurse[[#This Row],[MDS Census]]</f>
        <v>0.49575516504393258</v>
      </c>
      <c r="J419" s="4">
        <f>SUM(Nurse[[#This Row],[RN Hours (excl. Admin, DON)]],Nurse[[#This Row],[RN Admin Hours]],Nurse[[#This Row],[RN DON Hours]],Nurse[[#This Row],[LPN Hours (excl. Admin)]],Nurse[[#This Row],[LPN Admin Hours]],Nurse[[#This Row],[CNA Hours]],Nurse[[#This Row],[NA TR Hours]],Nurse[[#This Row],[Med Aide/Tech Hours]])</f>
        <v>211.63119565217391</v>
      </c>
      <c r="K419" s="4">
        <f>SUM(Nurse[[#This Row],[RN Hours (excl. Admin, DON)]],Nurse[[#This Row],[LPN Hours (excl. Admin)]],Nurse[[#This Row],[CNA Hours]],Nurse[[#This Row],[NA TR Hours]],Nurse[[#This Row],[Med Aide/Tech Hours]])</f>
        <v>202.24456521739131</v>
      </c>
      <c r="L419" s="4">
        <f>SUM(Nurse[[#This Row],[RN Hours (excl. Admin, DON)]],Nurse[[#This Row],[RN Admin Hours]],Nurse[[#This Row],[RN DON Hours]])</f>
        <v>54.76978260869565</v>
      </c>
      <c r="M419" s="4">
        <v>45.383152173913047</v>
      </c>
      <c r="N419" s="4">
        <v>4.5768478260869561</v>
      </c>
      <c r="O419" s="4">
        <v>4.8097826086956523</v>
      </c>
      <c r="P419" s="4">
        <f>SUM(Nurse[[#This Row],[LPN Hours (excl. Admin)]],Nurse[[#This Row],[LPN Admin Hours]])</f>
        <v>49.611413043478258</v>
      </c>
      <c r="Q419" s="4">
        <v>49.611413043478258</v>
      </c>
      <c r="R419" s="4">
        <v>0</v>
      </c>
      <c r="S419" s="4">
        <f>SUM(Nurse[[#This Row],[CNA Hours]],Nurse[[#This Row],[NA TR Hours]],Nurse[[#This Row],[Med Aide/Tech Hours]])</f>
        <v>107.25</v>
      </c>
      <c r="T419" s="4">
        <v>92.913043478260875</v>
      </c>
      <c r="U419" s="4">
        <v>14.336956521739131</v>
      </c>
      <c r="V419" s="4">
        <v>0</v>
      </c>
      <c r="W4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7.1195652173913047</v>
      </c>
      <c r="X419" s="4">
        <v>7.1195652173913047</v>
      </c>
      <c r="Y419" s="4">
        <v>0</v>
      </c>
      <c r="Z419" s="4">
        <v>0</v>
      </c>
      <c r="AA419" s="4">
        <v>0</v>
      </c>
      <c r="AB419" s="4">
        <v>0</v>
      </c>
      <c r="AC419" s="4">
        <v>0</v>
      </c>
      <c r="AD419" s="4">
        <v>0</v>
      </c>
      <c r="AE419" s="4">
        <v>0</v>
      </c>
      <c r="AF419" s="1">
        <v>395011</v>
      </c>
      <c r="AG419" s="1">
        <v>3</v>
      </c>
      <c r="AH419"/>
    </row>
    <row r="420" spans="1:34" x14ac:dyDescent="0.25">
      <c r="A420" t="s">
        <v>721</v>
      </c>
      <c r="B420" t="s">
        <v>139</v>
      </c>
      <c r="C420" t="s">
        <v>802</v>
      </c>
      <c r="D420" t="s">
        <v>758</v>
      </c>
      <c r="E420" s="4">
        <v>328.8478260869565</v>
      </c>
      <c r="F420" s="4">
        <f>Nurse[[#This Row],[Total Nurse Staff Hours]]/Nurse[[#This Row],[MDS Census]]</f>
        <v>3.227161697626761</v>
      </c>
      <c r="G420" s="4">
        <f>Nurse[[#This Row],[Total Direct Care Staff Hours]]/Nurse[[#This Row],[MDS Census]]</f>
        <v>3.0286547233423682</v>
      </c>
      <c r="H420" s="4">
        <f>Nurse[[#This Row],[Total RN Hours (w/ Admin, DON)]]/Nurse[[#This Row],[MDS Census]]</f>
        <v>0.32393468632246974</v>
      </c>
      <c r="I420" s="4">
        <f>Nurse[[#This Row],[RN Hours (excl. Admin, DON)]]/Nurse[[#This Row],[MDS Census]]</f>
        <v>0.15546902888874198</v>
      </c>
      <c r="J420" s="4">
        <f>SUM(Nurse[[#This Row],[RN Hours (excl. Admin, DON)]],Nurse[[#This Row],[RN Admin Hours]],Nurse[[#This Row],[RN DON Hours]],Nurse[[#This Row],[LPN Hours (excl. Admin)]],Nurse[[#This Row],[LPN Admin Hours]],Nurse[[#This Row],[CNA Hours]],Nurse[[#This Row],[NA TR Hours]],Nurse[[#This Row],[Med Aide/Tech Hours]])</f>
        <v>1061.2451086956523</v>
      </c>
      <c r="K420" s="4">
        <f>SUM(Nurse[[#This Row],[RN Hours (excl. Admin, DON)]],Nurse[[#This Row],[LPN Hours (excl. Admin)]],Nurse[[#This Row],[CNA Hours]],Nurse[[#This Row],[NA TR Hours]],Nurse[[#This Row],[Med Aide/Tech Hours]])</f>
        <v>995.96652173913049</v>
      </c>
      <c r="L420" s="4">
        <f>SUM(Nurse[[#This Row],[RN Hours (excl. Admin, DON)]],Nurse[[#This Row],[RN Admin Hours]],Nurse[[#This Row],[RN DON Hours]])</f>
        <v>106.52521739130434</v>
      </c>
      <c r="M420" s="4">
        <v>51.125652173913039</v>
      </c>
      <c r="N420" s="4">
        <v>50.051739130434783</v>
      </c>
      <c r="O420" s="4">
        <v>5.3478260869565215</v>
      </c>
      <c r="P420" s="4">
        <f>SUM(Nurse[[#This Row],[LPN Hours (excl. Admin)]],Nurse[[#This Row],[LPN Admin Hours]])</f>
        <v>401.09771739130446</v>
      </c>
      <c r="Q420" s="4">
        <v>391.21869565217401</v>
      </c>
      <c r="R420" s="4">
        <v>9.8790217391304349</v>
      </c>
      <c r="S420" s="4">
        <f>SUM(Nurse[[#This Row],[CNA Hours]],Nurse[[#This Row],[NA TR Hours]],Nurse[[#This Row],[Med Aide/Tech Hours]])</f>
        <v>553.62217391304341</v>
      </c>
      <c r="T420" s="4">
        <v>466.35576086956519</v>
      </c>
      <c r="U420" s="4">
        <v>81.848152173913036</v>
      </c>
      <c r="V420" s="4">
        <v>5.4182608695652164</v>
      </c>
      <c r="W4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573.66141304347832</v>
      </c>
      <c r="X420" s="4">
        <v>33.697173913043471</v>
      </c>
      <c r="Y420" s="4">
        <v>3.5910869565217389</v>
      </c>
      <c r="Z420" s="4">
        <v>0</v>
      </c>
      <c r="AA420" s="4">
        <v>298.48902173913046</v>
      </c>
      <c r="AB420" s="4">
        <v>0</v>
      </c>
      <c r="AC420" s="4">
        <v>226.25934782608692</v>
      </c>
      <c r="AD420" s="4">
        <v>11.624782608695652</v>
      </c>
      <c r="AE420" s="4">
        <v>0</v>
      </c>
      <c r="AF420" s="1">
        <v>395290</v>
      </c>
      <c r="AG420" s="1">
        <v>3</v>
      </c>
      <c r="AH420"/>
    </row>
    <row r="421" spans="1:34" x14ac:dyDescent="0.25">
      <c r="A421" t="s">
        <v>721</v>
      </c>
      <c r="B421" t="s">
        <v>185</v>
      </c>
      <c r="C421" t="s">
        <v>889</v>
      </c>
      <c r="D421" t="s">
        <v>763</v>
      </c>
      <c r="E421" s="4">
        <v>199.78260869565219</v>
      </c>
      <c r="F421" s="4">
        <f>Nurse[[#This Row],[Total Nurse Staff Hours]]/Nurse[[#This Row],[MDS Census]]</f>
        <v>3.4227562568008709</v>
      </c>
      <c r="G421" s="4">
        <f>Nurse[[#This Row],[Total Direct Care Staff Hours]]/Nurse[[#This Row],[MDS Census]]</f>
        <v>3.3724706202393913</v>
      </c>
      <c r="H421" s="4">
        <f>Nurse[[#This Row],[Total RN Hours (w/ Admin, DON)]]/Nurse[[#This Row],[MDS Census]]</f>
        <v>0.47480957562568005</v>
      </c>
      <c r="I421" s="4">
        <f>Nurse[[#This Row],[RN Hours (excl. Admin, DON)]]/Nurse[[#This Row],[MDS Census]]</f>
        <v>0.42452393906420022</v>
      </c>
      <c r="J421" s="4">
        <f>SUM(Nurse[[#This Row],[RN Hours (excl. Admin, DON)]],Nurse[[#This Row],[RN Admin Hours]],Nurse[[#This Row],[RN DON Hours]],Nurse[[#This Row],[LPN Hours (excl. Admin)]],Nurse[[#This Row],[LPN Admin Hours]],Nurse[[#This Row],[CNA Hours]],Nurse[[#This Row],[NA TR Hours]],Nurse[[#This Row],[Med Aide/Tech Hours]])</f>
        <v>683.80717391304358</v>
      </c>
      <c r="K421" s="4">
        <f>SUM(Nurse[[#This Row],[RN Hours (excl. Admin, DON)]],Nurse[[#This Row],[LPN Hours (excl. Admin)]],Nurse[[#This Row],[CNA Hours]],Nurse[[#This Row],[NA TR Hours]],Nurse[[#This Row],[Med Aide/Tech Hours]])</f>
        <v>673.76097826086971</v>
      </c>
      <c r="L421" s="4">
        <f>SUM(Nurse[[#This Row],[RN Hours (excl. Admin, DON)]],Nurse[[#This Row],[RN Admin Hours]],Nurse[[#This Row],[RN DON Hours]])</f>
        <v>94.858695652173907</v>
      </c>
      <c r="M421" s="4">
        <v>84.8125</v>
      </c>
      <c r="N421" s="4">
        <v>5.0543478260869561</v>
      </c>
      <c r="O421" s="4">
        <v>4.9918478260869561</v>
      </c>
      <c r="P421" s="4">
        <f>SUM(Nurse[[#This Row],[LPN Hours (excl. Admin)]],Nurse[[#This Row],[LPN Admin Hours]])</f>
        <v>161.10826086956521</v>
      </c>
      <c r="Q421" s="4">
        <v>161.10826086956521</v>
      </c>
      <c r="R421" s="4">
        <v>0</v>
      </c>
      <c r="S421" s="4">
        <f>SUM(Nurse[[#This Row],[CNA Hours]],Nurse[[#This Row],[NA TR Hours]],Nurse[[#This Row],[Med Aide/Tech Hours]])</f>
        <v>427.84021739130446</v>
      </c>
      <c r="T421" s="4">
        <v>427.84021739130446</v>
      </c>
      <c r="U421" s="4">
        <v>0</v>
      </c>
      <c r="V421" s="4">
        <v>0</v>
      </c>
      <c r="W4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60.051086956521743</v>
      </c>
      <c r="X421" s="4">
        <v>8.2423913043478247</v>
      </c>
      <c r="Y421" s="4">
        <v>0</v>
      </c>
      <c r="Z421" s="4">
        <v>0</v>
      </c>
      <c r="AA421" s="4">
        <v>21.779021739130435</v>
      </c>
      <c r="AB421" s="4">
        <v>0</v>
      </c>
      <c r="AC421" s="4">
        <v>30.029673913043478</v>
      </c>
      <c r="AD421" s="4">
        <v>0</v>
      </c>
      <c r="AE421" s="4">
        <v>0</v>
      </c>
      <c r="AF421" s="1">
        <v>395361</v>
      </c>
      <c r="AG421" s="1">
        <v>3</v>
      </c>
      <c r="AH421"/>
    </row>
    <row r="422" spans="1:34" x14ac:dyDescent="0.25">
      <c r="A422" t="s">
        <v>721</v>
      </c>
      <c r="B422" t="s">
        <v>279</v>
      </c>
      <c r="C422" t="s">
        <v>1022</v>
      </c>
      <c r="D422" t="s">
        <v>743</v>
      </c>
      <c r="E422" s="4">
        <v>90.782608695652172</v>
      </c>
      <c r="F422" s="4">
        <f>Nurse[[#This Row],[Total Nurse Staff Hours]]/Nurse[[#This Row],[MDS Census]]</f>
        <v>4.0566487068965511</v>
      </c>
      <c r="G422" s="4">
        <f>Nurse[[#This Row],[Total Direct Care Staff Hours]]/Nurse[[#This Row],[MDS Census]]</f>
        <v>3.6782662835249038</v>
      </c>
      <c r="H422" s="4">
        <f>Nurse[[#This Row],[Total RN Hours (w/ Admin, DON)]]/Nurse[[#This Row],[MDS Census]]</f>
        <v>0.71571360153256702</v>
      </c>
      <c r="I422" s="4">
        <f>Nurse[[#This Row],[RN Hours (excl. Admin, DON)]]/Nurse[[#This Row],[MDS Census]]</f>
        <v>0.3610680076628352</v>
      </c>
      <c r="J422" s="4">
        <f>SUM(Nurse[[#This Row],[RN Hours (excl. Admin, DON)]],Nurse[[#This Row],[RN Admin Hours]],Nurse[[#This Row],[RN DON Hours]],Nurse[[#This Row],[LPN Hours (excl. Admin)]],Nurse[[#This Row],[LPN Admin Hours]],Nurse[[#This Row],[CNA Hours]],Nurse[[#This Row],[NA TR Hours]],Nurse[[#This Row],[Med Aide/Tech Hours]])</f>
        <v>368.27315217391299</v>
      </c>
      <c r="K422" s="4">
        <f>SUM(Nurse[[#This Row],[RN Hours (excl. Admin, DON)]],Nurse[[#This Row],[LPN Hours (excl. Admin)]],Nurse[[#This Row],[CNA Hours]],Nurse[[#This Row],[NA TR Hours]],Nurse[[#This Row],[Med Aide/Tech Hours]])</f>
        <v>333.92260869565212</v>
      </c>
      <c r="L422" s="4">
        <f>SUM(Nurse[[#This Row],[RN Hours (excl. Admin, DON)]],Nurse[[#This Row],[RN Admin Hours]],Nurse[[#This Row],[RN DON Hours]])</f>
        <v>64.974347826086955</v>
      </c>
      <c r="M422" s="4">
        <v>32.778695652173909</v>
      </c>
      <c r="N422" s="4">
        <v>27.467391304347824</v>
      </c>
      <c r="O422" s="4">
        <v>4.7282608695652177</v>
      </c>
      <c r="P422" s="4">
        <f>SUM(Nurse[[#This Row],[LPN Hours (excl. Admin)]],Nurse[[#This Row],[LPN Admin Hours]])</f>
        <v>92.900978260869564</v>
      </c>
      <c r="Q422" s="4">
        <v>90.746086956521737</v>
      </c>
      <c r="R422" s="4">
        <v>2.1548913043478262</v>
      </c>
      <c r="S422" s="4">
        <f>SUM(Nurse[[#This Row],[CNA Hours]],Nurse[[#This Row],[NA TR Hours]],Nurse[[#This Row],[Med Aide/Tech Hours]])</f>
        <v>210.39782608695646</v>
      </c>
      <c r="T422" s="4">
        <v>210.39782608695646</v>
      </c>
      <c r="U422" s="4">
        <v>0</v>
      </c>
      <c r="V422" s="4">
        <v>0</v>
      </c>
      <c r="W4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114.26228260869568</v>
      </c>
      <c r="X422" s="4">
        <v>11.357500000000002</v>
      </c>
      <c r="Y422" s="4">
        <v>0</v>
      </c>
      <c r="Z422" s="4">
        <v>0</v>
      </c>
      <c r="AA422" s="4">
        <v>24.911847826086966</v>
      </c>
      <c r="AB422" s="4">
        <v>0</v>
      </c>
      <c r="AC422" s="4">
        <v>77.992934782608714</v>
      </c>
      <c r="AD422" s="4">
        <v>0</v>
      </c>
      <c r="AE422" s="4">
        <v>0</v>
      </c>
      <c r="AF422" s="1">
        <v>395491</v>
      </c>
      <c r="AG422" s="1">
        <v>3</v>
      </c>
      <c r="AH422"/>
    </row>
    <row r="423" spans="1:34" x14ac:dyDescent="0.25">
      <c r="A423" t="s">
        <v>721</v>
      </c>
      <c r="B423" t="s">
        <v>482</v>
      </c>
      <c r="C423" t="s">
        <v>1078</v>
      </c>
      <c r="D423" t="s">
        <v>761</v>
      </c>
      <c r="E423" s="4">
        <v>77.25</v>
      </c>
      <c r="F423" s="4">
        <f>Nurse[[#This Row],[Total Nurse Staff Hours]]/Nurse[[#This Row],[MDS Census]]</f>
        <v>4.2029857886590678</v>
      </c>
      <c r="G423" s="4">
        <f>Nurse[[#This Row],[Total Direct Care Staff Hours]]/Nurse[[#This Row],[MDS Census]]</f>
        <v>3.987423666807373</v>
      </c>
      <c r="H423" s="4">
        <f>Nurse[[#This Row],[Total RN Hours (w/ Admin, DON)]]/Nurse[[#This Row],[MDS Census]]</f>
        <v>0.94522020543126528</v>
      </c>
      <c r="I423" s="4">
        <f>Nurse[[#This Row],[RN Hours (excl. Admin, DON)]]/Nurse[[#This Row],[MDS Census]]</f>
        <v>0.72965808357956974</v>
      </c>
      <c r="J423" s="4">
        <f>SUM(Nurse[[#This Row],[RN Hours (excl. Admin, DON)]],Nurse[[#This Row],[RN Admin Hours]],Nurse[[#This Row],[RN DON Hours]],Nurse[[#This Row],[LPN Hours (excl. Admin)]],Nurse[[#This Row],[LPN Admin Hours]],Nurse[[#This Row],[CNA Hours]],Nurse[[#This Row],[NA TR Hours]],Nurse[[#This Row],[Med Aide/Tech Hours]])</f>
        <v>324.68065217391302</v>
      </c>
      <c r="K423" s="4">
        <f>SUM(Nurse[[#This Row],[RN Hours (excl. Admin, DON)]],Nurse[[#This Row],[LPN Hours (excl. Admin)]],Nurse[[#This Row],[CNA Hours]],Nurse[[#This Row],[NA TR Hours]],Nurse[[#This Row],[Med Aide/Tech Hours]])</f>
        <v>308.02847826086958</v>
      </c>
      <c r="L423" s="4">
        <f>SUM(Nurse[[#This Row],[RN Hours (excl. Admin, DON)]],Nurse[[#This Row],[RN Admin Hours]],Nurse[[#This Row],[RN DON Hours]])</f>
        <v>73.018260869565239</v>
      </c>
      <c r="M423" s="4">
        <v>56.366086956521762</v>
      </c>
      <c r="N423" s="4">
        <v>11.869565217391305</v>
      </c>
      <c r="O423" s="4">
        <v>4.7826086956521738</v>
      </c>
      <c r="P423" s="4">
        <f>SUM(Nurse[[#This Row],[LPN Hours (excl. Admin)]],Nurse[[#This Row],[LPN Admin Hours]])</f>
        <v>63.884565217391298</v>
      </c>
      <c r="Q423" s="4">
        <v>63.884565217391298</v>
      </c>
      <c r="R423" s="4">
        <v>0</v>
      </c>
      <c r="S423" s="4">
        <f>SUM(Nurse[[#This Row],[CNA Hours]],Nurse[[#This Row],[NA TR Hours]],Nurse[[#This Row],[Med Aide/Tech Hours]])</f>
        <v>187.77782608695648</v>
      </c>
      <c r="T423" s="4">
        <v>181.6840217391304</v>
      </c>
      <c r="U423" s="4">
        <v>6.0938043478260848</v>
      </c>
      <c r="V423" s="4">
        <v>0</v>
      </c>
      <c r="W4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23" s="4">
        <v>0</v>
      </c>
      <c r="Y423" s="4">
        <v>0</v>
      </c>
      <c r="Z423" s="4">
        <v>0</v>
      </c>
      <c r="AA423" s="4">
        <v>0</v>
      </c>
      <c r="AB423" s="4">
        <v>0</v>
      </c>
      <c r="AC423" s="4">
        <v>0</v>
      </c>
      <c r="AD423" s="4">
        <v>0</v>
      </c>
      <c r="AE423" s="4">
        <v>0</v>
      </c>
      <c r="AF423" s="1">
        <v>395786</v>
      </c>
      <c r="AG423" s="1">
        <v>3</v>
      </c>
      <c r="AH423"/>
    </row>
    <row r="424" spans="1:34" x14ac:dyDescent="0.25">
      <c r="A424" t="s">
        <v>721</v>
      </c>
      <c r="B424" t="s">
        <v>200</v>
      </c>
      <c r="C424" t="s">
        <v>894</v>
      </c>
      <c r="D424" t="s">
        <v>778</v>
      </c>
      <c r="E424" s="4">
        <v>172.09782608695653</v>
      </c>
      <c r="F424" s="4">
        <f>Nurse[[#This Row],[Total Nurse Staff Hours]]/Nurse[[#This Row],[MDS Census]]</f>
        <v>3.9168388808185424</v>
      </c>
      <c r="G424" s="4">
        <f>Nurse[[#This Row],[Total Direct Care Staff Hours]]/Nurse[[#This Row],[MDS Census]]</f>
        <v>3.7180925914229759</v>
      </c>
      <c r="H424" s="4">
        <f>Nurse[[#This Row],[Total RN Hours (w/ Admin, DON)]]/Nurse[[#This Row],[MDS Census]]</f>
        <v>0.53197183098591538</v>
      </c>
      <c r="I424" s="4">
        <f>Nurse[[#This Row],[RN Hours (excl. Admin, DON)]]/Nurse[[#This Row],[MDS Census]]</f>
        <v>0.44716478241647184</v>
      </c>
      <c r="J424" s="4">
        <f>SUM(Nurse[[#This Row],[RN Hours (excl. Admin, DON)]],Nurse[[#This Row],[RN Admin Hours]],Nurse[[#This Row],[RN DON Hours]],Nurse[[#This Row],[LPN Hours (excl. Admin)]],Nurse[[#This Row],[LPN Admin Hours]],Nurse[[#This Row],[CNA Hours]],Nurse[[#This Row],[NA TR Hours]],Nurse[[#This Row],[Med Aide/Tech Hours]])</f>
        <v>674.07945652173896</v>
      </c>
      <c r="K424" s="4">
        <f>SUM(Nurse[[#This Row],[RN Hours (excl. Admin, DON)]],Nurse[[#This Row],[LPN Hours (excl. Admin)]],Nurse[[#This Row],[CNA Hours]],Nurse[[#This Row],[NA TR Hours]],Nurse[[#This Row],[Med Aide/Tech Hours]])</f>
        <v>639.87565217391284</v>
      </c>
      <c r="L424" s="4">
        <f>SUM(Nurse[[#This Row],[RN Hours (excl. Admin, DON)]],Nurse[[#This Row],[RN Admin Hours]],Nurse[[#This Row],[RN DON Hours]])</f>
        <v>91.551195652173902</v>
      </c>
      <c r="M424" s="4">
        <v>76.95608695652173</v>
      </c>
      <c r="N424" s="4">
        <v>9.5516304347826093</v>
      </c>
      <c r="O424" s="4">
        <v>5.0434782608695654</v>
      </c>
      <c r="P424" s="4">
        <f>SUM(Nurse[[#This Row],[LPN Hours (excl. Admin)]],Nurse[[#This Row],[LPN Admin Hours]])</f>
        <v>205.26608695652172</v>
      </c>
      <c r="Q424" s="4">
        <v>185.65739130434781</v>
      </c>
      <c r="R424" s="4">
        <v>19.608695652173914</v>
      </c>
      <c r="S424" s="4">
        <f>SUM(Nurse[[#This Row],[CNA Hours]],Nurse[[#This Row],[NA TR Hours]],Nurse[[#This Row],[Med Aide/Tech Hours]])</f>
        <v>377.26217391304334</v>
      </c>
      <c r="T424" s="4">
        <v>377.26217391304334</v>
      </c>
      <c r="U424" s="4">
        <v>0</v>
      </c>
      <c r="V424" s="4">
        <v>0</v>
      </c>
      <c r="W4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57.160978260869584</v>
      </c>
      <c r="X424" s="4">
        <v>11.597391304347827</v>
      </c>
      <c r="Y424" s="4">
        <v>0</v>
      </c>
      <c r="Z424" s="4">
        <v>0</v>
      </c>
      <c r="AA424" s="4">
        <v>13.388369565217388</v>
      </c>
      <c r="AB424" s="4">
        <v>0</v>
      </c>
      <c r="AC424" s="4">
        <v>32.175217391304365</v>
      </c>
      <c r="AD424" s="4">
        <v>0</v>
      </c>
      <c r="AE424" s="4">
        <v>0</v>
      </c>
      <c r="AF424" s="1">
        <v>395384</v>
      </c>
      <c r="AG424" s="1">
        <v>3</v>
      </c>
      <c r="AH424"/>
    </row>
    <row r="425" spans="1:34" x14ac:dyDescent="0.25">
      <c r="A425" t="s">
        <v>721</v>
      </c>
      <c r="B425" t="s">
        <v>170</v>
      </c>
      <c r="C425" t="s">
        <v>947</v>
      </c>
      <c r="D425" t="s">
        <v>784</v>
      </c>
      <c r="E425" s="4">
        <v>102.48913043478261</v>
      </c>
      <c r="F425" s="4">
        <f>Nurse[[#This Row],[Total Nurse Staff Hours]]/Nurse[[#This Row],[MDS Census]]</f>
        <v>3.1783540142114757</v>
      </c>
      <c r="G425" s="4">
        <f>Nurse[[#This Row],[Total Direct Care Staff Hours]]/Nurse[[#This Row],[MDS Census]]</f>
        <v>3.0336515006893627</v>
      </c>
      <c r="H425" s="4">
        <f>Nurse[[#This Row],[Total RN Hours (w/ Admin, DON)]]/Nurse[[#This Row],[MDS Census]]</f>
        <v>0.40555732315197779</v>
      </c>
      <c r="I425" s="4">
        <f>Nurse[[#This Row],[RN Hours (excl. Admin, DON)]]/Nurse[[#This Row],[MDS Census]]</f>
        <v>0.26085480962986513</v>
      </c>
      <c r="J425" s="4">
        <f>SUM(Nurse[[#This Row],[RN Hours (excl. Admin, DON)]],Nurse[[#This Row],[RN Admin Hours]],Nurse[[#This Row],[RN DON Hours]],Nurse[[#This Row],[LPN Hours (excl. Admin)]],Nurse[[#This Row],[LPN Admin Hours]],Nurse[[#This Row],[CNA Hours]],Nurse[[#This Row],[NA TR Hours]],Nurse[[#This Row],[Med Aide/Tech Hours]])</f>
        <v>325.74673913043483</v>
      </c>
      <c r="K425" s="4">
        <f>SUM(Nurse[[#This Row],[RN Hours (excl. Admin, DON)]],Nurse[[#This Row],[LPN Hours (excl. Admin)]],Nurse[[#This Row],[CNA Hours]],Nurse[[#This Row],[NA TR Hours]],Nurse[[#This Row],[Med Aide/Tech Hours]])</f>
        <v>310.9163043478261</v>
      </c>
      <c r="L425" s="4">
        <f>SUM(Nurse[[#This Row],[RN Hours (excl. Admin, DON)]],Nurse[[#This Row],[RN Admin Hours]],Nurse[[#This Row],[RN DON Hours]])</f>
        <v>41.56521739130433</v>
      </c>
      <c r="M425" s="4">
        <v>26.734782608695635</v>
      </c>
      <c r="N425" s="4">
        <v>10.623913043478257</v>
      </c>
      <c r="O425" s="4">
        <v>4.2065217391304346</v>
      </c>
      <c r="P425" s="4">
        <f>SUM(Nurse[[#This Row],[LPN Hours (excl. Admin)]],Nurse[[#This Row],[LPN Admin Hours]])</f>
        <v>84.594565217391306</v>
      </c>
      <c r="Q425" s="4">
        <v>84.594565217391306</v>
      </c>
      <c r="R425" s="4">
        <v>0</v>
      </c>
      <c r="S425" s="4">
        <f>SUM(Nurse[[#This Row],[CNA Hours]],Nurse[[#This Row],[NA TR Hours]],Nurse[[#This Row],[Med Aide/Tech Hours]])</f>
        <v>199.58695652173918</v>
      </c>
      <c r="T425" s="4">
        <v>199.58695652173918</v>
      </c>
      <c r="U425" s="4">
        <v>0</v>
      </c>
      <c r="V425" s="4">
        <v>0</v>
      </c>
      <c r="W4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30.407608695652158</v>
      </c>
      <c r="X425" s="4">
        <v>7.6771739130434753</v>
      </c>
      <c r="Y425" s="4">
        <v>0</v>
      </c>
      <c r="Z425" s="4">
        <v>0</v>
      </c>
      <c r="AA425" s="4">
        <v>14.566304347826076</v>
      </c>
      <c r="AB425" s="4">
        <v>0</v>
      </c>
      <c r="AC425" s="4">
        <v>8.1641304347826047</v>
      </c>
      <c r="AD425" s="4">
        <v>0</v>
      </c>
      <c r="AE425" s="4">
        <v>0</v>
      </c>
      <c r="AF425" s="1">
        <v>395344</v>
      </c>
      <c r="AG425" s="1">
        <v>3</v>
      </c>
      <c r="AH425"/>
    </row>
    <row r="426" spans="1:34" x14ac:dyDescent="0.25">
      <c r="A426" t="s">
        <v>721</v>
      </c>
      <c r="B426" t="s">
        <v>229</v>
      </c>
      <c r="C426" t="s">
        <v>1004</v>
      </c>
      <c r="D426" t="s">
        <v>737</v>
      </c>
      <c r="E426" s="4">
        <v>82.391304347826093</v>
      </c>
      <c r="F426" s="4">
        <f>Nurse[[#This Row],[Total Nurse Staff Hours]]/Nurse[[#This Row],[MDS Census]]</f>
        <v>3.0677440633245379</v>
      </c>
      <c r="G426" s="4">
        <f>Nurse[[#This Row],[Total Direct Care Staff Hours]]/Nurse[[#This Row],[MDS Census]]</f>
        <v>2.9118403693931398</v>
      </c>
      <c r="H426" s="4">
        <f>Nurse[[#This Row],[Total RN Hours (w/ Admin, DON)]]/Nurse[[#This Row],[MDS Census]]</f>
        <v>0.56520448548812663</v>
      </c>
      <c r="I426" s="4">
        <f>Nurse[[#This Row],[RN Hours (excl. Admin, DON)]]/Nurse[[#This Row],[MDS Census]]</f>
        <v>0.40930079155672822</v>
      </c>
      <c r="J426" s="4">
        <f>SUM(Nurse[[#This Row],[RN Hours (excl. Admin, DON)]],Nurse[[#This Row],[RN Admin Hours]],Nurse[[#This Row],[RN DON Hours]],Nurse[[#This Row],[LPN Hours (excl. Admin)]],Nurse[[#This Row],[LPN Admin Hours]],Nurse[[#This Row],[CNA Hours]],Nurse[[#This Row],[NA TR Hours]],Nurse[[#This Row],[Med Aide/Tech Hours]])</f>
        <v>252.75543478260869</v>
      </c>
      <c r="K426" s="4">
        <f>SUM(Nurse[[#This Row],[RN Hours (excl. Admin, DON)]],Nurse[[#This Row],[LPN Hours (excl. Admin)]],Nurse[[#This Row],[CNA Hours]],Nurse[[#This Row],[NA TR Hours]],Nurse[[#This Row],[Med Aide/Tech Hours]])</f>
        <v>239.91032608695653</v>
      </c>
      <c r="L426" s="4">
        <f>SUM(Nurse[[#This Row],[RN Hours (excl. Admin, DON)]],Nurse[[#This Row],[RN Admin Hours]],Nurse[[#This Row],[RN DON Hours]])</f>
        <v>46.567934782608695</v>
      </c>
      <c r="M426" s="4">
        <v>33.722826086956523</v>
      </c>
      <c r="N426" s="4">
        <v>8.6711956521739122</v>
      </c>
      <c r="O426" s="4">
        <v>4.1739130434782608</v>
      </c>
      <c r="P426" s="4">
        <f>SUM(Nurse[[#This Row],[LPN Hours (excl. Admin)]],Nurse[[#This Row],[LPN Admin Hours]])</f>
        <v>71.684782608695656</v>
      </c>
      <c r="Q426" s="4">
        <v>71.684782608695656</v>
      </c>
      <c r="R426" s="4">
        <v>0</v>
      </c>
      <c r="S426" s="4">
        <f>SUM(Nurse[[#This Row],[CNA Hours]],Nurse[[#This Row],[NA TR Hours]],Nurse[[#This Row],[Med Aide/Tech Hours]])</f>
        <v>134.50271739130434</v>
      </c>
      <c r="T426" s="4">
        <v>126.10326086956522</v>
      </c>
      <c r="U426" s="4">
        <v>8.3994565217391308</v>
      </c>
      <c r="V426" s="4">
        <v>0</v>
      </c>
      <c r="W4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104.77445652173913</v>
      </c>
      <c r="X426" s="4">
        <v>16.105978260869566</v>
      </c>
      <c r="Y426" s="4">
        <v>0</v>
      </c>
      <c r="Z426" s="4">
        <v>0</v>
      </c>
      <c r="AA426" s="4">
        <v>39.483695652173914</v>
      </c>
      <c r="AB426" s="4">
        <v>0</v>
      </c>
      <c r="AC426" s="4">
        <v>49.184782608695649</v>
      </c>
      <c r="AD426" s="4">
        <v>0</v>
      </c>
      <c r="AE426" s="4">
        <v>0</v>
      </c>
      <c r="AF426" s="1">
        <v>395426</v>
      </c>
      <c r="AG426" s="1">
        <v>3</v>
      </c>
      <c r="AH426"/>
    </row>
    <row r="427" spans="1:34" x14ac:dyDescent="0.25">
      <c r="A427" t="s">
        <v>721</v>
      </c>
      <c r="B427" t="s">
        <v>337</v>
      </c>
      <c r="C427" t="s">
        <v>829</v>
      </c>
      <c r="D427" t="s">
        <v>738</v>
      </c>
      <c r="E427" s="4">
        <v>216.65217391304347</v>
      </c>
      <c r="F427" s="4">
        <f>Nurse[[#This Row],[Total Nurse Staff Hours]]/Nurse[[#This Row],[MDS Census]]</f>
        <v>3.1544084888621313</v>
      </c>
      <c r="G427" s="4">
        <f>Nurse[[#This Row],[Total Direct Care Staff Hours]]/Nurse[[#This Row],[MDS Census]]</f>
        <v>3.0090392333935378</v>
      </c>
      <c r="H427" s="4">
        <f>Nurse[[#This Row],[Total RN Hours (w/ Admin, DON)]]/Nurse[[#This Row],[MDS Census]]</f>
        <v>0.55275135460565916</v>
      </c>
      <c r="I427" s="4">
        <f>Nurse[[#This Row],[RN Hours (excl. Admin, DON)]]/Nurse[[#This Row],[MDS Census]]</f>
        <v>0.43407284768211918</v>
      </c>
      <c r="J427" s="4">
        <f>SUM(Nurse[[#This Row],[RN Hours (excl. Admin, DON)]],Nurse[[#This Row],[RN Admin Hours]],Nurse[[#This Row],[RN DON Hours]],Nurse[[#This Row],[LPN Hours (excl. Admin)]],Nurse[[#This Row],[LPN Admin Hours]],Nurse[[#This Row],[CNA Hours]],Nurse[[#This Row],[NA TR Hours]],Nurse[[#This Row],[Med Aide/Tech Hours]])</f>
        <v>683.40945652173912</v>
      </c>
      <c r="K427" s="4">
        <f>SUM(Nurse[[#This Row],[RN Hours (excl. Admin, DON)]],Nurse[[#This Row],[LPN Hours (excl. Admin)]],Nurse[[#This Row],[CNA Hours]],Nurse[[#This Row],[NA TR Hours]],Nurse[[#This Row],[Med Aide/Tech Hours]])</f>
        <v>651.91489130434775</v>
      </c>
      <c r="L427" s="4">
        <f>SUM(Nurse[[#This Row],[RN Hours (excl. Admin, DON)]],Nurse[[#This Row],[RN Admin Hours]],Nurse[[#This Row],[RN DON Hours]])</f>
        <v>119.75478260869563</v>
      </c>
      <c r="M427" s="4">
        <v>94.042826086956509</v>
      </c>
      <c r="N427" s="4">
        <v>19.711956521739129</v>
      </c>
      <c r="O427" s="4">
        <v>6</v>
      </c>
      <c r="P427" s="4">
        <f>SUM(Nurse[[#This Row],[LPN Hours (excl. Admin)]],Nurse[[#This Row],[LPN Admin Hours]])</f>
        <v>182.24684782608693</v>
      </c>
      <c r="Q427" s="4">
        <v>176.46423913043475</v>
      </c>
      <c r="R427" s="4">
        <v>5.7826086956521738</v>
      </c>
      <c r="S427" s="4">
        <f>SUM(Nurse[[#This Row],[CNA Hours]],Nurse[[#This Row],[NA TR Hours]],Nurse[[#This Row],[Med Aide/Tech Hours]])</f>
        <v>381.40782608695656</v>
      </c>
      <c r="T427" s="4">
        <v>381.40782608695656</v>
      </c>
      <c r="U427" s="4">
        <v>0</v>
      </c>
      <c r="V427" s="4">
        <v>0</v>
      </c>
      <c r="W4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264.02336956521737</v>
      </c>
      <c r="X427" s="4">
        <v>16.170869565217391</v>
      </c>
      <c r="Y427" s="4">
        <v>0</v>
      </c>
      <c r="Z427" s="4">
        <v>0</v>
      </c>
      <c r="AA427" s="4">
        <v>73.542173913043442</v>
      </c>
      <c r="AB427" s="4">
        <v>0</v>
      </c>
      <c r="AC427" s="4">
        <v>174.31032608695654</v>
      </c>
      <c r="AD427" s="4">
        <v>0</v>
      </c>
      <c r="AE427" s="4">
        <v>0</v>
      </c>
      <c r="AF427" s="1">
        <v>395577</v>
      </c>
      <c r="AG427" s="1">
        <v>3</v>
      </c>
      <c r="AH427"/>
    </row>
    <row r="428" spans="1:34" x14ac:dyDescent="0.25">
      <c r="A428" t="s">
        <v>721</v>
      </c>
      <c r="B428" t="s">
        <v>456</v>
      </c>
      <c r="C428" t="s">
        <v>881</v>
      </c>
      <c r="D428" t="s">
        <v>774</v>
      </c>
      <c r="E428" s="4">
        <v>18.086956521739129</v>
      </c>
      <c r="F428" s="4">
        <f>Nurse[[#This Row],[Total Nurse Staff Hours]]/Nurse[[#This Row],[MDS Census]]</f>
        <v>6.2292848557692322</v>
      </c>
      <c r="G428" s="4">
        <f>Nurse[[#This Row],[Total Direct Care Staff Hours]]/Nurse[[#This Row],[MDS Census]]</f>
        <v>5.6956310096153864</v>
      </c>
      <c r="H428" s="4">
        <f>Nurse[[#This Row],[Total RN Hours (w/ Admin, DON)]]/Nurse[[#This Row],[MDS Census]]</f>
        <v>2.9633593750000009</v>
      </c>
      <c r="I428" s="4">
        <f>Nurse[[#This Row],[RN Hours (excl. Admin, DON)]]/Nurse[[#This Row],[MDS Census]]</f>
        <v>2.4297055288461546</v>
      </c>
      <c r="J428" s="4">
        <f>SUM(Nurse[[#This Row],[RN Hours (excl. Admin, DON)]],Nurse[[#This Row],[RN Admin Hours]],Nurse[[#This Row],[RN DON Hours]],Nurse[[#This Row],[LPN Hours (excl. Admin)]],Nurse[[#This Row],[LPN Admin Hours]],Nurse[[#This Row],[CNA Hours]],Nurse[[#This Row],[NA TR Hours]],Nurse[[#This Row],[Med Aide/Tech Hours]])</f>
        <v>112.6688043478261</v>
      </c>
      <c r="K428" s="4">
        <f>SUM(Nurse[[#This Row],[RN Hours (excl. Admin, DON)]],Nurse[[#This Row],[LPN Hours (excl. Admin)]],Nurse[[#This Row],[CNA Hours]],Nurse[[#This Row],[NA TR Hours]],Nurse[[#This Row],[Med Aide/Tech Hours]])</f>
        <v>103.01663043478263</v>
      </c>
      <c r="L428" s="4">
        <f>SUM(Nurse[[#This Row],[RN Hours (excl. Admin, DON)]],Nurse[[#This Row],[RN Admin Hours]],Nurse[[#This Row],[RN DON Hours]])</f>
        <v>53.598152173913057</v>
      </c>
      <c r="M428" s="4">
        <v>43.945978260869573</v>
      </c>
      <c r="N428" s="4">
        <v>4.9565217391304346</v>
      </c>
      <c r="O428" s="4">
        <v>4.6956521739130439</v>
      </c>
      <c r="P428" s="4">
        <f>SUM(Nurse[[#This Row],[LPN Hours (excl. Admin)]],Nurse[[#This Row],[LPN Admin Hours]])</f>
        <v>3.8423913043478262</v>
      </c>
      <c r="Q428" s="4">
        <v>3.8423913043478262</v>
      </c>
      <c r="R428" s="4">
        <v>0</v>
      </c>
      <c r="S428" s="4">
        <f>SUM(Nurse[[#This Row],[CNA Hours]],Nurse[[#This Row],[NA TR Hours]],Nurse[[#This Row],[Med Aide/Tech Hours]])</f>
        <v>55.228260869565219</v>
      </c>
      <c r="T428" s="4">
        <v>55.228260869565219</v>
      </c>
      <c r="U428" s="4">
        <v>0</v>
      </c>
      <c r="V428" s="4">
        <v>0</v>
      </c>
      <c r="W4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28" s="4">
        <v>0</v>
      </c>
      <c r="Y428" s="4">
        <v>0</v>
      </c>
      <c r="Z428" s="4">
        <v>0</v>
      </c>
      <c r="AA428" s="4">
        <v>0</v>
      </c>
      <c r="AB428" s="4">
        <v>0</v>
      </c>
      <c r="AC428" s="4">
        <v>0</v>
      </c>
      <c r="AD428" s="4">
        <v>0</v>
      </c>
      <c r="AE428" s="4">
        <v>0</v>
      </c>
      <c r="AF428" s="1">
        <v>395749</v>
      </c>
      <c r="AG428" s="1">
        <v>3</v>
      </c>
      <c r="AH428"/>
    </row>
    <row r="429" spans="1:34" x14ac:dyDescent="0.25">
      <c r="A429" t="s">
        <v>721</v>
      </c>
      <c r="B429" t="s">
        <v>304</v>
      </c>
      <c r="C429" t="s">
        <v>912</v>
      </c>
      <c r="D429" t="s">
        <v>771</v>
      </c>
      <c r="E429" s="4">
        <v>63.021739130434781</v>
      </c>
      <c r="F429" s="4">
        <f>Nurse[[#This Row],[Total Nurse Staff Hours]]/Nurse[[#This Row],[MDS Census]]</f>
        <v>3.8102932045532936</v>
      </c>
      <c r="G429" s="4">
        <f>Nurse[[#This Row],[Total Direct Care Staff Hours]]/Nurse[[#This Row],[MDS Census]]</f>
        <v>3.5645187995860637</v>
      </c>
      <c r="H429" s="4">
        <f>Nurse[[#This Row],[Total RN Hours (w/ Admin, DON)]]/Nurse[[#This Row],[MDS Census]]</f>
        <v>0.74187995860641609</v>
      </c>
      <c r="I429" s="4">
        <f>Nurse[[#This Row],[RN Hours (excl. Admin, DON)]]/Nurse[[#This Row],[MDS Census]]</f>
        <v>0.49610555363918596</v>
      </c>
      <c r="J429" s="4">
        <f>SUM(Nurse[[#This Row],[RN Hours (excl. Admin, DON)]],Nurse[[#This Row],[RN Admin Hours]],Nurse[[#This Row],[RN DON Hours]],Nurse[[#This Row],[LPN Hours (excl. Admin)]],Nurse[[#This Row],[LPN Admin Hours]],Nurse[[#This Row],[CNA Hours]],Nurse[[#This Row],[NA TR Hours]],Nurse[[#This Row],[Med Aide/Tech Hours]])</f>
        <v>240.13130434782605</v>
      </c>
      <c r="K429" s="4">
        <f>SUM(Nurse[[#This Row],[RN Hours (excl. Admin, DON)]],Nurse[[#This Row],[LPN Hours (excl. Admin)]],Nurse[[#This Row],[CNA Hours]],Nurse[[#This Row],[NA TR Hours]],Nurse[[#This Row],[Med Aide/Tech Hours]])</f>
        <v>224.64217391304345</v>
      </c>
      <c r="L429" s="4">
        <f>SUM(Nurse[[#This Row],[RN Hours (excl. Admin, DON)]],Nurse[[#This Row],[RN Admin Hours]],Nurse[[#This Row],[RN DON Hours]])</f>
        <v>46.75456521739131</v>
      </c>
      <c r="M429" s="4">
        <v>31.265434782608697</v>
      </c>
      <c r="N429" s="4">
        <v>5.3913043478260869</v>
      </c>
      <c r="O429" s="4">
        <v>10.097826086956522</v>
      </c>
      <c r="P429" s="4">
        <f>SUM(Nurse[[#This Row],[LPN Hours (excl. Admin)]],Nurse[[#This Row],[LPN Admin Hours]])</f>
        <v>67.375</v>
      </c>
      <c r="Q429" s="4">
        <v>67.375</v>
      </c>
      <c r="R429" s="4">
        <v>0</v>
      </c>
      <c r="S429" s="4">
        <f>SUM(Nurse[[#This Row],[CNA Hours]],Nurse[[#This Row],[NA TR Hours]],Nurse[[#This Row],[Med Aide/Tech Hours]])</f>
        <v>126.00173913043476</v>
      </c>
      <c r="T429" s="4">
        <v>118.08054347826085</v>
      </c>
      <c r="U429" s="4">
        <v>7.9211956521739131</v>
      </c>
      <c r="V429" s="4">
        <v>0</v>
      </c>
      <c r="W4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29" s="4">
        <v>0</v>
      </c>
      <c r="Y429" s="4">
        <v>0</v>
      </c>
      <c r="Z429" s="4">
        <v>0</v>
      </c>
      <c r="AA429" s="4">
        <v>0</v>
      </c>
      <c r="AB429" s="4">
        <v>0</v>
      </c>
      <c r="AC429" s="4">
        <v>0</v>
      </c>
      <c r="AD429" s="4">
        <v>0</v>
      </c>
      <c r="AE429" s="4">
        <v>0</v>
      </c>
      <c r="AF429" s="1">
        <v>395530</v>
      </c>
      <c r="AG429" s="1">
        <v>3</v>
      </c>
      <c r="AH429"/>
    </row>
    <row r="430" spans="1:34" x14ac:dyDescent="0.25">
      <c r="A430" t="s">
        <v>721</v>
      </c>
      <c r="B430" t="s">
        <v>637</v>
      </c>
      <c r="C430" t="s">
        <v>1120</v>
      </c>
      <c r="D430" t="s">
        <v>778</v>
      </c>
      <c r="E430" s="4">
        <v>21.978260869565219</v>
      </c>
      <c r="F430" s="4">
        <f>Nurse[[#This Row],[Total Nurse Staff Hours]]/Nurse[[#This Row],[MDS Census]]</f>
        <v>4.5219683481701276</v>
      </c>
      <c r="G430" s="4">
        <f>Nurse[[#This Row],[Total Direct Care Staff Hours]]/Nurse[[#This Row],[MDS Census]]</f>
        <v>4.5180118694362008</v>
      </c>
      <c r="H430" s="4">
        <f>Nurse[[#This Row],[Total RN Hours (w/ Admin, DON)]]/Nurse[[#This Row],[MDS Census]]</f>
        <v>0.81852621167161221</v>
      </c>
      <c r="I430" s="4">
        <f>Nurse[[#This Row],[RN Hours (excl. Admin, DON)]]/Nurse[[#This Row],[MDS Census]]</f>
        <v>0.81456973293768542</v>
      </c>
      <c r="J430" s="4">
        <f>SUM(Nurse[[#This Row],[RN Hours (excl. Admin, DON)]],Nurse[[#This Row],[RN Admin Hours]],Nurse[[#This Row],[RN DON Hours]],Nurse[[#This Row],[LPN Hours (excl. Admin)]],Nurse[[#This Row],[LPN Admin Hours]],Nurse[[#This Row],[CNA Hours]],Nurse[[#This Row],[NA TR Hours]],Nurse[[#This Row],[Med Aide/Tech Hours]])</f>
        <v>99.384999999999991</v>
      </c>
      <c r="K430" s="4">
        <f>SUM(Nurse[[#This Row],[RN Hours (excl. Admin, DON)]],Nurse[[#This Row],[LPN Hours (excl. Admin)]],Nurse[[#This Row],[CNA Hours]],Nurse[[#This Row],[NA TR Hours]],Nurse[[#This Row],[Med Aide/Tech Hours]])</f>
        <v>99.298043478260851</v>
      </c>
      <c r="L430" s="4">
        <f>SUM(Nurse[[#This Row],[RN Hours (excl. Admin, DON)]],Nurse[[#This Row],[RN Admin Hours]],Nurse[[#This Row],[RN DON Hours]])</f>
        <v>17.989782608695652</v>
      </c>
      <c r="M430" s="4">
        <v>17.902826086956523</v>
      </c>
      <c r="N430" s="4">
        <v>8.6956521739130432E-2</v>
      </c>
      <c r="O430" s="4">
        <v>0</v>
      </c>
      <c r="P430" s="4">
        <f>SUM(Nurse[[#This Row],[LPN Hours (excl. Admin)]],Nurse[[#This Row],[LPN Admin Hours]])</f>
        <v>24.293043478260859</v>
      </c>
      <c r="Q430" s="4">
        <v>24.293043478260859</v>
      </c>
      <c r="R430" s="4">
        <v>0</v>
      </c>
      <c r="S430" s="4">
        <f>SUM(Nurse[[#This Row],[CNA Hours]],Nurse[[#This Row],[NA TR Hours]],Nurse[[#This Row],[Med Aide/Tech Hours]])</f>
        <v>57.102173913043472</v>
      </c>
      <c r="T430" s="4">
        <v>57.102173913043472</v>
      </c>
      <c r="U430" s="4">
        <v>0</v>
      </c>
      <c r="V430" s="4">
        <v>0</v>
      </c>
      <c r="W4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20.125434782608693</v>
      </c>
      <c r="X430" s="4">
        <v>2.8810869565217399</v>
      </c>
      <c r="Y430" s="4">
        <v>0</v>
      </c>
      <c r="Z430" s="4">
        <v>0</v>
      </c>
      <c r="AA430" s="4">
        <v>4.0518478260869575</v>
      </c>
      <c r="AB430" s="4">
        <v>0</v>
      </c>
      <c r="AC430" s="4">
        <v>13.192499999999994</v>
      </c>
      <c r="AD430" s="4">
        <v>0</v>
      </c>
      <c r="AE430" s="4">
        <v>0</v>
      </c>
      <c r="AF430" s="1">
        <v>396090</v>
      </c>
      <c r="AG430" s="1">
        <v>3</v>
      </c>
      <c r="AH430"/>
    </row>
    <row r="431" spans="1:34" x14ac:dyDescent="0.25">
      <c r="A431" t="s">
        <v>721</v>
      </c>
      <c r="B431" t="s">
        <v>463</v>
      </c>
      <c r="C431" t="s">
        <v>903</v>
      </c>
      <c r="D431" t="s">
        <v>769</v>
      </c>
      <c r="E431" s="4">
        <v>138.20652173913044</v>
      </c>
      <c r="F431" s="4">
        <f>Nurse[[#This Row],[Total Nurse Staff Hours]]/Nurse[[#This Row],[MDS Census]]</f>
        <v>3.2144876130554469</v>
      </c>
      <c r="G431" s="4">
        <f>Nurse[[#This Row],[Total Direct Care Staff Hours]]/Nurse[[#This Row],[MDS Census]]</f>
        <v>2.9507581596539523</v>
      </c>
      <c r="H431" s="4">
        <f>Nurse[[#This Row],[Total RN Hours (w/ Admin, DON)]]/Nurse[[#This Row],[MDS Census]]</f>
        <v>0.6835611482500985</v>
      </c>
      <c r="I431" s="4">
        <f>Nurse[[#This Row],[RN Hours (excl. Admin, DON)]]/Nurse[[#This Row],[MDS Census]]</f>
        <v>0.41983169484860422</v>
      </c>
      <c r="J431" s="4">
        <f>SUM(Nurse[[#This Row],[RN Hours (excl. Admin, DON)]],Nurse[[#This Row],[RN Admin Hours]],Nurse[[#This Row],[RN DON Hours]],Nurse[[#This Row],[LPN Hours (excl. Admin)]],Nurse[[#This Row],[LPN Admin Hours]],Nurse[[#This Row],[CNA Hours]],Nurse[[#This Row],[NA TR Hours]],Nurse[[#This Row],[Med Aide/Tech Hours]])</f>
        <v>444.26315217391311</v>
      </c>
      <c r="K431" s="4">
        <f>SUM(Nurse[[#This Row],[RN Hours (excl. Admin, DON)]],Nurse[[#This Row],[LPN Hours (excl. Admin)]],Nurse[[#This Row],[CNA Hours]],Nurse[[#This Row],[NA TR Hours]],Nurse[[#This Row],[Med Aide/Tech Hours]])</f>
        <v>407.81402173913045</v>
      </c>
      <c r="L431" s="4">
        <f>SUM(Nurse[[#This Row],[RN Hours (excl. Admin, DON)]],Nurse[[#This Row],[RN Admin Hours]],Nurse[[#This Row],[RN DON Hours]])</f>
        <v>94.472608695652198</v>
      </c>
      <c r="M431" s="4">
        <v>58.023478260869595</v>
      </c>
      <c r="N431" s="4">
        <v>31.40565217391304</v>
      </c>
      <c r="O431" s="4">
        <v>5.0434782608695654</v>
      </c>
      <c r="P431" s="4">
        <f>SUM(Nurse[[#This Row],[LPN Hours (excl. Admin)]],Nurse[[#This Row],[LPN Admin Hours]])</f>
        <v>96.775760869565161</v>
      </c>
      <c r="Q431" s="4">
        <v>96.775760869565161</v>
      </c>
      <c r="R431" s="4">
        <v>0</v>
      </c>
      <c r="S431" s="4">
        <f>SUM(Nurse[[#This Row],[CNA Hours]],Nurse[[#This Row],[NA TR Hours]],Nurse[[#This Row],[Med Aide/Tech Hours]])</f>
        <v>253.0147826086957</v>
      </c>
      <c r="T431" s="4">
        <v>245.70989130434788</v>
      </c>
      <c r="U431" s="4">
        <v>7.3048913043478265</v>
      </c>
      <c r="V431" s="4">
        <v>0</v>
      </c>
      <c r="W4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248.05510869565219</v>
      </c>
      <c r="X431" s="4">
        <v>35.642934782608705</v>
      </c>
      <c r="Y431" s="4">
        <v>15.84586956521739</v>
      </c>
      <c r="Z431" s="4">
        <v>0</v>
      </c>
      <c r="AA431" s="4">
        <v>51.24173913043478</v>
      </c>
      <c r="AB431" s="4">
        <v>0</v>
      </c>
      <c r="AC431" s="4">
        <v>145.32456521739132</v>
      </c>
      <c r="AD431" s="4">
        <v>0</v>
      </c>
      <c r="AE431" s="4">
        <v>0</v>
      </c>
      <c r="AF431" s="1">
        <v>395760</v>
      </c>
      <c r="AG431" s="1">
        <v>3</v>
      </c>
      <c r="AH431"/>
    </row>
    <row r="432" spans="1:34" x14ac:dyDescent="0.25">
      <c r="A432" t="s">
        <v>721</v>
      </c>
      <c r="B432" t="s">
        <v>100</v>
      </c>
      <c r="C432" t="s">
        <v>839</v>
      </c>
      <c r="D432" t="s">
        <v>782</v>
      </c>
      <c r="E432" s="4">
        <v>61.489130434782609</v>
      </c>
      <c r="F432" s="4">
        <f>Nurse[[#This Row],[Total Nurse Staff Hours]]/Nurse[[#This Row],[MDS Census]]</f>
        <v>3.1741576807495138</v>
      </c>
      <c r="G432" s="4">
        <f>Nurse[[#This Row],[Total Direct Care Staff Hours]]/Nurse[[#This Row],[MDS Census]]</f>
        <v>3.0137210535619579</v>
      </c>
      <c r="H432" s="4">
        <f>Nurse[[#This Row],[Total RN Hours (w/ Admin, DON)]]/Nurse[[#This Row],[MDS Census]]</f>
        <v>1.0790613399328266</v>
      </c>
      <c r="I432" s="4">
        <f>Nurse[[#This Row],[RN Hours (excl. Admin, DON)]]/Nurse[[#This Row],[MDS Census]]</f>
        <v>0.91862471274527124</v>
      </c>
      <c r="J432" s="4">
        <f>SUM(Nurse[[#This Row],[RN Hours (excl. Admin, DON)]],Nurse[[#This Row],[RN Admin Hours]],Nurse[[#This Row],[RN DON Hours]],Nurse[[#This Row],[LPN Hours (excl. Admin)]],Nurse[[#This Row],[LPN Admin Hours]],Nurse[[#This Row],[CNA Hours]],Nurse[[#This Row],[NA TR Hours]],Nurse[[#This Row],[Med Aide/Tech Hours]])</f>
        <v>195.1761956521739</v>
      </c>
      <c r="K432" s="4">
        <f>SUM(Nurse[[#This Row],[RN Hours (excl. Admin, DON)]],Nurse[[#This Row],[LPN Hours (excl. Admin)]],Nurse[[#This Row],[CNA Hours]],Nurse[[#This Row],[NA TR Hours]],Nurse[[#This Row],[Med Aide/Tech Hours]])</f>
        <v>185.31108695652171</v>
      </c>
      <c r="L432" s="4">
        <f>SUM(Nurse[[#This Row],[RN Hours (excl. Admin, DON)]],Nurse[[#This Row],[RN Admin Hours]],Nurse[[#This Row],[RN DON Hours]])</f>
        <v>66.350543478260875</v>
      </c>
      <c r="M432" s="4">
        <v>56.485434782608692</v>
      </c>
      <c r="N432" s="4">
        <v>5.5335869565217415</v>
      </c>
      <c r="O432" s="4">
        <v>4.3315217391304346</v>
      </c>
      <c r="P432" s="4">
        <f>SUM(Nurse[[#This Row],[LPN Hours (excl. Admin)]],Nurse[[#This Row],[LPN Admin Hours]])</f>
        <v>28.715760869565216</v>
      </c>
      <c r="Q432" s="4">
        <v>28.715760869565216</v>
      </c>
      <c r="R432" s="4">
        <v>0</v>
      </c>
      <c r="S432" s="4">
        <f>SUM(Nurse[[#This Row],[CNA Hours]],Nurse[[#This Row],[NA TR Hours]],Nurse[[#This Row],[Med Aide/Tech Hours]])</f>
        <v>100.10989130434778</v>
      </c>
      <c r="T432" s="4">
        <v>99.42347826086953</v>
      </c>
      <c r="U432" s="4">
        <v>0.68641304347826082</v>
      </c>
      <c r="V432" s="4">
        <v>0</v>
      </c>
      <c r="W4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26.175434782608704</v>
      </c>
      <c r="X432" s="4">
        <v>4.6858695652173914</v>
      </c>
      <c r="Y432" s="4">
        <v>3.3384782608695645</v>
      </c>
      <c r="Z432" s="4">
        <v>0</v>
      </c>
      <c r="AA432" s="4">
        <v>11.619130434782617</v>
      </c>
      <c r="AB432" s="4">
        <v>0</v>
      </c>
      <c r="AC432" s="4">
        <v>6.5319565217391311</v>
      </c>
      <c r="AD432" s="4">
        <v>0</v>
      </c>
      <c r="AE432" s="4">
        <v>0</v>
      </c>
      <c r="AF432" s="1">
        <v>395221</v>
      </c>
      <c r="AG432" s="1">
        <v>3</v>
      </c>
      <c r="AH432"/>
    </row>
    <row r="433" spans="1:34" x14ac:dyDescent="0.25">
      <c r="A433" t="s">
        <v>721</v>
      </c>
      <c r="B433" t="s">
        <v>444</v>
      </c>
      <c r="C433" t="s">
        <v>1068</v>
      </c>
      <c r="D433" t="s">
        <v>768</v>
      </c>
      <c r="E433" s="4">
        <v>140.82608695652175</v>
      </c>
      <c r="F433" s="4">
        <f>Nurse[[#This Row],[Total Nurse Staff Hours]]/Nurse[[#This Row],[MDS Census]]</f>
        <v>3.2315166718122876</v>
      </c>
      <c r="G433" s="4">
        <f>Nurse[[#This Row],[Total Direct Care Staff Hours]]/Nurse[[#This Row],[MDS Census]]</f>
        <v>3.0273394566224145</v>
      </c>
      <c r="H433" s="4">
        <f>Nurse[[#This Row],[Total RN Hours (w/ Admin, DON)]]/Nurse[[#This Row],[MDS Census]]</f>
        <v>0.90929067613460945</v>
      </c>
      <c r="I433" s="4">
        <f>Nurse[[#This Row],[RN Hours (excl. Admin, DON)]]/Nurse[[#This Row],[MDS Census]]</f>
        <v>0.70511346094473615</v>
      </c>
      <c r="J433" s="4">
        <f>SUM(Nurse[[#This Row],[RN Hours (excl. Admin, DON)]],Nurse[[#This Row],[RN Admin Hours]],Nurse[[#This Row],[RN DON Hours]],Nurse[[#This Row],[LPN Hours (excl. Admin)]],Nurse[[#This Row],[LPN Admin Hours]],Nurse[[#This Row],[CNA Hours]],Nurse[[#This Row],[NA TR Hours]],Nurse[[#This Row],[Med Aide/Tech Hours]])</f>
        <v>455.08184782608697</v>
      </c>
      <c r="K433" s="4">
        <f>SUM(Nurse[[#This Row],[RN Hours (excl. Admin, DON)]],Nurse[[#This Row],[LPN Hours (excl. Admin)]],Nurse[[#This Row],[CNA Hours]],Nurse[[#This Row],[NA TR Hours]],Nurse[[#This Row],[Med Aide/Tech Hours]])</f>
        <v>426.32836956521743</v>
      </c>
      <c r="L433" s="4">
        <f>SUM(Nurse[[#This Row],[RN Hours (excl. Admin, DON)]],Nurse[[#This Row],[RN Admin Hours]],Nurse[[#This Row],[RN DON Hours]])</f>
        <v>128.05184782608697</v>
      </c>
      <c r="M433" s="4">
        <v>99.298369565217413</v>
      </c>
      <c r="N433" s="4">
        <v>24.362173913043474</v>
      </c>
      <c r="O433" s="4">
        <v>4.3913043478260869</v>
      </c>
      <c r="P433" s="4">
        <f>SUM(Nurse[[#This Row],[LPN Hours (excl. Admin)]],Nurse[[#This Row],[LPN Admin Hours]])</f>
        <v>85.377391304347825</v>
      </c>
      <c r="Q433" s="4">
        <v>85.377391304347825</v>
      </c>
      <c r="R433" s="4">
        <v>0</v>
      </c>
      <c r="S433" s="4">
        <f>SUM(Nurse[[#This Row],[CNA Hours]],Nurse[[#This Row],[NA TR Hours]],Nurse[[#This Row],[Med Aide/Tech Hours]])</f>
        <v>241.65260869565225</v>
      </c>
      <c r="T433" s="4">
        <v>231.69141304347832</v>
      </c>
      <c r="U433" s="4">
        <v>9.9611956521739131</v>
      </c>
      <c r="V433" s="4">
        <v>0</v>
      </c>
      <c r="W4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171.79119565217394</v>
      </c>
      <c r="X433" s="4">
        <v>37.172065217391307</v>
      </c>
      <c r="Y433" s="4">
        <v>0</v>
      </c>
      <c r="Z433" s="4">
        <v>0</v>
      </c>
      <c r="AA433" s="4">
        <v>28.441413043478253</v>
      </c>
      <c r="AB433" s="4">
        <v>0</v>
      </c>
      <c r="AC433" s="4">
        <v>106.17771739130437</v>
      </c>
      <c r="AD433" s="4">
        <v>0</v>
      </c>
      <c r="AE433" s="4">
        <v>0</v>
      </c>
      <c r="AF433" s="1">
        <v>395731</v>
      </c>
      <c r="AG433" s="1">
        <v>3</v>
      </c>
      <c r="AH433"/>
    </row>
    <row r="434" spans="1:34" x14ac:dyDescent="0.25">
      <c r="A434" t="s">
        <v>721</v>
      </c>
      <c r="B434" t="s">
        <v>303</v>
      </c>
      <c r="C434" t="s">
        <v>946</v>
      </c>
      <c r="D434" t="s">
        <v>769</v>
      </c>
      <c r="E434" s="4">
        <v>152.46739130434781</v>
      </c>
      <c r="F434" s="4">
        <f>Nurse[[#This Row],[Total Nurse Staff Hours]]/Nurse[[#This Row],[MDS Census]]</f>
        <v>3.1207492692664145</v>
      </c>
      <c r="G434" s="4">
        <f>Nurse[[#This Row],[Total Direct Care Staff Hours]]/Nurse[[#This Row],[MDS Census]]</f>
        <v>2.9444107792115202</v>
      </c>
      <c r="H434" s="4">
        <f>Nurse[[#This Row],[Total RN Hours (w/ Admin, DON)]]/Nurse[[#This Row],[MDS Census]]</f>
        <v>0.42447565409567273</v>
      </c>
      <c r="I434" s="4">
        <f>Nurse[[#This Row],[RN Hours (excl. Admin, DON)]]/Nurse[[#This Row],[MDS Census]]</f>
        <v>0.24813716404077851</v>
      </c>
      <c r="J434" s="4">
        <f>SUM(Nurse[[#This Row],[RN Hours (excl. Admin, DON)]],Nurse[[#This Row],[RN Admin Hours]],Nurse[[#This Row],[RN DON Hours]],Nurse[[#This Row],[LPN Hours (excl. Admin)]],Nurse[[#This Row],[LPN Admin Hours]],Nurse[[#This Row],[CNA Hours]],Nurse[[#This Row],[NA TR Hours]],Nurse[[#This Row],[Med Aide/Tech Hours]])</f>
        <v>475.81249999999989</v>
      </c>
      <c r="K434" s="4">
        <f>SUM(Nurse[[#This Row],[RN Hours (excl. Admin, DON)]],Nurse[[#This Row],[LPN Hours (excl. Admin)]],Nurse[[#This Row],[CNA Hours]],Nurse[[#This Row],[NA TR Hours]],Nurse[[#This Row],[Med Aide/Tech Hours]])</f>
        <v>448.92663043478251</v>
      </c>
      <c r="L434" s="4">
        <f>SUM(Nurse[[#This Row],[RN Hours (excl. Admin, DON)]],Nurse[[#This Row],[RN Admin Hours]],Nurse[[#This Row],[RN DON Hours]])</f>
        <v>64.718695652173921</v>
      </c>
      <c r="M434" s="4">
        <v>37.832826086956523</v>
      </c>
      <c r="N434" s="4">
        <v>21.929347826086957</v>
      </c>
      <c r="O434" s="4">
        <v>4.9565217391304346</v>
      </c>
      <c r="P434" s="4">
        <f>SUM(Nurse[[#This Row],[LPN Hours (excl. Admin)]],Nurse[[#This Row],[LPN Admin Hours]])</f>
        <v>124.66445652173915</v>
      </c>
      <c r="Q434" s="4">
        <v>124.66445652173915</v>
      </c>
      <c r="R434" s="4">
        <v>0</v>
      </c>
      <c r="S434" s="4">
        <f>SUM(Nurse[[#This Row],[CNA Hours]],Nurse[[#This Row],[NA TR Hours]],Nurse[[#This Row],[Med Aide/Tech Hours]])</f>
        <v>286.42934782608683</v>
      </c>
      <c r="T434" s="4">
        <v>270.24423913043466</v>
      </c>
      <c r="U434" s="4">
        <v>16.185108695652172</v>
      </c>
      <c r="V434" s="4">
        <v>0</v>
      </c>
      <c r="W4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137.14304347826084</v>
      </c>
      <c r="X434" s="4">
        <v>0.62945652173913036</v>
      </c>
      <c r="Y434" s="4">
        <v>0</v>
      </c>
      <c r="Z434" s="4">
        <v>0</v>
      </c>
      <c r="AA434" s="4">
        <v>21.913260869565217</v>
      </c>
      <c r="AB434" s="4">
        <v>0</v>
      </c>
      <c r="AC434" s="4">
        <v>114.6003260869565</v>
      </c>
      <c r="AD434" s="4">
        <v>0</v>
      </c>
      <c r="AE434" s="4">
        <v>0</v>
      </c>
      <c r="AF434" s="1">
        <v>395527</v>
      </c>
      <c r="AG434" s="1">
        <v>3</v>
      </c>
      <c r="AH434"/>
    </row>
    <row r="435" spans="1:34" x14ac:dyDescent="0.25">
      <c r="A435" t="s">
        <v>721</v>
      </c>
      <c r="B435" t="s">
        <v>232</v>
      </c>
      <c r="C435" t="s">
        <v>946</v>
      </c>
      <c r="D435" t="s">
        <v>769</v>
      </c>
      <c r="E435" s="4">
        <v>181.59782608695653</v>
      </c>
      <c r="F435" s="4">
        <f>Nurse[[#This Row],[Total Nurse Staff Hours]]/Nurse[[#This Row],[MDS Census]]</f>
        <v>3.1499209912012924</v>
      </c>
      <c r="G435" s="4">
        <f>Nurse[[#This Row],[Total Direct Care Staff Hours]]/Nurse[[#This Row],[MDS Census]]</f>
        <v>2.97483569761178</v>
      </c>
      <c r="H435" s="4">
        <f>Nurse[[#This Row],[Total RN Hours (w/ Admin, DON)]]/Nurse[[#This Row],[MDS Census]]</f>
        <v>0.47571137846411682</v>
      </c>
      <c r="I435" s="4">
        <f>Nurse[[#This Row],[RN Hours (excl. Admin, DON)]]/Nurse[[#This Row],[MDS Census]]</f>
        <v>0.30062608487460341</v>
      </c>
      <c r="J435" s="4">
        <f>SUM(Nurse[[#This Row],[RN Hours (excl. Admin, DON)]],Nurse[[#This Row],[RN Admin Hours]],Nurse[[#This Row],[RN DON Hours]],Nurse[[#This Row],[LPN Hours (excl. Admin)]],Nurse[[#This Row],[LPN Admin Hours]],Nurse[[#This Row],[CNA Hours]],Nurse[[#This Row],[NA TR Hours]],Nurse[[#This Row],[Med Aide/Tech Hours]])</f>
        <v>572.01880434782606</v>
      </c>
      <c r="K435" s="4">
        <f>SUM(Nurse[[#This Row],[RN Hours (excl. Admin, DON)]],Nurse[[#This Row],[LPN Hours (excl. Admin)]],Nurse[[#This Row],[CNA Hours]],Nurse[[#This Row],[NA TR Hours]],Nurse[[#This Row],[Med Aide/Tech Hours]])</f>
        <v>540.223695652174</v>
      </c>
      <c r="L435" s="4">
        <f>SUM(Nurse[[#This Row],[RN Hours (excl. Admin, DON)]],Nurse[[#This Row],[RN Admin Hours]],Nurse[[#This Row],[RN DON Hours]])</f>
        <v>86.388152173913042</v>
      </c>
      <c r="M435" s="4">
        <v>54.593043478260867</v>
      </c>
      <c r="N435" s="4">
        <v>28.055978260869566</v>
      </c>
      <c r="O435" s="4">
        <v>3.7391304347826089</v>
      </c>
      <c r="P435" s="4">
        <f>SUM(Nurse[[#This Row],[LPN Hours (excl. Admin)]],Nurse[[#This Row],[LPN Admin Hours]])</f>
        <v>141.65956521739128</v>
      </c>
      <c r="Q435" s="4">
        <v>141.65956521739128</v>
      </c>
      <c r="R435" s="4">
        <v>0</v>
      </c>
      <c r="S435" s="4">
        <f>SUM(Nurse[[#This Row],[CNA Hours]],Nurse[[#This Row],[NA TR Hours]],Nurse[[#This Row],[Med Aide/Tech Hours]])</f>
        <v>343.97108695652179</v>
      </c>
      <c r="T435" s="4">
        <v>339.59663043478264</v>
      </c>
      <c r="U435" s="4">
        <v>4.3744565217391305</v>
      </c>
      <c r="V435" s="4">
        <v>0</v>
      </c>
      <c r="W4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191.71760869565219</v>
      </c>
      <c r="X435" s="4">
        <v>13.60739130434783</v>
      </c>
      <c r="Y435" s="4">
        <v>0</v>
      </c>
      <c r="Z435" s="4">
        <v>0</v>
      </c>
      <c r="AA435" s="4">
        <v>81.471956521739159</v>
      </c>
      <c r="AB435" s="4">
        <v>0</v>
      </c>
      <c r="AC435" s="4">
        <v>96.638260869565215</v>
      </c>
      <c r="AD435" s="4">
        <v>0</v>
      </c>
      <c r="AE435" s="4">
        <v>0</v>
      </c>
      <c r="AF435" s="1">
        <v>395429</v>
      </c>
      <c r="AG435" s="1">
        <v>3</v>
      </c>
      <c r="AH435"/>
    </row>
    <row r="436" spans="1:34" x14ac:dyDescent="0.25">
      <c r="A436" t="s">
        <v>721</v>
      </c>
      <c r="B436" t="s">
        <v>243</v>
      </c>
      <c r="C436" t="s">
        <v>925</v>
      </c>
      <c r="D436" t="s">
        <v>755</v>
      </c>
      <c r="E436" s="4">
        <v>97.923913043478265</v>
      </c>
      <c r="F436" s="4">
        <f>Nurse[[#This Row],[Total Nurse Staff Hours]]/Nurse[[#This Row],[MDS Census]]</f>
        <v>3.5821389721389725</v>
      </c>
      <c r="G436" s="4">
        <f>Nurse[[#This Row],[Total Direct Care Staff Hours]]/Nurse[[#This Row],[MDS Census]]</f>
        <v>3.3778987678987682</v>
      </c>
      <c r="H436" s="4">
        <f>Nurse[[#This Row],[Total RN Hours (w/ Admin, DON)]]/Nurse[[#This Row],[MDS Census]]</f>
        <v>0.5541436341436341</v>
      </c>
      <c r="I436" s="4">
        <f>Nurse[[#This Row],[RN Hours (excl. Admin, DON)]]/Nurse[[#This Row],[MDS Census]]</f>
        <v>0.34990342990342987</v>
      </c>
      <c r="J436" s="4">
        <f>SUM(Nurse[[#This Row],[RN Hours (excl. Admin, DON)]],Nurse[[#This Row],[RN Admin Hours]],Nurse[[#This Row],[RN DON Hours]],Nurse[[#This Row],[LPN Hours (excl. Admin)]],Nurse[[#This Row],[LPN Admin Hours]],Nurse[[#This Row],[CNA Hours]],Nurse[[#This Row],[NA TR Hours]],Nurse[[#This Row],[Med Aide/Tech Hours]])</f>
        <v>350.77706521739134</v>
      </c>
      <c r="K436" s="4">
        <f>SUM(Nurse[[#This Row],[RN Hours (excl. Admin, DON)]],Nurse[[#This Row],[LPN Hours (excl. Admin)]],Nurse[[#This Row],[CNA Hours]],Nurse[[#This Row],[NA TR Hours]],Nurse[[#This Row],[Med Aide/Tech Hours]])</f>
        <v>330.77706521739134</v>
      </c>
      <c r="L436" s="4">
        <f>SUM(Nurse[[#This Row],[RN Hours (excl. Admin, DON)]],Nurse[[#This Row],[RN Admin Hours]],Nurse[[#This Row],[RN DON Hours]])</f>
        <v>54.263913043478261</v>
      </c>
      <c r="M436" s="4">
        <v>34.263913043478261</v>
      </c>
      <c r="N436" s="4">
        <v>14.956521739130435</v>
      </c>
      <c r="O436" s="4">
        <v>5.0434782608695654</v>
      </c>
      <c r="P436" s="4">
        <f>SUM(Nurse[[#This Row],[LPN Hours (excl. Admin)]],Nurse[[#This Row],[LPN Admin Hours]])</f>
        <v>108.39434782608696</v>
      </c>
      <c r="Q436" s="4">
        <v>108.39434782608696</v>
      </c>
      <c r="R436" s="4">
        <v>0</v>
      </c>
      <c r="S436" s="4">
        <f>SUM(Nurse[[#This Row],[CNA Hours]],Nurse[[#This Row],[NA TR Hours]],Nurse[[#This Row],[Med Aide/Tech Hours]])</f>
        <v>188.11880434782609</v>
      </c>
      <c r="T436" s="4">
        <v>129.77249999999998</v>
      </c>
      <c r="U436" s="4">
        <v>58.346304347826091</v>
      </c>
      <c r="V436" s="4">
        <v>0</v>
      </c>
      <c r="W4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58.35173913043478</v>
      </c>
      <c r="X436" s="4">
        <v>10.567391304347826</v>
      </c>
      <c r="Y436" s="4">
        <v>0</v>
      </c>
      <c r="Z436" s="4">
        <v>0</v>
      </c>
      <c r="AA436" s="4">
        <v>10.170760869565219</v>
      </c>
      <c r="AB436" s="4">
        <v>0</v>
      </c>
      <c r="AC436" s="4">
        <v>37.613586956521736</v>
      </c>
      <c r="AD436" s="4">
        <v>0</v>
      </c>
      <c r="AE436" s="4">
        <v>0</v>
      </c>
      <c r="AF436" s="1">
        <v>395440</v>
      </c>
      <c r="AG436" s="1">
        <v>3</v>
      </c>
      <c r="AH436"/>
    </row>
    <row r="437" spans="1:34" x14ac:dyDescent="0.25">
      <c r="A437" t="s">
        <v>721</v>
      </c>
      <c r="B437" t="s">
        <v>455</v>
      </c>
      <c r="C437" t="s">
        <v>813</v>
      </c>
      <c r="D437" t="s">
        <v>755</v>
      </c>
      <c r="E437" s="4">
        <v>125.06521739130434</v>
      </c>
      <c r="F437" s="4">
        <f>Nurse[[#This Row],[Total Nurse Staff Hours]]/Nurse[[#This Row],[MDS Census]]</f>
        <v>3.168512080653572</v>
      </c>
      <c r="G437" s="4">
        <f>Nurse[[#This Row],[Total Direct Care Staff Hours]]/Nurse[[#This Row],[MDS Census]]</f>
        <v>2.921684338605945</v>
      </c>
      <c r="H437" s="4">
        <f>Nurse[[#This Row],[Total RN Hours (w/ Admin, DON)]]/Nurse[[#This Row],[MDS Census]]</f>
        <v>0.61711628715452815</v>
      </c>
      <c r="I437" s="4">
        <f>Nurse[[#This Row],[RN Hours (excl. Admin, DON)]]/Nurse[[#This Row],[MDS Census]]</f>
        <v>0.37028854510690079</v>
      </c>
      <c r="J437" s="4">
        <f>SUM(Nurse[[#This Row],[RN Hours (excl. Admin, DON)]],Nurse[[#This Row],[RN Admin Hours]],Nurse[[#This Row],[RN DON Hours]],Nurse[[#This Row],[LPN Hours (excl. Admin)]],Nurse[[#This Row],[LPN Admin Hours]],Nurse[[#This Row],[CNA Hours]],Nurse[[#This Row],[NA TR Hours]],Nurse[[#This Row],[Med Aide/Tech Hours]])</f>
        <v>396.27065217391305</v>
      </c>
      <c r="K437" s="4">
        <f>SUM(Nurse[[#This Row],[RN Hours (excl. Admin, DON)]],Nurse[[#This Row],[LPN Hours (excl. Admin)]],Nurse[[#This Row],[CNA Hours]],Nurse[[#This Row],[NA TR Hours]],Nurse[[#This Row],[Med Aide/Tech Hours]])</f>
        <v>365.40108695652174</v>
      </c>
      <c r="L437" s="4">
        <f>SUM(Nurse[[#This Row],[RN Hours (excl. Admin, DON)]],Nurse[[#This Row],[RN Admin Hours]],Nurse[[#This Row],[RN DON Hours]])</f>
        <v>77.17978260869566</v>
      </c>
      <c r="M437" s="4">
        <v>46.310217391304349</v>
      </c>
      <c r="N437" s="4">
        <v>25.478260869565219</v>
      </c>
      <c r="O437" s="4">
        <v>5.3913043478260869</v>
      </c>
      <c r="P437" s="4">
        <f>SUM(Nurse[[#This Row],[LPN Hours (excl. Admin)]],Nurse[[#This Row],[LPN Admin Hours]])</f>
        <v>117.04195652173914</v>
      </c>
      <c r="Q437" s="4">
        <v>117.04195652173914</v>
      </c>
      <c r="R437" s="4">
        <v>0</v>
      </c>
      <c r="S437" s="4">
        <f>SUM(Nurse[[#This Row],[CNA Hours]],Nurse[[#This Row],[NA TR Hours]],Nurse[[#This Row],[Med Aide/Tech Hours]])</f>
        <v>202.04891304347825</v>
      </c>
      <c r="T437" s="4">
        <v>160.88695652173914</v>
      </c>
      <c r="U437" s="4">
        <v>41.161956521739128</v>
      </c>
      <c r="V437" s="4">
        <v>0</v>
      </c>
      <c r="W4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180.68326086956517</v>
      </c>
      <c r="X437" s="4">
        <v>26.762934782608681</v>
      </c>
      <c r="Y437" s="4">
        <v>0</v>
      </c>
      <c r="Z437" s="4">
        <v>0</v>
      </c>
      <c r="AA437" s="4">
        <v>52.226956521739112</v>
      </c>
      <c r="AB437" s="4">
        <v>0</v>
      </c>
      <c r="AC437" s="4">
        <v>101.69336956521737</v>
      </c>
      <c r="AD437" s="4">
        <v>0</v>
      </c>
      <c r="AE437" s="4">
        <v>0</v>
      </c>
      <c r="AF437" s="1">
        <v>395746</v>
      </c>
      <c r="AG437" s="1">
        <v>3</v>
      </c>
      <c r="AH437"/>
    </row>
    <row r="438" spans="1:34" x14ac:dyDescent="0.25">
      <c r="A438" t="s">
        <v>721</v>
      </c>
      <c r="B438" t="s">
        <v>174</v>
      </c>
      <c r="C438" t="s">
        <v>901</v>
      </c>
      <c r="D438" t="s">
        <v>734</v>
      </c>
      <c r="E438" s="4">
        <v>140.20652173913044</v>
      </c>
      <c r="F438" s="4">
        <f>Nurse[[#This Row],[Total Nurse Staff Hours]]/Nurse[[#This Row],[MDS Census]]</f>
        <v>3.3194487944801923</v>
      </c>
      <c r="G438" s="4">
        <f>Nurse[[#This Row],[Total Direct Care Staff Hours]]/Nurse[[#This Row],[MDS Census]]</f>
        <v>3.1043677804480976</v>
      </c>
      <c r="H438" s="4">
        <f>Nurse[[#This Row],[Total RN Hours (w/ Admin, DON)]]/Nurse[[#This Row],[MDS Census]]</f>
        <v>0.53105977207535482</v>
      </c>
      <c r="I438" s="4">
        <f>Nurse[[#This Row],[RN Hours (excl. Admin, DON)]]/Nurse[[#This Row],[MDS Census]]</f>
        <v>0.31597875804325931</v>
      </c>
      <c r="J438" s="4">
        <f>SUM(Nurse[[#This Row],[RN Hours (excl. Admin, DON)]],Nurse[[#This Row],[RN Admin Hours]],Nurse[[#This Row],[RN DON Hours]],Nurse[[#This Row],[LPN Hours (excl. Admin)]],Nurse[[#This Row],[LPN Admin Hours]],Nurse[[#This Row],[CNA Hours]],Nurse[[#This Row],[NA TR Hours]],Nurse[[#This Row],[Med Aide/Tech Hours]])</f>
        <v>465.40836956521741</v>
      </c>
      <c r="K438" s="4">
        <f>SUM(Nurse[[#This Row],[RN Hours (excl. Admin, DON)]],Nurse[[#This Row],[LPN Hours (excl. Admin)]],Nurse[[#This Row],[CNA Hours]],Nurse[[#This Row],[NA TR Hours]],Nurse[[#This Row],[Med Aide/Tech Hours]])</f>
        <v>435.25260869565227</v>
      </c>
      <c r="L438" s="4">
        <f>SUM(Nurse[[#This Row],[RN Hours (excl. Admin, DON)]],Nurse[[#This Row],[RN Admin Hours]],Nurse[[#This Row],[RN DON Hours]])</f>
        <v>74.45804347826089</v>
      </c>
      <c r="M438" s="4">
        <v>44.30228260869567</v>
      </c>
      <c r="N438" s="4">
        <v>26.764456521739131</v>
      </c>
      <c r="O438" s="4">
        <v>3.3913043478260869</v>
      </c>
      <c r="P438" s="4">
        <f>SUM(Nurse[[#This Row],[LPN Hours (excl. Admin)]],Nurse[[#This Row],[LPN Admin Hours]])</f>
        <v>121.43673913043479</v>
      </c>
      <c r="Q438" s="4">
        <v>121.43673913043479</v>
      </c>
      <c r="R438" s="4">
        <v>0</v>
      </c>
      <c r="S438" s="4">
        <f>SUM(Nurse[[#This Row],[CNA Hours]],Nurse[[#This Row],[NA TR Hours]],Nurse[[#This Row],[Med Aide/Tech Hours]])</f>
        <v>269.51358695652175</v>
      </c>
      <c r="T438" s="4">
        <v>195.32478260869567</v>
      </c>
      <c r="U438" s="4">
        <v>74.188804347826107</v>
      </c>
      <c r="V438" s="4">
        <v>0</v>
      </c>
      <c r="W4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123.44728260869566</v>
      </c>
      <c r="X438" s="4">
        <v>30.079239130434786</v>
      </c>
      <c r="Y438" s="4">
        <v>1.5361956521739131</v>
      </c>
      <c r="Z438" s="4">
        <v>0</v>
      </c>
      <c r="AA438" s="4">
        <v>36.659130434782604</v>
      </c>
      <c r="AB438" s="4">
        <v>0</v>
      </c>
      <c r="AC438" s="4">
        <v>55.17271739130436</v>
      </c>
      <c r="AD438" s="4">
        <v>0</v>
      </c>
      <c r="AE438" s="4">
        <v>0</v>
      </c>
      <c r="AF438" s="1">
        <v>395348</v>
      </c>
      <c r="AG438" s="1">
        <v>3</v>
      </c>
      <c r="AH438"/>
    </row>
    <row r="439" spans="1:34" x14ac:dyDescent="0.25">
      <c r="A439" t="s">
        <v>721</v>
      </c>
      <c r="B439" t="s">
        <v>249</v>
      </c>
      <c r="C439" t="s">
        <v>1010</v>
      </c>
      <c r="D439" t="s">
        <v>758</v>
      </c>
      <c r="E439" s="4">
        <v>143.54347826086956</v>
      </c>
      <c r="F439" s="4">
        <f>Nurse[[#This Row],[Total Nurse Staff Hours]]/Nurse[[#This Row],[MDS Census]]</f>
        <v>3.0516250189307894</v>
      </c>
      <c r="G439" s="4">
        <f>Nurse[[#This Row],[Total Direct Care Staff Hours]]/Nurse[[#This Row],[MDS Census]]</f>
        <v>2.8731856731788588</v>
      </c>
      <c r="H439" s="4">
        <f>Nurse[[#This Row],[Total RN Hours (w/ Admin, DON)]]/Nurse[[#This Row],[MDS Census]]</f>
        <v>0.4466076026048767</v>
      </c>
      <c r="I439" s="4">
        <f>Nurse[[#This Row],[RN Hours (excl. Admin, DON)]]/Nurse[[#This Row],[MDS Census]]</f>
        <v>0.27039830380130248</v>
      </c>
      <c r="J439" s="4">
        <f>SUM(Nurse[[#This Row],[RN Hours (excl. Admin, DON)]],Nurse[[#This Row],[RN Admin Hours]],Nurse[[#This Row],[RN DON Hours]],Nurse[[#This Row],[LPN Hours (excl. Admin)]],Nurse[[#This Row],[LPN Admin Hours]],Nurse[[#This Row],[CNA Hours]],Nurse[[#This Row],[NA TR Hours]],Nurse[[#This Row],[Med Aide/Tech Hours]])</f>
        <v>438.04086956521746</v>
      </c>
      <c r="K439" s="4">
        <f>SUM(Nurse[[#This Row],[RN Hours (excl. Admin, DON)]],Nurse[[#This Row],[LPN Hours (excl. Admin)]],Nurse[[#This Row],[CNA Hours]],Nurse[[#This Row],[NA TR Hours]],Nurse[[#This Row],[Med Aide/Tech Hours]])</f>
        <v>412.42706521739137</v>
      </c>
      <c r="L439" s="4">
        <f>SUM(Nurse[[#This Row],[RN Hours (excl. Admin, DON)]],Nurse[[#This Row],[RN Admin Hours]],Nurse[[#This Row],[RN DON Hours]])</f>
        <v>64.107608695652189</v>
      </c>
      <c r="M439" s="4">
        <v>38.813913043478266</v>
      </c>
      <c r="N439" s="4">
        <v>20.858913043478264</v>
      </c>
      <c r="O439" s="4">
        <v>4.4347826086956523</v>
      </c>
      <c r="P439" s="4">
        <f>SUM(Nurse[[#This Row],[LPN Hours (excl. Admin)]],Nurse[[#This Row],[LPN Admin Hours]])</f>
        <v>120.06749999999997</v>
      </c>
      <c r="Q439" s="4">
        <v>119.74739130434779</v>
      </c>
      <c r="R439" s="4">
        <v>0.32010869565217392</v>
      </c>
      <c r="S439" s="4">
        <f>SUM(Nurse[[#This Row],[CNA Hours]],Nurse[[#This Row],[NA TR Hours]],Nurse[[#This Row],[Med Aide/Tech Hours]])</f>
        <v>253.86576086956532</v>
      </c>
      <c r="T439" s="4">
        <v>232.40945652173923</v>
      </c>
      <c r="U439" s="4">
        <v>21.456304347826087</v>
      </c>
      <c r="V439" s="4">
        <v>0</v>
      </c>
      <c r="W4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119.32619565217395</v>
      </c>
      <c r="X439" s="4">
        <v>1.1968478260869566</v>
      </c>
      <c r="Y439" s="4">
        <v>1.5105434782608695</v>
      </c>
      <c r="Z439" s="4">
        <v>0</v>
      </c>
      <c r="AA439" s="4">
        <v>37.038478260869567</v>
      </c>
      <c r="AB439" s="4">
        <v>0</v>
      </c>
      <c r="AC439" s="4">
        <v>79.580326086956561</v>
      </c>
      <c r="AD439" s="4">
        <v>0</v>
      </c>
      <c r="AE439" s="4">
        <v>0</v>
      </c>
      <c r="AF439" s="1">
        <v>395451</v>
      </c>
      <c r="AG439" s="1">
        <v>3</v>
      </c>
      <c r="AH439"/>
    </row>
    <row r="440" spans="1:34" x14ac:dyDescent="0.25">
      <c r="A440" t="s">
        <v>721</v>
      </c>
      <c r="B440" t="s">
        <v>311</v>
      </c>
      <c r="C440" t="s">
        <v>854</v>
      </c>
      <c r="D440" t="s">
        <v>765</v>
      </c>
      <c r="E440" s="4">
        <v>197.41304347826087</v>
      </c>
      <c r="F440" s="4">
        <f>Nurse[[#This Row],[Total Nurse Staff Hours]]/Nurse[[#This Row],[MDS Census]]</f>
        <v>3.5457356018059683</v>
      </c>
      <c r="G440" s="4">
        <f>Nurse[[#This Row],[Total Direct Care Staff Hours]]/Nurse[[#This Row],[MDS Census]]</f>
        <v>3.3591223433542563</v>
      </c>
      <c r="H440" s="4">
        <f>Nurse[[#This Row],[Total RN Hours (w/ Admin, DON)]]/Nurse[[#This Row],[MDS Census]]</f>
        <v>0.39883548067393471</v>
      </c>
      <c r="I440" s="4">
        <f>Nurse[[#This Row],[RN Hours (excl. Admin, DON)]]/Nurse[[#This Row],[MDS Census]]</f>
        <v>0.23877436405682204</v>
      </c>
      <c r="J440" s="4">
        <f>SUM(Nurse[[#This Row],[RN Hours (excl. Admin, DON)]],Nurse[[#This Row],[RN Admin Hours]],Nurse[[#This Row],[RN DON Hours]],Nurse[[#This Row],[LPN Hours (excl. Admin)]],Nurse[[#This Row],[LPN Admin Hours]],Nurse[[#This Row],[CNA Hours]],Nurse[[#This Row],[NA TR Hours]],Nurse[[#This Row],[Med Aide/Tech Hours]])</f>
        <v>699.97445652173906</v>
      </c>
      <c r="K440" s="4">
        <f>SUM(Nurse[[#This Row],[RN Hours (excl. Admin, DON)]],Nurse[[#This Row],[LPN Hours (excl. Admin)]],Nurse[[#This Row],[CNA Hours]],Nurse[[#This Row],[NA TR Hours]],Nurse[[#This Row],[Med Aide/Tech Hours]])</f>
        <v>663.13456521739135</v>
      </c>
      <c r="L440" s="4">
        <f>SUM(Nurse[[#This Row],[RN Hours (excl. Admin, DON)]],Nurse[[#This Row],[RN Admin Hours]],Nurse[[#This Row],[RN DON Hours]])</f>
        <v>78.735326086956547</v>
      </c>
      <c r="M440" s="4">
        <v>47.137173913043497</v>
      </c>
      <c r="N440" s="4">
        <v>26.55467391304348</v>
      </c>
      <c r="O440" s="4">
        <v>5.0434782608695654</v>
      </c>
      <c r="P440" s="4">
        <f>SUM(Nurse[[#This Row],[LPN Hours (excl. Admin)]],Nurse[[#This Row],[LPN Admin Hours]])</f>
        <v>201.94945652173914</v>
      </c>
      <c r="Q440" s="4">
        <v>196.70771739130436</v>
      </c>
      <c r="R440" s="4">
        <v>5.2417391304347829</v>
      </c>
      <c r="S440" s="4">
        <f>SUM(Nurse[[#This Row],[CNA Hours]],Nurse[[#This Row],[NA TR Hours]],Nurse[[#This Row],[Med Aide/Tech Hours]])</f>
        <v>419.28967391304349</v>
      </c>
      <c r="T440" s="4">
        <v>410.81869565217391</v>
      </c>
      <c r="U440" s="4">
        <v>8.4709782608695665</v>
      </c>
      <c r="V440" s="4">
        <v>0</v>
      </c>
      <c r="W4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331.83934782608691</v>
      </c>
      <c r="X440" s="4">
        <v>20.494999999999997</v>
      </c>
      <c r="Y440" s="4">
        <v>3.1154347826086957</v>
      </c>
      <c r="Z440" s="4">
        <v>0</v>
      </c>
      <c r="AA440" s="4">
        <v>97.796956521739148</v>
      </c>
      <c r="AB440" s="4">
        <v>0</v>
      </c>
      <c r="AC440" s="4">
        <v>210.43195652173907</v>
      </c>
      <c r="AD440" s="4">
        <v>0</v>
      </c>
      <c r="AE440" s="4">
        <v>0</v>
      </c>
      <c r="AF440" s="1">
        <v>395540</v>
      </c>
      <c r="AG440" s="1">
        <v>3</v>
      </c>
      <c r="AH440"/>
    </row>
    <row r="441" spans="1:34" x14ac:dyDescent="0.25">
      <c r="A441" t="s">
        <v>721</v>
      </c>
      <c r="B441" t="s">
        <v>453</v>
      </c>
      <c r="C441" t="s">
        <v>905</v>
      </c>
      <c r="D441" t="s">
        <v>768</v>
      </c>
      <c r="E441" s="4">
        <v>146.18478260869566</v>
      </c>
      <c r="F441" s="4">
        <f>Nurse[[#This Row],[Total Nurse Staff Hours]]/Nurse[[#This Row],[MDS Census]]</f>
        <v>3.056799018514389</v>
      </c>
      <c r="G441" s="4">
        <f>Nurse[[#This Row],[Total Direct Care Staff Hours]]/Nurse[[#This Row],[MDS Census]]</f>
        <v>2.8547944085062094</v>
      </c>
      <c r="H441" s="4">
        <f>Nurse[[#This Row],[Total RN Hours (w/ Admin, DON)]]/Nurse[[#This Row],[MDS Census]]</f>
        <v>0.76636106773737855</v>
      </c>
      <c r="I441" s="4">
        <f>Nurse[[#This Row],[RN Hours (excl. Admin, DON)]]/Nurse[[#This Row],[MDS Census]]</f>
        <v>0.5643564577291994</v>
      </c>
      <c r="J441" s="4">
        <f>SUM(Nurse[[#This Row],[RN Hours (excl. Admin, DON)]],Nurse[[#This Row],[RN Admin Hours]],Nurse[[#This Row],[RN DON Hours]],Nurse[[#This Row],[LPN Hours (excl. Admin)]],Nurse[[#This Row],[LPN Admin Hours]],Nurse[[#This Row],[CNA Hours]],Nurse[[#This Row],[NA TR Hours]],Nurse[[#This Row],[Med Aide/Tech Hours]])</f>
        <v>446.85750000000019</v>
      </c>
      <c r="K441" s="4">
        <f>SUM(Nurse[[#This Row],[RN Hours (excl. Admin, DON)]],Nurse[[#This Row],[LPN Hours (excl. Admin)]],Nurse[[#This Row],[CNA Hours]],Nurse[[#This Row],[NA TR Hours]],Nurse[[#This Row],[Med Aide/Tech Hours]])</f>
        <v>417.3275000000001</v>
      </c>
      <c r="L441" s="4">
        <f>SUM(Nurse[[#This Row],[RN Hours (excl. Admin, DON)]],Nurse[[#This Row],[RN Admin Hours]],Nurse[[#This Row],[RN DON Hours]])</f>
        <v>112.03032608695656</v>
      </c>
      <c r="M441" s="4">
        <v>82.500326086956548</v>
      </c>
      <c r="N441" s="4">
        <v>29.530000000000008</v>
      </c>
      <c r="O441" s="4">
        <v>0</v>
      </c>
      <c r="P441" s="4">
        <f>SUM(Nurse[[#This Row],[LPN Hours (excl. Admin)]],Nurse[[#This Row],[LPN Admin Hours]])</f>
        <v>100.04815217391307</v>
      </c>
      <c r="Q441" s="4">
        <v>100.04815217391307</v>
      </c>
      <c r="R441" s="4">
        <v>0</v>
      </c>
      <c r="S441" s="4">
        <f>SUM(Nurse[[#This Row],[CNA Hours]],Nurse[[#This Row],[NA TR Hours]],Nurse[[#This Row],[Med Aide/Tech Hours]])</f>
        <v>234.77902173913051</v>
      </c>
      <c r="T441" s="4">
        <v>214.53847826086965</v>
      </c>
      <c r="U441" s="4">
        <v>20.240543478260872</v>
      </c>
      <c r="V441" s="4">
        <v>0</v>
      </c>
      <c r="W4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177.42445652173916</v>
      </c>
      <c r="X441" s="4">
        <v>32.238043478260863</v>
      </c>
      <c r="Y441" s="4">
        <v>9.5869565217391303E-2</v>
      </c>
      <c r="Z441" s="4">
        <v>0</v>
      </c>
      <c r="AA441" s="4">
        <v>63.845869565217399</v>
      </c>
      <c r="AB441" s="4">
        <v>0</v>
      </c>
      <c r="AC441" s="4">
        <v>81.244673913043485</v>
      </c>
      <c r="AD441" s="4">
        <v>0</v>
      </c>
      <c r="AE441" s="4">
        <v>0</v>
      </c>
      <c r="AF441" s="1">
        <v>395743</v>
      </c>
      <c r="AG441" s="1">
        <v>3</v>
      </c>
      <c r="AH441"/>
    </row>
    <row r="442" spans="1:34" x14ac:dyDescent="0.25">
      <c r="A442" t="s">
        <v>721</v>
      </c>
      <c r="B442" t="s">
        <v>566</v>
      </c>
      <c r="C442" t="s">
        <v>1105</v>
      </c>
      <c r="D442" t="s">
        <v>736</v>
      </c>
      <c r="E442" s="4">
        <v>96.108695652173907</v>
      </c>
      <c r="F442" s="4">
        <f>Nurse[[#This Row],[Total Nurse Staff Hours]]/Nurse[[#This Row],[MDS Census]]</f>
        <v>3.4232221216919259</v>
      </c>
      <c r="G442" s="4">
        <f>Nurse[[#This Row],[Total Direct Care Staff Hours]]/Nurse[[#This Row],[MDS Census]]</f>
        <v>3.2199468446052935</v>
      </c>
      <c r="H442" s="4">
        <f>Nurse[[#This Row],[Total RN Hours (w/ Admin, DON)]]/Nurse[[#This Row],[MDS Census]]</f>
        <v>0.82311920380004522</v>
      </c>
      <c r="I442" s="4">
        <f>Nurse[[#This Row],[RN Hours (excl. Admin, DON)]]/Nurse[[#This Row],[MDS Census]]</f>
        <v>0.61984392671341326</v>
      </c>
      <c r="J442" s="4">
        <f>SUM(Nurse[[#This Row],[RN Hours (excl. Admin, DON)]],Nurse[[#This Row],[RN Admin Hours]],Nurse[[#This Row],[RN DON Hours]],Nurse[[#This Row],[LPN Hours (excl. Admin)]],Nurse[[#This Row],[LPN Admin Hours]],Nurse[[#This Row],[CNA Hours]],Nurse[[#This Row],[NA TR Hours]],Nurse[[#This Row],[Med Aide/Tech Hours]])</f>
        <v>329.00141304347835</v>
      </c>
      <c r="K442" s="4">
        <f>SUM(Nurse[[#This Row],[RN Hours (excl. Admin, DON)]],Nurse[[#This Row],[LPN Hours (excl. Admin)]],Nurse[[#This Row],[CNA Hours]],Nurse[[#This Row],[NA TR Hours]],Nurse[[#This Row],[Med Aide/Tech Hours]])</f>
        <v>309.46489130434787</v>
      </c>
      <c r="L442" s="4">
        <f>SUM(Nurse[[#This Row],[RN Hours (excl. Admin, DON)]],Nurse[[#This Row],[RN Admin Hours]],Nurse[[#This Row],[RN DON Hours]])</f>
        <v>79.108913043478253</v>
      </c>
      <c r="M442" s="4">
        <v>59.572391304347825</v>
      </c>
      <c r="N442" s="4">
        <v>14.493043478260871</v>
      </c>
      <c r="O442" s="4">
        <v>5.0434782608695654</v>
      </c>
      <c r="P442" s="4">
        <f>SUM(Nurse[[#This Row],[LPN Hours (excl. Admin)]],Nurse[[#This Row],[LPN Admin Hours]])</f>
        <v>65.955108695652186</v>
      </c>
      <c r="Q442" s="4">
        <v>65.955108695652186</v>
      </c>
      <c r="R442" s="4">
        <v>0</v>
      </c>
      <c r="S442" s="4">
        <f>SUM(Nurse[[#This Row],[CNA Hours]],Nurse[[#This Row],[NA TR Hours]],Nurse[[#This Row],[Med Aide/Tech Hours]])</f>
        <v>183.93739130434784</v>
      </c>
      <c r="T442" s="4">
        <v>141.81739130434786</v>
      </c>
      <c r="U442" s="4">
        <v>42.119999999999983</v>
      </c>
      <c r="V442" s="4">
        <v>0</v>
      </c>
      <c r="W4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36.387500000000003</v>
      </c>
      <c r="X442" s="4">
        <v>1.174891304347826</v>
      </c>
      <c r="Y442" s="4">
        <v>0</v>
      </c>
      <c r="Z442" s="4">
        <v>0</v>
      </c>
      <c r="AA442" s="4">
        <v>28.313369565217389</v>
      </c>
      <c r="AB442" s="4">
        <v>0</v>
      </c>
      <c r="AC442" s="4">
        <v>6.8992391304347827</v>
      </c>
      <c r="AD442" s="4">
        <v>0</v>
      </c>
      <c r="AE442" s="4">
        <v>0</v>
      </c>
      <c r="AF442" s="1">
        <v>395913</v>
      </c>
      <c r="AG442" s="1">
        <v>3</v>
      </c>
      <c r="AH442"/>
    </row>
    <row r="443" spans="1:34" x14ac:dyDescent="0.25">
      <c r="A443" t="s">
        <v>721</v>
      </c>
      <c r="B443" t="s">
        <v>183</v>
      </c>
      <c r="C443" t="s">
        <v>986</v>
      </c>
      <c r="D443" t="s">
        <v>793</v>
      </c>
      <c r="E443" s="4">
        <v>89.173913043478265</v>
      </c>
      <c r="F443" s="4">
        <f>Nurse[[#This Row],[Total Nurse Staff Hours]]/Nurse[[#This Row],[MDS Census]]</f>
        <v>3.1438054607508525</v>
      </c>
      <c r="G443" s="4">
        <f>Nurse[[#This Row],[Total Direct Care Staff Hours]]/Nurse[[#This Row],[MDS Census]]</f>
        <v>2.9335458313018035</v>
      </c>
      <c r="H443" s="4">
        <f>Nurse[[#This Row],[Total RN Hours (w/ Admin, DON)]]/Nurse[[#This Row],[MDS Census]]</f>
        <v>0.56084592881521211</v>
      </c>
      <c r="I443" s="4">
        <f>Nurse[[#This Row],[RN Hours (excl. Admin, DON)]]/Nurse[[#This Row],[MDS Census]]</f>
        <v>0.35058629936616292</v>
      </c>
      <c r="J443" s="4">
        <f>SUM(Nurse[[#This Row],[RN Hours (excl. Admin, DON)]],Nurse[[#This Row],[RN Admin Hours]],Nurse[[#This Row],[RN DON Hours]],Nurse[[#This Row],[LPN Hours (excl. Admin)]],Nurse[[#This Row],[LPN Admin Hours]],Nurse[[#This Row],[CNA Hours]],Nurse[[#This Row],[NA TR Hours]],Nurse[[#This Row],[Med Aide/Tech Hours]])</f>
        <v>280.34543478260866</v>
      </c>
      <c r="K443" s="4">
        <f>SUM(Nurse[[#This Row],[RN Hours (excl. Admin, DON)]],Nurse[[#This Row],[LPN Hours (excl. Admin)]],Nurse[[#This Row],[CNA Hours]],Nurse[[#This Row],[NA TR Hours]],Nurse[[#This Row],[Med Aide/Tech Hours]])</f>
        <v>261.5957608695652</v>
      </c>
      <c r="L443" s="4">
        <f>SUM(Nurse[[#This Row],[RN Hours (excl. Admin, DON)]],Nurse[[#This Row],[RN Admin Hours]],Nurse[[#This Row],[RN DON Hours]])</f>
        <v>50.01282608695653</v>
      </c>
      <c r="M443" s="4">
        <v>31.263152173913053</v>
      </c>
      <c r="N443" s="4">
        <v>13.467065217391305</v>
      </c>
      <c r="O443" s="4">
        <v>5.2826086956521738</v>
      </c>
      <c r="P443" s="4">
        <f>SUM(Nurse[[#This Row],[LPN Hours (excl. Admin)]],Nurse[[#This Row],[LPN Admin Hours]])</f>
        <v>78.530543478260839</v>
      </c>
      <c r="Q443" s="4">
        <v>78.530543478260839</v>
      </c>
      <c r="R443" s="4">
        <v>0</v>
      </c>
      <c r="S443" s="4">
        <f>SUM(Nurse[[#This Row],[CNA Hours]],Nurse[[#This Row],[NA TR Hours]],Nurse[[#This Row],[Med Aide/Tech Hours]])</f>
        <v>151.80206521739129</v>
      </c>
      <c r="T443" s="4">
        <v>128.2182608695652</v>
      </c>
      <c r="U443" s="4">
        <v>23.583804347826089</v>
      </c>
      <c r="V443" s="4">
        <v>0</v>
      </c>
      <c r="W4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52.093260869565221</v>
      </c>
      <c r="X443" s="4">
        <v>11.2845652173913</v>
      </c>
      <c r="Y443" s="4">
        <v>0</v>
      </c>
      <c r="Z443" s="4">
        <v>0</v>
      </c>
      <c r="AA443" s="4">
        <v>10.423260869565217</v>
      </c>
      <c r="AB443" s="4">
        <v>0</v>
      </c>
      <c r="AC443" s="4">
        <v>30.385434782608705</v>
      </c>
      <c r="AD443" s="4">
        <v>0</v>
      </c>
      <c r="AE443" s="4">
        <v>0</v>
      </c>
      <c r="AF443" s="1">
        <v>395359</v>
      </c>
      <c r="AG443" s="1">
        <v>3</v>
      </c>
      <c r="AH443"/>
    </row>
    <row r="444" spans="1:34" x14ac:dyDescent="0.25">
      <c r="A444" t="s">
        <v>721</v>
      </c>
      <c r="B444" t="s">
        <v>515</v>
      </c>
      <c r="C444" t="s">
        <v>1091</v>
      </c>
      <c r="D444" t="s">
        <v>736</v>
      </c>
      <c r="E444" s="4">
        <v>135.90217391304347</v>
      </c>
      <c r="F444" s="4">
        <f>Nurse[[#This Row],[Total Nurse Staff Hours]]/Nurse[[#This Row],[MDS Census]]</f>
        <v>3.5020083180036798</v>
      </c>
      <c r="G444" s="4">
        <f>Nurse[[#This Row],[Total Direct Care Staff Hours]]/Nurse[[#This Row],[MDS Census]]</f>
        <v>3.3195049188194843</v>
      </c>
      <c r="H444" s="4">
        <f>Nurse[[#This Row],[Total RN Hours (w/ Admin, DON)]]/Nurse[[#This Row],[MDS Census]]</f>
        <v>0.7362856914340562</v>
      </c>
      <c r="I444" s="4">
        <f>Nurse[[#This Row],[RN Hours (excl. Admin, DON)]]/Nurse[[#This Row],[MDS Census]]</f>
        <v>0.59118771494841271</v>
      </c>
      <c r="J444" s="4">
        <f>SUM(Nurse[[#This Row],[RN Hours (excl. Admin, DON)]],Nurse[[#This Row],[RN Admin Hours]],Nurse[[#This Row],[RN DON Hours]],Nurse[[#This Row],[LPN Hours (excl. Admin)]],Nurse[[#This Row],[LPN Admin Hours]],Nurse[[#This Row],[CNA Hours]],Nurse[[#This Row],[NA TR Hours]],Nurse[[#This Row],[Med Aide/Tech Hours]])</f>
        <v>475.93054347826092</v>
      </c>
      <c r="K444" s="4">
        <f>SUM(Nurse[[#This Row],[RN Hours (excl. Admin, DON)]],Nurse[[#This Row],[LPN Hours (excl. Admin)]],Nurse[[#This Row],[CNA Hours]],Nurse[[#This Row],[NA TR Hours]],Nurse[[#This Row],[Med Aide/Tech Hours]])</f>
        <v>451.1279347826088</v>
      </c>
      <c r="L444" s="4">
        <f>SUM(Nurse[[#This Row],[RN Hours (excl. Admin, DON)]],Nurse[[#This Row],[RN Admin Hours]],Nurse[[#This Row],[RN DON Hours]])</f>
        <v>100.06282608695656</v>
      </c>
      <c r="M444" s="4">
        <v>80.343695652173949</v>
      </c>
      <c r="N444" s="4">
        <v>14.474565217391298</v>
      </c>
      <c r="O444" s="4">
        <v>5.2445652173913047</v>
      </c>
      <c r="P444" s="4">
        <f>SUM(Nurse[[#This Row],[LPN Hours (excl. Admin)]],Nurse[[#This Row],[LPN Admin Hours]])</f>
        <v>113.98782608695653</v>
      </c>
      <c r="Q444" s="4">
        <v>108.90434782608696</v>
      </c>
      <c r="R444" s="4">
        <v>5.0834782608695672</v>
      </c>
      <c r="S444" s="4">
        <f>SUM(Nurse[[#This Row],[CNA Hours]],Nurse[[#This Row],[NA TR Hours]],Nurse[[#This Row],[Med Aide/Tech Hours]])</f>
        <v>261.87989130434789</v>
      </c>
      <c r="T444" s="4">
        <v>118.04978260869564</v>
      </c>
      <c r="U444" s="4">
        <v>143.83010869565223</v>
      </c>
      <c r="V444" s="4">
        <v>0</v>
      </c>
      <c r="W4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123.90282608695655</v>
      </c>
      <c r="X444" s="4">
        <v>34.846413043478265</v>
      </c>
      <c r="Y444" s="4">
        <v>2.2097826086956522</v>
      </c>
      <c r="Z444" s="4">
        <v>0</v>
      </c>
      <c r="AA444" s="4">
        <v>35.906304347826094</v>
      </c>
      <c r="AB444" s="4">
        <v>0</v>
      </c>
      <c r="AC444" s="4">
        <v>45.317717391304363</v>
      </c>
      <c r="AD444" s="4">
        <v>5.6226086956521737</v>
      </c>
      <c r="AE444" s="4">
        <v>0</v>
      </c>
      <c r="AF444" s="1">
        <v>395834</v>
      </c>
      <c r="AG444" s="1">
        <v>3</v>
      </c>
      <c r="AH444"/>
    </row>
    <row r="445" spans="1:34" x14ac:dyDescent="0.25">
      <c r="A445" t="s">
        <v>721</v>
      </c>
      <c r="B445" t="s">
        <v>36</v>
      </c>
      <c r="C445" t="s">
        <v>802</v>
      </c>
      <c r="D445" t="s">
        <v>758</v>
      </c>
      <c r="E445" s="4">
        <v>128.06521739130434</v>
      </c>
      <c r="F445" s="4">
        <f>Nurse[[#This Row],[Total Nurse Staff Hours]]/Nurse[[#This Row],[MDS Census]]</f>
        <v>3.2546919029027337</v>
      </c>
      <c r="G445" s="4">
        <f>Nurse[[#This Row],[Total Direct Care Staff Hours]]/Nurse[[#This Row],[MDS Census]]</f>
        <v>3.043568154812426</v>
      </c>
      <c r="H445" s="4">
        <f>Nurse[[#This Row],[Total RN Hours (w/ Admin, DON)]]/Nurse[[#This Row],[MDS Census]]</f>
        <v>0.72764131726362236</v>
      </c>
      <c r="I445" s="4">
        <f>Nurse[[#This Row],[RN Hours (excl. Admin, DON)]]/Nurse[[#This Row],[MDS Census]]</f>
        <v>0.51651756917331515</v>
      </c>
      <c r="J445" s="4">
        <f>SUM(Nurse[[#This Row],[RN Hours (excl. Admin, DON)]],Nurse[[#This Row],[RN Admin Hours]],Nurse[[#This Row],[RN DON Hours]],Nurse[[#This Row],[LPN Hours (excl. Admin)]],Nurse[[#This Row],[LPN Admin Hours]],Nurse[[#This Row],[CNA Hours]],Nurse[[#This Row],[NA TR Hours]],Nurse[[#This Row],[Med Aide/Tech Hours]])</f>
        <v>416.81282608695659</v>
      </c>
      <c r="K445" s="4">
        <f>SUM(Nurse[[#This Row],[RN Hours (excl. Admin, DON)]],Nurse[[#This Row],[LPN Hours (excl. Admin)]],Nurse[[#This Row],[CNA Hours]],Nurse[[#This Row],[NA TR Hours]],Nurse[[#This Row],[Med Aide/Tech Hours]])</f>
        <v>389.77521739130435</v>
      </c>
      <c r="L445" s="4">
        <f>SUM(Nurse[[#This Row],[RN Hours (excl. Admin, DON)]],Nurse[[#This Row],[RN Admin Hours]],Nurse[[#This Row],[RN DON Hours]])</f>
        <v>93.185543478260854</v>
      </c>
      <c r="M445" s="4">
        <v>66.147934782608687</v>
      </c>
      <c r="N445" s="4">
        <v>21.907173913043479</v>
      </c>
      <c r="O445" s="4">
        <v>5.1304347826086953</v>
      </c>
      <c r="P445" s="4">
        <f>SUM(Nurse[[#This Row],[LPN Hours (excl. Admin)]],Nurse[[#This Row],[LPN Admin Hours]])</f>
        <v>89.574565217391296</v>
      </c>
      <c r="Q445" s="4">
        <v>89.574565217391296</v>
      </c>
      <c r="R445" s="4">
        <v>0</v>
      </c>
      <c r="S445" s="4">
        <f>SUM(Nurse[[#This Row],[CNA Hours]],Nurse[[#This Row],[NA TR Hours]],Nurse[[#This Row],[Med Aide/Tech Hours]])</f>
        <v>234.05271739130438</v>
      </c>
      <c r="T445" s="4">
        <v>158.02858695652176</v>
      </c>
      <c r="U445" s="4">
        <v>76.024130434782634</v>
      </c>
      <c r="V445" s="4">
        <v>0</v>
      </c>
      <c r="W4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117.42467391304345</v>
      </c>
      <c r="X445" s="4">
        <v>32.584130434782601</v>
      </c>
      <c r="Y445" s="4">
        <v>1.5253260869565219</v>
      </c>
      <c r="Z445" s="4">
        <v>0</v>
      </c>
      <c r="AA445" s="4">
        <v>36.895326086956523</v>
      </c>
      <c r="AB445" s="4">
        <v>0</v>
      </c>
      <c r="AC445" s="4">
        <v>46.419891304347807</v>
      </c>
      <c r="AD445" s="4">
        <v>0</v>
      </c>
      <c r="AE445" s="4">
        <v>0</v>
      </c>
      <c r="AF445" s="1">
        <v>395037</v>
      </c>
      <c r="AG445" s="1">
        <v>3</v>
      </c>
      <c r="AH445"/>
    </row>
    <row r="446" spans="1:34" x14ac:dyDescent="0.25">
      <c r="A446" t="s">
        <v>721</v>
      </c>
      <c r="B446" t="s">
        <v>92</v>
      </c>
      <c r="C446" t="s">
        <v>818</v>
      </c>
      <c r="D446" t="s">
        <v>761</v>
      </c>
      <c r="E446" s="4">
        <v>134.7391304347826</v>
      </c>
      <c r="F446" s="4">
        <f>Nurse[[#This Row],[Total Nurse Staff Hours]]/Nurse[[#This Row],[MDS Census]]</f>
        <v>3.4436834462729919</v>
      </c>
      <c r="G446" s="4">
        <f>Nurse[[#This Row],[Total Direct Care Staff Hours]]/Nurse[[#This Row],[MDS Census]]</f>
        <v>3.2168272023233304</v>
      </c>
      <c r="H446" s="4">
        <f>Nurse[[#This Row],[Total RN Hours (w/ Admin, DON)]]/Nurse[[#This Row],[MDS Census]]</f>
        <v>0.60326476282671848</v>
      </c>
      <c r="I446" s="4">
        <f>Nurse[[#This Row],[RN Hours (excl. Admin, DON)]]/Nurse[[#This Row],[MDS Census]]</f>
        <v>0.37640851887705723</v>
      </c>
      <c r="J446" s="4">
        <f>SUM(Nurse[[#This Row],[RN Hours (excl. Admin, DON)]],Nurse[[#This Row],[RN Admin Hours]],Nurse[[#This Row],[RN DON Hours]],Nurse[[#This Row],[LPN Hours (excl. Admin)]],Nurse[[#This Row],[LPN Admin Hours]],Nurse[[#This Row],[CNA Hours]],Nurse[[#This Row],[NA TR Hours]],Nurse[[#This Row],[Med Aide/Tech Hours]])</f>
        <v>463.9989130434783</v>
      </c>
      <c r="K446" s="4">
        <f>SUM(Nurse[[#This Row],[RN Hours (excl. Admin, DON)]],Nurse[[#This Row],[LPN Hours (excl. Admin)]],Nurse[[#This Row],[CNA Hours]],Nurse[[#This Row],[NA TR Hours]],Nurse[[#This Row],[Med Aide/Tech Hours]])</f>
        <v>433.4325</v>
      </c>
      <c r="L446" s="4">
        <f>SUM(Nurse[[#This Row],[RN Hours (excl. Admin, DON)]],Nurse[[#This Row],[RN Admin Hours]],Nurse[[#This Row],[RN DON Hours]])</f>
        <v>81.283369565217413</v>
      </c>
      <c r="M446" s="4">
        <v>50.716956521739142</v>
      </c>
      <c r="N446" s="4">
        <v>26.479456521739138</v>
      </c>
      <c r="O446" s="4">
        <v>4.0869565217391308</v>
      </c>
      <c r="P446" s="4">
        <f>SUM(Nurse[[#This Row],[LPN Hours (excl. Admin)]],Nurse[[#This Row],[LPN Admin Hours]])</f>
        <v>136.54782608695655</v>
      </c>
      <c r="Q446" s="4">
        <v>136.54782608695655</v>
      </c>
      <c r="R446" s="4">
        <v>0</v>
      </c>
      <c r="S446" s="4">
        <f>SUM(Nurse[[#This Row],[CNA Hours]],Nurse[[#This Row],[NA TR Hours]],Nurse[[#This Row],[Med Aide/Tech Hours]])</f>
        <v>246.16771739130434</v>
      </c>
      <c r="T446" s="4">
        <v>199.41804347826087</v>
      </c>
      <c r="U446" s="4">
        <v>46.749673913043473</v>
      </c>
      <c r="V446" s="4">
        <v>0</v>
      </c>
      <c r="W4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139.44684782608692</v>
      </c>
      <c r="X446" s="4">
        <v>4.0850000000000009</v>
      </c>
      <c r="Y446" s="4">
        <v>0</v>
      </c>
      <c r="Z446" s="4">
        <v>0</v>
      </c>
      <c r="AA446" s="4">
        <v>45.08989130434783</v>
      </c>
      <c r="AB446" s="4">
        <v>0</v>
      </c>
      <c r="AC446" s="4">
        <v>90.271956521739099</v>
      </c>
      <c r="AD446" s="4">
        <v>0</v>
      </c>
      <c r="AE446" s="4">
        <v>0</v>
      </c>
      <c r="AF446" s="1">
        <v>395199</v>
      </c>
      <c r="AG446" s="1">
        <v>3</v>
      </c>
      <c r="AH446"/>
    </row>
    <row r="447" spans="1:34" x14ac:dyDescent="0.25">
      <c r="A447" t="s">
        <v>721</v>
      </c>
      <c r="B447" t="s">
        <v>268</v>
      </c>
      <c r="C447" t="s">
        <v>1018</v>
      </c>
      <c r="D447" t="s">
        <v>776</v>
      </c>
      <c r="E447" s="4">
        <v>152.84782608695653</v>
      </c>
      <c r="F447" s="4">
        <f>Nurse[[#This Row],[Total Nurse Staff Hours]]/Nurse[[#This Row],[MDS Census]]</f>
        <v>3.1621063860048353</v>
      </c>
      <c r="G447" s="4">
        <f>Nurse[[#This Row],[Total Direct Care Staff Hours]]/Nurse[[#This Row],[MDS Census]]</f>
        <v>2.9684938131133545</v>
      </c>
      <c r="H447" s="4">
        <f>Nurse[[#This Row],[Total RN Hours (w/ Admin, DON)]]/Nurse[[#This Row],[MDS Census]]</f>
        <v>0.5277634760347033</v>
      </c>
      <c r="I447" s="4">
        <f>Nurse[[#This Row],[RN Hours (excl. Admin, DON)]]/Nurse[[#This Row],[MDS Census]]</f>
        <v>0.36790001422272783</v>
      </c>
      <c r="J447" s="4">
        <f>SUM(Nurse[[#This Row],[RN Hours (excl. Admin, DON)]],Nurse[[#This Row],[RN Admin Hours]],Nurse[[#This Row],[RN DON Hours]],Nurse[[#This Row],[LPN Hours (excl. Admin)]],Nurse[[#This Row],[LPN Admin Hours]],Nurse[[#This Row],[CNA Hours]],Nurse[[#This Row],[NA TR Hours]],Nurse[[#This Row],[Med Aide/Tech Hours]])</f>
        <v>483.3210869565217</v>
      </c>
      <c r="K447" s="4">
        <f>SUM(Nurse[[#This Row],[RN Hours (excl. Admin, DON)]],Nurse[[#This Row],[LPN Hours (excl. Admin)]],Nurse[[#This Row],[CNA Hours]],Nurse[[#This Row],[NA TR Hours]],Nurse[[#This Row],[Med Aide/Tech Hours]])</f>
        <v>453.72782608695644</v>
      </c>
      <c r="L447" s="4">
        <f>SUM(Nurse[[#This Row],[RN Hours (excl. Admin, DON)]],Nurse[[#This Row],[RN Admin Hours]],Nurse[[#This Row],[RN DON Hours]])</f>
        <v>80.66749999999999</v>
      </c>
      <c r="M447" s="4">
        <v>56.232717391304334</v>
      </c>
      <c r="N447" s="4">
        <v>19.391304347826086</v>
      </c>
      <c r="O447" s="4">
        <v>5.0434782608695654</v>
      </c>
      <c r="P447" s="4">
        <f>SUM(Nurse[[#This Row],[LPN Hours (excl. Admin)]],Nurse[[#This Row],[LPN Admin Hours]])</f>
        <v>114.98815217391302</v>
      </c>
      <c r="Q447" s="4">
        <v>109.82967391304346</v>
      </c>
      <c r="R447" s="4">
        <v>5.1584782608695647</v>
      </c>
      <c r="S447" s="4">
        <f>SUM(Nurse[[#This Row],[CNA Hours]],Nurse[[#This Row],[NA TR Hours]],Nurse[[#This Row],[Med Aide/Tech Hours]])</f>
        <v>287.66543478260871</v>
      </c>
      <c r="T447" s="4">
        <v>241.97195652173914</v>
      </c>
      <c r="U447" s="4">
        <v>45.693478260869554</v>
      </c>
      <c r="V447" s="4">
        <v>0</v>
      </c>
      <c r="W4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102.89934782608697</v>
      </c>
      <c r="X447" s="4">
        <v>13.403260869565219</v>
      </c>
      <c r="Y447" s="4">
        <v>0</v>
      </c>
      <c r="Z447" s="4">
        <v>0</v>
      </c>
      <c r="AA447" s="4">
        <v>28.231847826086955</v>
      </c>
      <c r="AB447" s="4">
        <v>0</v>
      </c>
      <c r="AC447" s="4">
        <v>61.264239130434795</v>
      </c>
      <c r="AD447" s="4">
        <v>0</v>
      </c>
      <c r="AE447" s="4">
        <v>0</v>
      </c>
      <c r="AF447" s="1">
        <v>395477</v>
      </c>
      <c r="AG447" s="1">
        <v>3</v>
      </c>
      <c r="AH447"/>
    </row>
    <row r="448" spans="1:34" x14ac:dyDescent="0.25">
      <c r="A448" t="s">
        <v>721</v>
      </c>
      <c r="B448" t="s">
        <v>263</v>
      </c>
      <c r="C448" t="s">
        <v>844</v>
      </c>
      <c r="D448" t="s">
        <v>780</v>
      </c>
      <c r="E448" s="4">
        <v>124.60869565217391</v>
      </c>
      <c r="F448" s="4">
        <f>Nurse[[#This Row],[Total Nurse Staff Hours]]/Nurse[[#This Row],[MDS Census]]</f>
        <v>3.0176395673412428</v>
      </c>
      <c r="G448" s="4">
        <f>Nurse[[#This Row],[Total Direct Care Staff Hours]]/Nurse[[#This Row],[MDS Census]]</f>
        <v>2.7705957780879276</v>
      </c>
      <c r="H448" s="4">
        <f>Nurse[[#This Row],[Total RN Hours (w/ Admin, DON)]]/Nurse[[#This Row],[MDS Census]]</f>
        <v>0.45664689462665736</v>
      </c>
      <c r="I448" s="4">
        <f>Nurse[[#This Row],[RN Hours (excl. Admin, DON)]]/Nurse[[#This Row],[MDS Census]]</f>
        <v>0.20960310537334259</v>
      </c>
      <c r="J448" s="4">
        <f>SUM(Nurse[[#This Row],[RN Hours (excl. Admin, DON)]],Nurse[[#This Row],[RN Admin Hours]],Nurse[[#This Row],[RN DON Hours]],Nurse[[#This Row],[LPN Hours (excl. Admin)]],Nurse[[#This Row],[LPN Admin Hours]],Nurse[[#This Row],[CNA Hours]],Nurse[[#This Row],[NA TR Hours]],Nurse[[#This Row],[Med Aide/Tech Hours]])</f>
        <v>376.02413043478265</v>
      </c>
      <c r="K448" s="4">
        <f>SUM(Nurse[[#This Row],[RN Hours (excl. Admin, DON)]],Nurse[[#This Row],[LPN Hours (excl. Admin)]],Nurse[[#This Row],[CNA Hours]],Nurse[[#This Row],[NA TR Hours]],Nurse[[#This Row],[Med Aide/Tech Hours]])</f>
        <v>345.24032608695654</v>
      </c>
      <c r="L448" s="4">
        <f>SUM(Nurse[[#This Row],[RN Hours (excl. Admin, DON)]],Nurse[[#This Row],[RN Admin Hours]],Nurse[[#This Row],[RN DON Hours]])</f>
        <v>56.902173913043477</v>
      </c>
      <c r="M448" s="4">
        <v>26.118369565217385</v>
      </c>
      <c r="N448" s="4">
        <v>26.175108695652174</v>
      </c>
      <c r="O448" s="4">
        <v>4.6086956521739131</v>
      </c>
      <c r="P448" s="4">
        <f>SUM(Nurse[[#This Row],[LPN Hours (excl. Admin)]],Nurse[[#This Row],[LPN Admin Hours]])</f>
        <v>110.63130434782606</v>
      </c>
      <c r="Q448" s="4">
        <v>110.63130434782606</v>
      </c>
      <c r="R448" s="4">
        <v>0</v>
      </c>
      <c r="S448" s="4">
        <f>SUM(Nurse[[#This Row],[CNA Hours]],Nurse[[#This Row],[NA TR Hours]],Nurse[[#This Row],[Med Aide/Tech Hours]])</f>
        <v>208.49065217391308</v>
      </c>
      <c r="T448" s="4">
        <v>169.34152173913046</v>
      </c>
      <c r="U448" s="4">
        <v>39.149130434782627</v>
      </c>
      <c r="V448" s="4">
        <v>0</v>
      </c>
      <c r="W4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29.853478260869572</v>
      </c>
      <c r="X448" s="4">
        <v>0.98739130434782596</v>
      </c>
      <c r="Y448" s="4">
        <v>0</v>
      </c>
      <c r="Z448" s="4">
        <v>0</v>
      </c>
      <c r="AA448" s="4">
        <v>9.013152173913042</v>
      </c>
      <c r="AB448" s="4">
        <v>0</v>
      </c>
      <c r="AC448" s="4">
        <v>19.852934782608703</v>
      </c>
      <c r="AD448" s="4">
        <v>0</v>
      </c>
      <c r="AE448" s="4">
        <v>0</v>
      </c>
      <c r="AF448" s="1">
        <v>395472</v>
      </c>
      <c r="AG448" s="1">
        <v>3</v>
      </c>
      <c r="AH448"/>
    </row>
    <row r="449" spans="1:34" x14ac:dyDescent="0.25">
      <c r="A449" t="s">
        <v>721</v>
      </c>
      <c r="B449" t="s">
        <v>601</v>
      </c>
      <c r="C449" t="s">
        <v>808</v>
      </c>
      <c r="D449" t="s">
        <v>768</v>
      </c>
      <c r="E449" s="4">
        <v>103.8695652173913</v>
      </c>
      <c r="F449" s="4">
        <f>Nurse[[#This Row],[Total Nurse Staff Hours]]/Nurse[[#This Row],[MDS Census]]</f>
        <v>3.0241596902469658</v>
      </c>
      <c r="G449" s="4">
        <f>Nurse[[#This Row],[Total Direct Care Staff Hours]]/Nurse[[#This Row],[MDS Census]]</f>
        <v>2.8711678526580164</v>
      </c>
      <c r="H449" s="4">
        <f>Nurse[[#This Row],[Total RN Hours (w/ Admin, DON)]]/Nurse[[#This Row],[MDS Census]]</f>
        <v>0.52271243197990802</v>
      </c>
      <c r="I449" s="4">
        <f>Nurse[[#This Row],[RN Hours (excl. Admin, DON)]]/Nurse[[#This Row],[MDS Census]]</f>
        <v>0.36972059439095867</v>
      </c>
      <c r="J449" s="4">
        <f>SUM(Nurse[[#This Row],[RN Hours (excl. Admin, DON)]],Nurse[[#This Row],[RN Admin Hours]],Nurse[[#This Row],[RN DON Hours]],Nurse[[#This Row],[LPN Hours (excl. Admin)]],Nurse[[#This Row],[LPN Admin Hours]],Nurse[[#This Row],[CNA Hours]],Nurse[[#This Row],[NA TR Hours]],Nurse[[#This Row],[Med Aide/Tech Hours]])</f>
        <v>314.11815217391307</v>
      </c>
      <c r="K449" s="4">
        <f>SUM(Nurse[[#This Row],[RN Hours (excl. Admin, DON)]],Nurse[[#This Row],[LPN Hours (excl. Admin)]],Nurse[[#This Row],[CNA Hours]],Nurse[[#This Row],[NA TR Hours]],Nurse[[#This Row],[Med Aide/Tech Hours]])</f>
        <v>298.22695652173917</v>
      </c>
      <c r="L449" s="4">
        <f>SUM(Nurse[[#This Row],[RN Hours (excl. Admin, DON)]],Nurse[[#This Row],[RN Admin Hours]],Nurse[[#This Row],[RN DON Hours]])</f>
        <v>54.29391304347827</v>
      </c>
      <c r="M449" s="4">
        <v>38.402717391304357</v>
      </c>
      <c r="N449" s="4">
        <v>15.717282608695653</v>
      </c>
      <c r="O449" s="4">
        <v>0.17391304347826086</v>
      </c>
      <c r="P449" s="4">
        <f>SUM(Nurse[[#This Row],[LPN Hours (excl. Admin)]],Nurse[[#This Row],[LPN Admin Hours]])</f>
        <v>90.456521739130437</v>
      </c>
      <c r="Q449" s="4">
        <v>90.456521739130437</v>
      </c>
      <c r="R449" s="4">
        <v>0</v>
      </c>
      <c r="S449" s="4">
        <f>SUM(Nurse[[#This Row],[CNA Hours]],Nurse[[#This Row],[NA TR Hours]],Nurse[[#This Row],[Med Aide/Tech Hours]])</f>
        <v>169.36771739130435</v>
      </c>
      <c r="T449" s="4">
        <v>159.2033695652174</v>
      </c>
      <c r="U449" s="4">
        <v>10.16434782608696</v>
      </c>
      <c r="V449" s="4">
        <v>0</v>
      </c>
      <c r="W4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144.55782608695651</v>
      </c>
      <c r="X449" s="4">
        <v>16.142500000000005</v>
      </c>
      <c r="Y449" s="4">
        <v>3.3691304347826079</v>
      </c>
      <c r="Z449" s="4">
        <v>0</v>
      </c>
      <c r="AA449" s="4">
        <v>55.902934782608675</v>
      </c>
      <c r="AB449" s="4">
        <v>0</v>
      </c>
      <c r="AC449" s="4">
        <v>69.143260869565225</v>
      </c>
      <c r="AD449" s="4">
        <v>0</v>
      </c>
      <c r="AE449" s="4">
        <v>0</v>
      </c>
      <c r="AF449" s="1">
        <v>396003</v>
      </c>
      <c r="AG449" s="1">
        <v>3</v>
      </c>
      <c r="AH449"/>
    </row>
    <row r="450" spans="1:34" x14ac:dyDescent="0.25">
      <c r="A450" t="s">
        <v>721</v>
      </c>
      <c r="B450" t="s">
        <v>489</v>
      </c>
      <c r="C450" t="s">
        <v>1080</v>
      </c>
      <c r="D450" t="s">
        <v>736</v>
      </c>
      <c r="E450" s="4">
        <v>135.84782608695653</v>
      </c>
      <c r="F450" s="4">
        <f>Nurse[[#This Row],[Total Nurse Staff Hours]]/Nurse[[#This Row],[MDS Census]]</f>
        <v>3.3520587293967035</v>
      </c>
      <c r="G450" s="4">
        <f>Nurse[[#This Row],[Total Direct Care Staff Hours]]/Nurse[[#This Row],[MDS Census]]</f>
        <v>3.1283541366618657</v>
      </c>
      <c r="H450" s="4">
        <f>Nurse[[#This Row],[Total RN Hours (w/ Admin, DON)]]/Nurse[[#This Row],[MDS Census]]</f>
        <v>0.83140422467594799</v>
      </c>
      <c r="I450" s="4">
        <f>Nurse[[#This Row],[RN Hours (excl. Admin, DON)]]/Nurse[[#This Row],[MDS Census]]</f>
        <v>0.60769963194111043</v>
      </c>
      <c r="J450" s="4">
        <f>SUM(Nurse[[#This Row],[RN Hours (excl. Admin, DON)]],Nurse[[#This Row],[RN Admin Hours]],Nurse[[#This Row],[RN DON Hours]],Nurse[[#This Row],[LPN Hours (excl. Admin)]],Nurse[[#This Row],[LPN Admin Hours]],Nurse[[#This Row],[CNA Hours]],Nurse[[#This Row],[NA TR Hours]],Nurse[[#This Row],[Med Aide/Tech Hours]])</f>
        <v>455.36989130434785</v>
      </c>
      <c r="K450" s="4">
        <f>SUM(Nurse[[#This Row],[RN Hours (excl. Admin, DON)]],Nurse[[#This Row],[LPN Hours (excl. Admin)]],Nurse[[#This Row],[CNA Hours]],Nurse[[#This Row],[NA TR Hours]],Nurse[[#This Row],[Med Aide/Tech Hours]])</f>
        <v>424.98010869565218</v>
      </c>
      <c r="L450" s="4">
        <f>SUM(Nurse[[#This Row],[RN Hours (excl. Admin, DON)]],Nurse[[#This Row],[RN Admin Hours]],Nurse[[#This Row],[RN DON Hours]])</f>
        <v>112.94445652173911</v>
      </c>
      <c r="M450" s="4">
        <v>82.554673913043459</v>
      </c>
      <c r="N450" s="4">
        <v>25.264782608695654</v>
      </c>
      <c r="O450" s="4">
        <v>5.125</v>
      </c>
      <c r="P450" s="4">
        <f>SUM(Nurse[[#This Row],[LPN Hours (excl. Admin)]],Nurse[[#This Row],[LPN Admin Hours]])</f>
        <v>93.602717391304353</v>
      </c>
      <c r="Q450" s="4">
        <v>93.602717391304353</v>
      </c>
      <c r="R450" s="4">
        <v>0</v>
      </c>
      <c r="S450" s="4">
        <f>SUM(Nurse[[#This Row],[CNA Hours]],Nurse[[#This Row],[NA TR Hours]],Nurse[[#This Row],[Med Aide/Tech Hours]])</f>
        <v>248.82271739130437</v>
      </c>
      <c r="T450" s="4">
        <v>106.07434782608696</v>
      </c>
      <c r="U450" s="4">
        <v>142.74836956521739</v>
      </c>
      <c r="V450" s="4">
        <v>0</v>
      </c>
      <c r="W4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50" s="4">
        <v>0</v>
      </c>
      <c r="Y450" s="4">
        <v>0</v>
      </c>
      <c r="Z450" s="4">
        <v>0</v>
      </c>
      <c r="AA450" s="4">
        <v>0</v>
      </c>
      <c r="AB450" s="4">
        <v>0</v>
      </c>
      <c r="AC450" s="4">
        <v>0</v>
      </c>
      <c r="AD450" s="4">
        <v>0</v>
      </c>
      <c r="AE450" s="4">
        <v>0</v>
      </c>
      <c r="AF450" s="1">
        <v>395796</v>
      </c>
      <c r="AG450" s="1">
        <v>3</v>
      </c>
      <c r="AH450"/>
    </row>
    <row r="451" spans="1:34" x14ac:dyDescent="0.25">
      <c r="A451" t="s">
        <v>721</v>
      </c>
      <c r="B451" t="s">
        <v>508</v>
      </c>
      <c r="C451" t="s">
        <v>905</v>
      </c>
      <c r="D451" t="s">
        <v>768</v>
      </c>
      <c r="E451" s="4">
        <v>158.57608695652175</v>
      </c>
      <c r="F451" s="4">
        <f>Nurse[[#This Row],[Total Nurse Staff Hours]]/Nurse[[#This Row],[MDS Census]]</f>
        <v>3.1757152649256284</v>
      </c>
      <c r="G451" s="4">
        <f>Nurse[[#This Row],[Total Direct Care Staff Hours]]/Nurse[[#This Row],[MDS Census]]</f>
        <v>3.0382397696894912</v>
      </c>
      <c r="H451" s="4">
        <f>Nurse[[#This Row],[Total RN Hours (w/ Admin, DON)]]/Nurse[[#This Row],[MDS Census]]</f>
        <v>0.92149564740557954</v>
      </c>
      <c r="I451" s="4">
        <f>Nurse[[#This Row],[RN Hours (excl. Admin, DON)]]/Nurse[[#This Row],[MDS Census]]</f>
        <v>0.78402015216944276</v>
      </c>
      <c r="J451" s="4">
        <f>SUM(Nurse[[#This Row],[RN Hours (excl. Admin, DON)]],Nurse[[#This Row],[RN Admin Hours]],Nurse[[#This Row],[RN DON Hours]],Nurse[[#This Row],[LPN Hours (excl. Admin)]],Nurse[[#This Row],[LPN Admin Hours]],Nurse[[#This Row],[CNA Hours]],Nurse[[#This Row],[NA TR Hours]],Nurse[[#This Row],[Med Aide/Tech Hours]])</f>
        <v>503.59249999999992</v>
      </c>
      <c r="K451" s="4">
        <f>SUM(Nurse[[#This Row],[RN Hours (excl. Admin, DON)]],Nurse[[#This Row],[LPN Hours (excl. Admin)]],Nurse[[#This Row],[CNA Hours]],Nurse[[#This Row],[NA TR Hours]],Nurse[[#This Row],[Med Aide/Tech Hours]])</f>
        <v>481.79217391304337</v>
      </c>
      <c r="L451" s="4">
        <f>SUM(Nurse[[#This Row],[RN Hours (excl. Admin, DON)]],Nurse[[#This Row],[RN Admin Hours]],Nurse[[#This Row],[RN DON Hours]])</f>
        <v>146.12717391304349</v>
      </c>
      <c r="M451" s="4">
        <v>124.32684782608698</v>
      </c>
      <c r="N451" s="4">
        <v>17.365543478260872</v>
      </c>
      <c r="O451" s="4">
        <v>4.4347826086956523</v>
      </c>
      <c r="P451" s="4">
        <f>SUM(Nurse[[#This Row],[LPN Hours (excl. Admin)]],Nurse[[#This Row],[LPN Admin Hours]])</f>
        <v>92.825434782608681</v>
      </c>
      <c r="Q451" s="4">
        <v>92.825434782608681</v>
      </c>
      <c r="R451" s="4">
        <v>0</v>
      </c>
      <c r="S451" s="4">
        <f>SUM(Nurse[[#This Row],[CNA Hours]],Nurse[[#This Row],[NA TR Hours]],Nurse[[#This Row],[Med Aide/Tech Hours]])</f>
        <v>264.63989130434771</v>
      </c>
      <c r="T451" s="4">
        <v>253.48880434782598</v>
      </c>
      <c r="U451" s="4">
        <v>11.151086956521738</v>
      </c>
      <c r="V451" s="4">
        <v>0</v>
      </c>
      <c r="W4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196.39999999999998</v>
      </c>
      <c r="X451" s="4">
        <v>46.117173913043494</v>
      </c>
      <c r="Y451" s="4">
        <v>8.0978260869565222E-2</v>
      </c>
      <c r="Z451" s="4">
        <v>0</v>
      </c>
      <c r="AA451" s="4">
        <v>52.369021739130453</v>
      </c>
      <c r="AB451" s="4">
        <v>0</v>
      </c>
      <c r="AC451" s="4">
        <v>97.832826086956445</v>
      </c>
      <c r="AD451" s="4">
        <v>0</v>
      </c>
      <c r="AE451" s="4">
        <v>0</v>
      </c>
      <c r="AF451" s="1">
        <v>395826</v>
      </c>
      <c r="AG451" s="1">
        <v>3</v>
      </c>
      <c r="AH451"/>
    </row>
    <row r="452" spans="1:34" x14ac:dyDescent="0.25">
      <c r="A452" t="s">
        <v>721</v>
      </c>
      <c r="B452" t="s">
        <v>628</v>
      </c>
      <c r="C452" t="s">
        <v>854</v>
      </c>
      <c r="D452" t="s">
        <v>765</v>
      </c>
      <c r="E452" s="4">
        <v>147.44565217391303</v>
      </c>
      <c r="F452" s="4">
        <f>Nurse[[#This Row],[Total Nurse Staff Hours]]/Nurse[[#This Row],[MDS Census]]</f>
        <v>3.2556859565057139</v>
      </c>
      <c r="G452" s="4">
        <f>Nurse[[#This Row],[Total Direct Care Staff Hours]]/Nurse[[#This Row],[MDS Census]]</f>
        <v>3.0442661260597133</v>
      </c>
      <c r="H452" s="4">
        <f>Nurse[[#This Row],[Total RN Hours (w/ Admin, DON)]]/Nurse[[#This Row],[MDS Census]]</f>
        <v>0.67377220788794689</v>
      </c>
      <c r="I452" s="4">
        <f>Nurse[[#This Row],[RN Hours (excl. Admin, DON)]]/Nurse[[#This Row],[MDS Census]]</f>
        <v>0.46235237744194613</v>
      </c>
      <c r="J452" s="4">
        <f>SUM(Nurse[[#This Row],[RN Hours (excl. Admin, DON)]],Nurse[[#This Row],[RN Admin Hours]],Nurse[[#This Row],[RN DON Hours]],Nurse[[#This Row],[LPN Hours (excl. Admin)]],Nurse[[#This Row],[LPN Admin Hours]],Nurse[[#This Row],[CNA Hours]],Nurse[[#This Row],[NA TR Hours]],Nurse[[#This Row],[Med Aide/Tech Hours]])</f>
        <v>480.03673913043485</v>
      </c>
      <c r="K452" s="4">
        <f>SUM(Nurse[[#This Row],[RN Hours (excl. Admin, DON)]],Nurse[[#This Row],[LPN Hours (excl. Admin)]],Nurse[[#This Row],[CNA Hours]],Nurse[[#This Row],[NA TR Hours]],Nurse[[#This Row],[Med Aide/Tech Hours]])</f>
        <v>448.86380434782615</v>
      </c>
      <c r="L452" s="4">
        <f>SUM(Nurse[[#This Row],[RN Hours (excl. Admin, DON)]],Nurse[[#This Row],[RN Admin Hours]],Nurse[[#This Row],[RN DON Hours]])</f>
        <v>99.344782608695638</v>
      </c>
      <c r="M452" s="4">
        <v>68.171847826086946</v>
      </c>
      <c r="N452" s="4">
        <v>26.39032608695652</v>
      </c>
      <c r="O452" s="4">
        <v>4.7826086956521738</v>
      </c>
      <c r="P452" s="4">
        <f>SUM(Nurse[[#This Row],[LPN Hours (excl. Admin)]],Nurse[[#This Row],[LPN Admin Hours]])</f>
        <v>116.58336956521744</v>
      </c>
      <c r="Q452" s="4">
        <v>116.58336956521744</v>
      </c>
      <c r="R452" s="4">
        <v>0</v>
      </c>
      <c r="S452" s="4">
        <f>SUM(Nurse[[#This Row],[CNA Hours]],Nurse[[#This Row],[NA TR Hours]],Nurse[[#This Row],[Med Aide/Tech Hours]])</f>
        <v>264.10858695652178</v>
      </c>
      <c r="T452" s="4">
        <v>253.1506521739131</v>
      </c>
      <c r="U452" s="4">
        <v>10.957934782608698</v>
      </c>
      <c r="V452" s="4">
        <v>0</v>
      </c>
      <c r="W4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211.12326086956517</v>
      </c>
      <c r="X452" s="4">
        <v>34.162934782608687</v>
      </c>
      <c r="Y452" s="4">
        <v>4.906630434782608</v>
      </c>
      <c r="Z452" s="4">
        <v>0</v>
      </c>
      <c r="AA452" s="4">
        <v>57.169673913043468</v>
      </c>
      <c r="AB452" s="4">
        <v>0</v>
      </c>
      <c r="AC452" s="4">
        <v>114.88402173913042</v>
      </c>
      <c r="AD452" s="4">
        <v>0</v>
      </c>
      <c r="AE452" s="4">
        <v>0</v>
      </c>
      <c r="AF452" s="1">
        <v>396077</v>
      </c>
      <c r="AG452" s="1">
        <v>3</v>
      </c>
      <c r="AH452"/>
    </row>
    <row r="453" spans="1:34" x14ac:dyDescent="0.25">
      <c r="A453" t="s">
        <v>721</v>
      </c>
      <c r="B453" t="s">
        <v>501</v>
      </c>
      <c r="C453" t="s">
        <v>1087</v>
      </c>
      <c r="D453" t="s">
        <v>767</v>
      </c>
      <c r="E453" s="4">
        <v>141.22826086956522</v>
      </c>
      <c r="F453" s="4">
        <f>Nurse[[#This Row],[Total Nurse Staff Hours]]/Nurse[[#This Row],[MDS Census]]</f>
        <v>3.3600862002616791</v>
      </c>
      <c r="G453" s="4">
        <f>Nurse[[#This Row],[Total Direct Care Staff Hours]]/Nurse[[#This Row],[MDS Census]]</f>
        <v>3.1069645193565765</v>
      </c>
      <c r="H453" s="4">
        <f>Nurse[[#This Row],[Total RN Hours (w/ Admin, DON)]]/Nurse[[#This Row],[MDS Census]]</f>
        <v>0.92116986069421969</v>
      </c>
      <c r="I453" s="4">
        <f>Nurse[[#This Row],[RN Hours (excl. Admin, DON)]]/Nurse[[#This Row],[MDS Census]]</f>
        <v>0.66804817978911701</v>
      </c>
      <c r="J453" s="4">
        <f>SUM(Nurse[[#This Row],[RN Hours (excl. Admin, DON)]],Nurse[[#This Row],[RN Admin Hours]],Nurse[[#This Row],[RN DON Hours]],Nurse[[#This Row],[LPN Hours (excl. Admin)]],Nurse[[#This Row],[LPN Admin Hours]],Nurse[[#This Row],[CNA Hours]],Nurse[[#This Row],[NA TR Hours]],Nurse[[#This Row],[Med Aide/Tech Hours]])</f>
        <v>474.53913043478258</v>
      </c>
      <c r="K453" s="4">
        <f>SUM(Nurse[[#This Row],[RN Hours (excl. Admin, DON)]],Nurse[[#This Row],[LPN Hours (excl. Admin)]],Nurse[[#This Row],[CNA Hours]],Nurse[[#This Row],[NA TR Hours]],Nurse[[#This Row],[Med Aide/Tech Hours]])</f>
        <v>438.79119565217388</v>
      </c>
      <c r="L453" s="4">
        <f>SUM(Nurse[[#This Row],[RN Hours (excl. Admin, DON)]],Nurse[[#This Row],[RN Admin Hours]],Nurse[[#This Row],[RN DON Hours]])</f>
        <v>130.09521739130432</v>
      </c>
      <c r="M453" s="4">
        <v>94.347282608695622</v>
      </c>
      <c r="N453" s="4">
        <v>30.87836956521739</v>
      </c>
      <c r="O453" s="4">
        <v>4.8695652173913047</v>
      </c>
      <c r="P453" s="4">
        <f>SUM(Nurse[[#This Row],[LPN Hours (excl. Admin)]],Nurse[[#This Row],[LPN Admin Hours]])</f>
        <v>93.690434782608676</v>
      </c>
      <c r="Q453" s="4">
        <v>93.690434782608676</v>
      </c>
      <c r="R453" s="4">
        <v>0</v>
      </c>
      <c r="S453" s="4">
        <f>SUM(Nurse[[#This Row],[CNA Hours]],Nurse[[#This Row],[NA TR Hours]],Nurse[[#This Row],[Med Aide/Tech Hours]])</f>
        <v>250.75347826086963</v>
      </c>
      <c r="T453" s="4">
        <v>206.49380434782617</v>
      </c>
      <c r="U453" s="4">
        <v>44.259673913043464</v>
      </c>
      <c r="V453" s="4">
        <v>0</v>
      </c>
      <c r="W4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42.042173913043477</v>
      </c>
      <c r="X453" s="4">
        <v>7.5946739130434784</v>
      </c>
      <c r="Y453" s="4">
        <v>0</v>
      </c>
      <c r="Z453" s="4">
        <v>0</v>
      </c>
      <c r="AA453" s="4">
        <v>17.927391304347825</v>
      </c>
      <c r="AB453" s="4">
        <v>0</v>
      </c>
      <c r="AC453" s="4">
        <v>16.520108695652173</v>
      </c>
      <c r="AD453" s="4">
        <v>0</v>
      </c>
      <c r="AE453" s="4">
        <v>0</v>
      </c>
      <c r="AF453" s="1">
        <v>395817</v>
      </c>
      <c r="AG453" s="1">
        <v>3</v>
      </c>
      <c r="AH453"/>
    </row>
    <row r="454" spans="1:34" x14ac:dyDescent="0.25">
      <c r="A454" t="s">
        <v>721</v>
      </c>
      <c r="B454" t="s">
        <v>479</v>
      </c>
      <c r="C454" t="s">
        <v>908</v>
      </c>
      <c r="D454" t="s">
        <v>738</v>
      </c>
      <c r="E454" s="4">
        <v>108.42391304347827</v>
      </c>
      <c r="F454" s="4">
        <f>Nurse[[#This Row],[Total Nurse Staff Hours]]/Nurse[[#This Row],[MDS Census]]</f>
        <v>3.0802696741854634</v>
      </c>
      <c r="G454" s="4">
        <f>Nurse[[#This Row],[Total Direct Care Staff Hours]]/Nurse[[#This Row],[MDS Census]]</f>
        <v>2.8378636591478696</v>
      </c>
      <c r="H454" s="4">
        <f>Nurse[[#This Row],[Total RN Hours (w/ Admin, DON)]]/Nurse[[#This Row],[MDS Census]]</f>
        <v>0.88347568922305753</v>
      </c>
      <c r="I454" s="4">
        <f>Nurse[[#This Row],[RN Hours (excl. Admin, DON)]]/Nurse[[#This Row],[MDS Census]]</f>
        <v>0.64106967418546357</v>
      </c>
      <c r="J454" s="4">
        <f>SUM(Nurse[[#This Row],[RN Hours (excl. Admin, DON)]],Nurse[[#This Row],[RN Admin Hours]],Nurse[[#This Row],[RN DON Hours]],Nurse[[#This Row],[LPN Hours (excl. Admin)]],Nurse[[#This Row],[LPN Admin Hours]],Nurse[[#This Row],[CNA Hours]],Nurse[[#This Row],[NA TR Hours]],Nurse[[#This Row],[Med Aide/Tech Hours]])</f>
        <v>333.97489130434781</v>
      </c>
      <c r="K454" s="4">
        <f>SUM(Nurse[[#This Row],[RN Hours (excl. Admin, DON)]],Nurse[[#This Row],[LPN Hours (excl. Admin)]],Nurse[[#This Row],[CNA Hours]],Nurse[[#This Row],[NA TR Hours]],Nurse[[#This Row],[Med Aide/Tech Hours]])</f>
        <v>307.69228260869568</v>
      </c>
      <c r="L454" s="4">
        <f>SUM(Nurse[[#This Row],[RN Hours (excl. Admin, DON)]],Nurse[[#This Row],[RN Admin Hours]],Nurse[[#This Row],[RN DON Hours]])</f>
        <v>95.789891304347819</v>
      </c>
      <c r="M454" s="4">
        <v>69.507282608695647</v>
      </c>
      <c r="N454" s="4">
        <v>21.673913043478262</v>
      </c>
      <c r="O454" s="4">
        <v>4.6086956521739131</v>
      </c>
      <c r="P454" s="4">
        <f>SUM(Nurse[[#This Row],[LPN Hours (excl. Admin)]],Nurse[[#This Row],[LPN Admin Hours]])</f>
        <v>60.075543478260855</v>
      </c>
      <c r="Q454" s="4">
        <v>60.075543478260855</v>
      </c>
      <c r="R454" s="4">
        <v>0</v>
      </c>
      <c r="S454" s="4">
        <f>SUM(Nurse[[#This Row],[CNA Hours]],Nurse[[#This Row],[NA TR Hours]],Nurse[[#This Row],[Med Aide/Tech Hours]])</f>
        <v>178.10945652173913</v>
      </c>
      <c r="T454" s="4">
        <v>139.63597826086956</v>
      </c>
      <c r="U454" s="4">
        <v>38.473478260869577</v>
      </c>
      <c r="V454" s="4">
        <v>0</v>
      </c>
      <c r="W4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30.695760869565216</v>
      </c>
      <c r="X454" s="4">
        <v>2.4532608695652174</v>
      </c>
      <c r="Y454" s="4">
        <v>0</v>
      </c>
      <c r="Z454" s="4">
        <v>0</v>
      </c>
      <c r="AA454" s="4">
        <v>3.5294565217391307</v>
      </c>
      <c r="AB454" s="4">
        <v>0</v>
      </c>
      <c r="AC454" s="4">
        <v>24.713043478260868</v>
      </c>
      <c r="AD454" s="4">
        <v>0</v>
      </c>
      <c r="AE454" s="4">
        <v>0</v>
      </c>
      <c r="AF454" s="1">
        <v>395783</v>
      </c>
      <c r="AG454" s="1">
        <v>3</v>
      </c>
      <c r="AH454"/>
    </row>
    <row r="455" spans="1:34" x14ac:dyDescent="0.25">
      <c r="A455" t="s">
        <v>721</v>
      </c>
      <c r="B455" t="s">
        <v>47</v>
      </c>
      <c r="C455" t="s">
        <v>905</v>
      </c>
      <c r="D455" t="s">
        <v>768</v>
      </c>
      <c r="E455" s="4">
        <v>146.22826086956522</v>
      </c>
      <c r="F455" s="4">
        <f>Nurse[[#This Row],[Total Nurse Staff Hours]]/Nurse[[#This Row],[MDS Census]]</f>
        <v>3.2316903292945818</v>
      </c>
      <c r="G455" s="4">
        <f>Nurse[[#This Row],[Total Direct Care Staff Hours]]/Nurse[[#This Row],[MDS Census]]</f>
        <v>2.9666706310860036</v>
      </c>
      <c r="H455" s="4">
        <f>Nurse[[#This Row],[Total RN Hours (w/ Admin, DON)]]/Nurse[[#This Row],[MDS Census]]</f>
        <v>0.70838549022522845</v>
      </c>
      <c r="I455" s="4">
        <f>Nurse[[#This Row],[RN Hours (excl. Admin, DON)]]/Nurse[[#This Row],[MDS Census]]</f>
        <v>0.44336579201665055</v>
      </c>
      <c r="J455" s="4">
        <f>SUM(Nurse[[#This Row],[RN Hours (excl. Admin, DON)]],Nurse[[#This Row],[RN Admin Hours]],Nurse[[#This Row],[RN DON Hours]],Nurse[[#This Row],[LPN Hours (excl. Admin)]],Nurse[[#This Row],[LPN Admin Hours]],Nurse[[#This Row],[CNA Hours]],Nurse[[#This Row],[NA TR Hours]],Nurse[[#This Row],[Med Aide/Tech Hours]])</f>
        <v>472.5644565217392</v>
      </c>
      <c r="K455" s="4">
        <f>SUM(Nurse[[#This Row],[RN Hours (excl. Admin, DON)]],Nurse[[#This Row],[LPN Hours (excl. Admin)]],Nurse[[#This Row],[CNA Hours]],Nurse[[#This Row],[NA TR Hours]],Nurse[[#This Row],[Med Aide/Tech Hours]])</f>
        <v>433.81108695652182</v>
      </c>
      <c r="L455" s="4">
        <f>SUM(Nurse[[#This Row],[RN Hours (excl. Admin, DON)]],Nurse[[#This Row],[RN Admin Hours]],Nurse[[#This Row],[RN DON Hours]])</f>
        <v>103.58597826086955</v>
      </c>
      <c r="M455" s="4">
        <v>64.832608695652169</v>
      </c>
      <c r="N455" s="4">
        <v>34.057717391304337</v>
      </c>
      <c r="O455" s="4">
        <v>4.6956521739130439</v>
      </c>
      <c r="P455" s="4">
        <f>SUM(Nurse[[#This Row],[LPN Hours (excl. Admin)]],Nurse[[#This Row],[LPN Admin Hours]])</f>
        <v>93.203695652173934</v>
      </c>
      <c r="Q455" s="4">
        <v>93.203695652173934</v>
      </c>
      <c r="R455" s="4">
        <v>0</v>
      </c>
      <c r="S455" s="4">
        <f>SUM(Nurse[[#This Row],[CNA Hours]],Nurse[[#This Row],[NA TR Hours]],Nurse[[#This Row],[Med Aide/Tech Hours]])</f>
        <v>275.77478260869572</v>
      </c>
      <c r="T455" s="4">
        <v>261.12076086956529</v>
      </c>
      <c r="U455" s="4">
        <v>14.654021739130435</v>
      </c>
      <c r="V455" s="4">
        <v>0</v>
      </c>
      <c r="W4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108.56576086956522</v>
      </c>
      <c r="X455" s="4">
        <v>21.598586956521739</v>
      </c>
      <c r="Y455" s="4">
        <v>15.144673913043482</v>
      </c>
      <c r="Z455" s="4">
        <v>0</v>
      </c>
      <c r="AA455" s="4">
        <v>38.278586956521735</v>
      </c>
      <c r="AB455" s="4">
        <v>0</v>
      </c>
      <c r="AC455" s="4">
        <v>33.543913043478263</v>
      </c>
      <c r="AD455" s="4">
        <v>0</v>
      </c>
      <c r="AE455" s="4">
        <v>0</v>
      </c>
      <c r="AF455" s="1">
        <v>395068</v>
      </c>
      <c r="AG455" s="1">
        <v>3</v>
      </c>
      <c r="AH455"/>
    </row>
    <row r="456" spans="1:34" x14ac:dyDescent="0.25">
      <c r="A456" t="s">
        <v>721</v>
      </c>
      <c r="B456" t="s">
        <v>213</v>
      </c>
      <c r="C456" t="s">
        <v>970</v>
      </c>
      <c r="D456" t="s">
        <v>736</v>
      </c>
      <c r="E456" s="4">
        <v>113.46739130434783</v>
      </c>
      <c r="F456" s="4">
        <f>Nurse[[#This Row],[Total Nurse Staff Hours]]/Nurse[[#This Row],[MDS Census]]</f>
        <v>3.0889855350129323</v>
      </c>
      <c r="G456" s="4">
        <f>Nurse[[#This Row],[Total Direct Care Staff Hours]]/Nurse[[#This Row],[MDS Census]]</f>
        <v>2.850032570169557</v>
      </c>
      <c r="H456" s="4">
        <f>Nurse[[#This Row],[Total RN Hours (w/ Admin, DON)]]/Nurse[[#This Row],[MDS Census]]</f>
        <v>0.68626400996263992</v>
      </c>
      <c r="I456" s="4">
        <f>Nurse[[#This Row],[RN Hours (excl. Admin, DON)]]/Nurse[[#This Row],[MDS Census]]</f>
        <v>0.44731104511926417</v>
      </c>
      <c r="J456" s="4">
        <f>SUM(Nurse[[#This Row],[RN Hours (excl. Admin, DON)]],Nurse[[#This Row],[RN Admin Hours]],Nurse[[#This Row],[RN DON Hours]],Nurse[[#This Row],[LPN Hours (excl. Admin)]],Nurse[[#This Row],[LPN Admin Hours]],Nurse[[#This Row],[CNA Hours]],Nurse[[#This Row],[NA TR Hours]],Nurse[[#This Row],[Med Aide/Tech Hours]])</f>
        <v>350.49913043478261</v>
      </c>
      <c r="K456" s="4">
        <f>SUM(Nurse[[#This Row],[RN Hours (excl. Admin, DON)]],Nurse[[#This Row],[LPN Hours (excl. Admin)]],Nurse[[#This Row],[CNA Hours]],Nurse[[#This Row],[NA TR Hours]],Nurse[[#This Row],[Med Aide/Tech Hours]])</f>
        <v>323.38576086956527</v>
      </c>
      <c r="L456" s="4">
        <f>SUM(Nurse[[#This Row],[RN Hours (excl. Admin, DON)]],Nurse[[#This Row],[RN Admin Hours]],Nurse[[#This Row],[RN DON Hours]])</f>
        <v>77.868586956521725</v>
      </c>
      <c r="M456" s="4">
        <v>50.755217391304335</v>
      </c>
      <c r="N456" s="4">
        <v>22.273695652173906</v>
      </c>
      <c r="O456" s="4">
        <v>4.8396739130434785</v>
      </c>
      <c r="P456" s="4">
        <f>SUM(Nurse[[#This Row],[LPN Hours (excl. Admin)]],Nurse[[#This Row],[LPN Admin Hours]])</f>
        <v>78.136521739130444</v>
      </c>
      <c r="Q456" s="4">
        <v>78.136521739130444</v>
      </c>
      <c r="R456" s="4">
        <v>0</v>
      </c>
      <c r="S456" s="4">
        <f>SUM(Nurse[[#This Row],[CNA Hours]],Nurse[[#This Row],[NA TR Hours]],Nurse[[#This Row],[Med Aide/Tech Hours]])</f>
        <v>194.49402173913049</v>
      </c>
      <c r="T456" s="4">
        <v>145.34369565217395</v>
      </c>
      <c r="U456" s="4">
        <v>49.150326086956539</v>
      </c>
      <c r="V456" s="4">
        <v>0</v>
      </c>
      <c r="W4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104.67260869565216</v>
      </c>
      <c r="X456" s="4">
        <v>44.17923913043478</v>
      </c>
      <c r="Y456" s="4">
        <v>4.2738043478260881</v>
      </c>
      <c r="Z456" s="4">
        <v>0</v>
      </c>
      <c r="AA456" s="4">
        <v>20.328369565217383</v>
      </c>
      <c r="AB456" s="4">
        <v>0</v>
      </c>
      <c r="AC456" s="4">
        <v>35.891195652173906</v>
      </c>
      <c r="AD456" s="4">
        <v>0</v>
      </c>
      <c r="AE456" s="4">
        <v>0</v>
      </c>
      <c r="AF456" s="1">
        <v>395402</v>
      </c>
      <c r="AG456" s="1">
        <v>3</v>
      </c>
      <c r="AH456"/>
    </row>
    <row r="457" spans="1:34" x14ac:dyDescent="0.25">
      <c r="A457" t="s">
        <v>721</v>
      </c>
      <c r="B457" t="s">
        <v>116</v>
      </c>
      <c r="C457" t="s">
        <v>905</v>
      </c>
      <c r="D457" t="s">
        <v>768</v>
      </c>
      <c r="E457" s="4">
        <v>122.81521739130434</v>
      </c>
      <c r="F457" s="4">
        <f>Nurse[[#This Row],[Total Nurse Staff Hours]]/Nurse[[#This Row],[MDS Census]]</f>
        <v>2.9834888043189665</v>
      </c>
      <c r="G457" s="4">
        <f>Nurse[[#This Row],[Total Direct Care Staff Hours]]/Nurse[[#This Row],[MDS Census]]</f>
        <v>2.802884326046553</v>
      </c>
      <c r="H457" s="4">
        <f>Nurse[[#This Row],[Total RN Hours (w/ Admin, DON)]]/Nurse[[#This Row],[MDS Census]]</f>
        <v>0.56198336135941229</v>
      </c>
      <c r="I457" s="4">
        <f>Nurse[[#This Row],[RN Hours (excl. Admin, DON)]]/Nurse[[#This Row],[MDS Census]]</f>
        <v>0.3813788830869988</v>
      </c>
      <c r="J457" s="4">
        <f>SUM(Nurse[[#This Row],[RN Hours (excl. Admin, DON)]],Nurse[[#This Row],[RN Admin Hours]],Nurse[[#This Row],[RN DON Hours]],Nurse[[#This Row],[LPN Hours (excl. Admin)]],Nurse[[#This Row],[LPN Admin Hours]],Nurse[[#This Row],[CNA Hours]],Nurse[[#This Row],[NA TR Hours]],Nurse[[#This Row],[Med Aide/Tech Hours]])</f>
        <v>366.41782608695655</v>
      </c>
      <c r="K457" s="4">
        <f>SUM(Nurse[[#This Row],[RN Hours (excl. Admin, DON)]],Nurse[[#This Row],[LPN Hours (excl. Admin)]],Nurse[[#This Row],[CNA Hours]],Nurse[[#This Row],[NA TR Hours]],Nurse[[#This Row],[Med Aide/Tech Hours]])</f>
        <v>344.236847826087</v>
      </c>
      <c r="L457" s="4">
        <f>SUM(Nurse[[#This Row],[RN Hours (excl. Admin, DON)]],Nurse[[#This Row],[RN Admin Hours]],Nurse[[#This Row],[RN DON Hours]])</f>
        <v>69.020108695652169</v>
      </c>
      <c r="M457" s="4">
        <v>46.839130434782604</v>
      </c>
      <c r="N457" s="4">
        <v>17.05054347826087</v>
      </c>
      <c r="O457" s="4">
        <v>5.1304347826086953</v>
      </c>
      <c r="P457" s="4">
        <f>SUM(Nurse[[#This Row],[LPN Hours (excl. Admin)]],Nurse[[#This Row],[LPN Admin Hours]])</f>
        <v>91.418369565217404</v>
      </c>
      <c r="Q457" s="4">
        <v>91.418369565217404</v>
      </c>
      <c r="R457" s="4">
        <v>0</v>
      </c>
      <c r="S457" s="4">
        <f>SUM(Nurse[[#This Row],[CNA Hours]],Nurse[[#This Row],[NA TR Hours]],Nurse[[#This Row],[Med Aide/Tech Hours]])</f>
        <v>205.97934782608698</v>
      </c>
      <c r="T457" s="4">
        <v>196.67858695652177</v>
      </c>
      <c r="U457" s="4">
        <v>9.3007608695652166</v>
      </c>
      <c r="V457" s="4">
        <v>0</v>
      </c>
      <c r="W4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59.608152173913041</v>
      </c>
      <c r="X457" s="4">
        <v>6.7333695652173926</v>
      </c>
      <c r="Y457" s="4">
        <v>0</v>
      </c>
      <c r="Z457" s="4">
        <v>0</v>
      </c>
      <c r="AA457" s="4">
        <v>13.125434782608695</v>
      </c>
      <c r="AB457" s="4">
        <v>0</v>
      </c>
      <c r="AC457" s="4">
        <v>39.749347826086954</v>
      </c>
      <c r="AD457" s="4">
        <v>0</v>
      </c>
      <c r="AE457" s="4">
        <v>0</v>
      </c>
      <c r="AF457" s="1">
        <v>395251</v>
      </c>
      <c r="AG457" s="1">
        <v>3</v>
      </c>
      <c r="AH457"/>
    </row>
    <row r="458" spans="1:34" x14ac:dyDescent="0.25">
      <c r="A458" t="s">
        <v>721</v>
      </c>
      <c r="B458" t="s">
        <v>312</v>
      </c>
      <c r="C458" t="s">
        <v>1032</v>
      </c>
      <c r="D458" t="s">
        <v>776</v>
      </c>
      <c r="E458" s="4">
        <v>165.64130434782609</v>
      </c>
      <c r="F458" s="4">
        <f>Nurse[[#This Row],[Total Nurse Staff Hours]]/Nurse[[#This Row],[MDS Census]]</f>
        <v>3.0501378043178695</v>
      </c>
      <c r="G458" s="4">
        <f>Nurse[[#This Row],[Total Direct Care Staff Hours]]/Nurse[[#This Row],[MDS Census]]</f>
        <v>2.863248900846513</v>
      </c>
      <c r="H458" s="4">
        <f>Nurse[[#This Row],[Total RN Hours (w/ Admin, DON)]]/Nurse[[#This Row],[MDS Census]]</f>
        <v>0.51759695518078619</v>
      </c>
      <c r="I458" s="4">
        <f>Nurse[[#This Row],[RN Hours (excl. Admin, DON)]]/Nurse[[#This Row],[MDS Census]]</f>
        <v>0.33070805170942974</v>
      </c>
      <c r="J458" s="4">
        <f>SUM(Nurse[[#This Row],[RN Hours (excl. Admin, DON)]],Nurse[[#This Row],[RN Admin Hours]],Nurse[[#This Row],[RN DON Hours]],Nurse[[#This Row],[LPN Hours (excl. Admin)]],Nurse[[#This Row],[LPN Admin Hours]],Nurse[[#This Row],[CNA Hours]],Nurse[[#This Row],[NA TR Hours]],Nurse[[#This Row],[Med Aide/Tech Hours]])</f>
        <v>505.22880434782627</v>
      </c>
      <c r="K458" s="4">
        <f>SUM(Nurse[[#This Row],[RN Hours (excl. Admin, DON)]],Nurse[[#This Row],[LPN Hours (excl. Admin)]],Nurse[[#This Row],[CNA Hours]],Nurse[[#This Row],[NA TR Hours]],Nurse[[#This Row],[Med Aide/Tech Hours]])</f>
        <v>474.27228260869578</v>
      </c>
      <c r="L458" s="4">
        <f>SUM(Nurse[[#This Row],[RN Hours (excl. Admin, DON)]],Nurse[[#This Row],[RN Admin Hours]],Nurse[[#This Row],[RN DON Hours]])</f>
        <v>85.735434782608706</v>
      </c>
      <c r="M458" s="4">
        <v>54.778913043478262</v>
      </c>
      <c r="N458" s="4">
        <v>25.478260869565219</v>
      </c>
      <c r="O458" s="4">
        <v>5.4782608695652177</v>
      </c>
      <c r="P458" s="4">
        <f>SUM(Nurse[[#This Row],[LPN Hours (excl. Admin)]],Nurse[[#This Row],[LPN Admin Hours]])</f>
        <v>121.27423913043485</v>
      </c>
      <c r="Q458" s="4">
        <v>121.27423913043485</v>
      </c>
      <c r="R458" s="4">
        <v>0</v>
      </c>
      <c r="S458" s="4">
        <f>SUM(Nurse[[#This Row],[CNA Hours]],Nurse[[#This Row],[NA TR Hours]],Nurse[[#This Row],[Med Aide/Tech Hours]])</f>
        <v>298.2191304347827</v>
      </c>
      <c r="T458" s="4">
        <v>262.21445652173918</v>
      </c>
      <c r="U458" s="4">
        <v>36.004673913043497</v>
      </c>
      <c r="V458" s="4">
        <v>0</v>
      </c>
      <c r="W4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164.85706521739132</v>
      </c>
      <c r="X458" s="4">
        <v>16.001630434782616</v>
      </c>
      <c r="Y458" s="4">
        <v>0</v>
      </c>
      <c r="Z458" s="4">
        <v>0</v>
      </c>
      <c r="AA458" s="4">
        <v>46.301847826086963</v>
      </c>
      <c r="AB458" s="4">
        <v>0</v>
      </c>
      <c r="AC458" s="4">
        <v>102.55358695652174</v>
      </c>
      <c r="AD458" s="4">
        <v>0</v>
      </c>
      <c r="AE458" s="4">
        <v>0</v>
      </c>
      <c r="AF458" s="1">
        <v>395541</v>
      </c>
      <c r="AG458" s="1">
        <v>3</v>
      </c>
      <c r="AH458"/>
    </row>
    <row r="459" spans="1:34" x14ac:dyDescent="0.25">
      <c r="A459" t="s">
        <v>721</v>
      </c>
      <c r="B459" t="s">
        <v>294</v>
      </c>
      <c r="C459" t="s">
        <v>893</v>
      </c>
      <c r="D459" t="s">
        <v>770</v>
      </c>
      <c r="E459" s="4">
        <v>97.978260869565219</v>
      </c>
      <c r="F459" s="4">
        <f>Nurse[[#This Row],[Total Nurse Staff Hours]]/Nurse[[#This Row],[MDS Census]]</f>
        <v>2.960607943199467</v>
      </c>
      <c r="G459" s="4">
        <f>Nurse[[#This Row],[Total Direct Care Staff Hours]]/Nurse[[#This Row],[MDS Census]]</f>
        <v>2.7789738185045478</v>
      </c>
      <c r="H459" s="4">
        <f>Nurse[[#This Row],[Total RN Hours (w/ Admin, DON)]]/Nurse[[#This Row],[MDS Census]]</f>
        <v>0.51253383625471494</v>
      </c>
      <c r="I459" s="4">
        <f>Nurse[[#This Row],[RN Hours (excl. Admin, DON)]]/Nurse[[#This Row],[MDS Census]]</f>
        <v>0.33089971155979592</v>
      </c>
      <c r="J459" s="4">
        <f>SUM(Nurse[[#This Row],[RN Hours (excl. Admin, DON)]],Nurse[[#This Row],[RN Admin Hours]],Nurse[[#This Row],[RN DON Hours]],Nurse[[#This Row],[LPN Hours (excl. Admin)]],Nurse[[#This Row],[LPN Admin Hours]],Nurse[[#This Row],[CNA Hours]],Nurse[[#This Row],[NA TR Hours]],Nurse[[#This Row],[Med Aide/Tech Hours]])</f>
        <v>290.07521739130431</v>
      </c>
      <c r="K459" s="4">
        <f>SUM(Nurse[[#This Row],[RN Hours (excl. Admin, DON)]],Nurse[[#This Row],[LPN Hours (excl. Admin)]],Nurse[[#This Row],[CNA Hours]],Nurse[[#This Row],[NA TR Hours]],Nurse[[#This Row],[Med Aide/Tech Hours]])</f>
        <v>272.27902173913037</v>
      </c>
      <c r="L459" s="4">
        <f>SUM(Nurse[[#This Row],[RN Hours (excl. Admin, DON)]],Nurse[[#This Row],[RN Admin Hours]],Nurse[[#This Row],[RN DON Hours]])</f>
        <v>50.217173913043482</v>
      </c>
      <c r="M459" s="4">
        <v>32.420978260869568</v>
      </c>
      <c r="N459" s="4">
        <v>12.815217391304348</v>
      </c>
      <c r="O459" s="4">
        <v>4.9809782608695654</v>
      </c>
      <c r="P459" s="4">
        <f>SUM(Nurse[[#This Row],[LPN Hours (excl. Admin)]],Nurse[[#This Row],[LPN Admin Hours]])</f>
        <v>67.939673913043464</v>
      </c>
      <c r="Q459" s="4">
        <v>67.939673913043464</v>
      </c>
      <c r="R459" s="4">
        <v>0</v>
      </c>
      <c r="S459" s="4">
        <f>SUM(Nurse[[#This Row],[CNA Hours]],Nurse[[#This Row],[NA TR Hours]],Nurse[[#This Row],[Med Aide/Tech Hours]])</f>
        <v>171.91836956521735</v>
      </c>
      <c r="T459" s="4">
        <v>147.11673913043475</v>
      </c>
      <c r="U459" s="4">
        <v>24.801630434782609</v>
      </c>
      <c r="V459" s="4">
        <v>0</v>
      </c>
      <c r="W4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59" s="4">
        <v>0</v>
      </c>
      <c r="Y459" s="4">
        <v>0</v>
      </c>
      <c r="Z459" s="4">
        <v>0</v>
      </c>
      <c r="AA459" s="4">
        <v>0</v>
      </c>
      <c r="AB459" s="4">
        <v>0</v>
      </c>
      <c r="AC459" s="4">
        <v>0</v>
      </c>
      <c r="AD459" s="4">
        <v>0</v>
      </c>
      <c r="AE459" s="4">
        <v>0</v>
      </c>
      <c r="AF459" s="1">
        <v>395512</v>
      </c>
      <c r="AG459" s="1">
        <v>3</v>
      </c>
      <c r="AH459"/>
    </row>
    <row r="460" spans="1:34" x14ac:dyDescent="0.25">
      <c r="A460" t="s">
        <v>721</v>
      </c>
      <c r="B460" t="s">
        <v>410</v>
      </c>
      <c r="C460" t="s">
        <v>823</v>
      </c>
      <c r="D460" t="s">
        <v>756</v>
      </c>
      <c r="E460" s="4">
        <v>152.9891304347826</v>
      </c>
      <c r="F460" s="4">
        <f>Nurse[[#This Row],[Total Nurse Staff Hours]]/Nurse[[#This Row],[MDS Census]]</f>
        <v>3.212952753108349</v>
      </c>
      <c r="G460" s="4">
        <f>Nurse[[#This Row],[Total Direct Care Staff Hours]]/Nurse[[#This Row],[MDS Census]]</f>
        <v>2.9903083481349921</v>
      </c>
      <c r="H460" s="4">
        <f>Nurse[[#This Row],[Total RN Hours (w/ Admin, DON)]]/Nurse[[#This Row],[MDS Census]]</f>
        <v>0.71879147424511558</v>
      </c>
      <c r="I460" s="4">
        <f>Nurse[[#This Row],[RN Hours (excl. Admin, DON)]]/Nurse[[#This Row],[MDS Census]]</f>
        <v>0.4961470692717585</v>
      </c>
      <c r="J460" s="4">
        <f>SUM(Nurse[[#This Row],[RN Hours (excl. Admin, DON)]],Nurse[[#This Row],[RN Admin Hours]],Nurse[[#This Row],[RN DON Hours]],Nurse[[#This Row],[LPN Hours (excl. Admin)]],Nurse[[#This Row],[LPN Admin Hours]],Nurse[[#This Row],[CNA Hours]],Nurse[[#This Row],[NA TR Hours]],Nurse[[#This Row],[Med Aide/Tech Hours]])</f>
        <v>491.54684782608706</v>
      </c>
      <c r="K460" s="4">
        <f>SUM(Nurse[[#This Row],[RN Hours (excl. Admin, DON)]],Nurse[[#This Row],[LPN Hours (excl. Admin)]],Nurse[[#This Row],[CNA Hours]],Nurse[[#This Row],[NA TR Hours]],Nurse[[#This Row],[Med Aide/Tech Hours]])</f>
        <v>457.48467391304359</v>
      </c>
      <c r="L460" s="4">
        <f>SUM(Nurse[[#This Row],[RN Hours (excl. Admin, DON)]],Nurse[[#This Row],[RN Admin Hours]],Nurse[[#This Row],[RN DON Hours]])</f>
        <v>109.96728260869565</v>
      </c>
      <c r="M460" s="4">
        <v>75.905108695652174</v>
      </c>
      <c r="N460" s="4">
        <v>28.931739130434782</v>
      </c>
      <c r="O460" s="4">
        <v>5.1304347826086953</v>
      </c>
      <c r="P460" s="4">
        <f>SUM(Nurse[[#This Row],[LPN Hours (excl. Admin)]],Nurse[[#This Row],[LPN Admin Hours]])</f>
        <v>131.79032608695655</v>
      </c>
      <c r="Q460" s="4">
        <v>131.79032608695655</v>
      </c>
      <c r="R460" s="4">
        <v>0</v>
      </c>
      <c r="S460" s="4">
        <f>SUM(Nurse[[#This Row],[CNA Hours]],Nurse[[#This Row],[NA TR Hours]],Nurse[[#This Row],[Med Aide/Tech Hours]])</f>
        <v>249.78923913043479</v>
      </c>
      <c r="T460" s="4">
        <v>142.57771739130445</v>
      </c>
      <c r="U460" s="4">
        <v>107.21152173913035</v>
      </c>
      <c r="V460" s="4">
        <v>0</v>
      </c>
      <c r="W4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57.34989130434785</v>
      </c>
      <c r="X460" s="4">
        <v>7.4160869565217427</v>
      </c>
      <c r="Y460" s="4">
        <v>1.9673913043478262</v>
      </c>
      <c r="Z460" s="4">
        <v>0</v>
      </c>
      <c r="AA460" s="4">
        <v>41.906304347826101</v>
      </c>
      <c r="AB460" s="4">
        <v>0</v>
      </c>
      <c r="AC460" s="4">
        <v>6.0601086956521746</v>
      </c>
      <c r="AD460" s="4">
        <v>0</v>
      </c>
      <c r="AE460" s="4">
        <v>0</v>
      </c>
      <c r="AF460" s="1">
        <v>395685</v>
      </c>
      <c r="AG460" s="1">
        <v>3</v>
      </c>
      <c r="AH460"/>
    </row>
    <row r="461" spans="1:34" x14ac:dyDescent="0.25">
      <c r="A461" t="s">
        <v>721</v>
      </c>
      <c r="B461" t="s">
        <v>124</v>
      </c>
      <c r="C461" t="s">
        <v>903</v>
      </c>
      <c r="D461" t="s">
        <v>769</v>
      </c>
      <c r="E461" s="4">
        <v>132.82608695652175</v>
      </c>
      <c r="F461" s="4">
        <f>Nurse[[#This Row],[Total Nurse Staff Hours]]/Nurse[[#This Row],[MDS Census]]</f>
        <v>3.2285941080196396</v>
      </c>
      <c r="G461" s="4">
        <f>Nurse[[#This Row],[Total Direct Care Staff Hours]]/Nurse[[#This Row],[MDS Census]]</f>
        <v>3.0540728314238952</v>
      </c>
      <c r="H461" s="4">
        <f>Nurse[[#This Row],[Total RN Hours (w/ Admin, DON)]]/Nurse[[#This Row],[MDS Census]]</f>
        <v>0.67919394435351865</v>
      </c>
      <c r="I461" s="4">
        <f>Nurse[[#This Row],[RN Hours (excl. Admin, DON)]]/Nurse[[#This Row],[MDS Census]]</f>
        <v>0.50467266775777408</v>
      </c>
      <c r="J461" s="4">
        <f>SUM(Nurse[[#This Row],[RN Hours (excl. Admin, DON)]],Nurse[[#This Row],[RN Admin Hours]],Nurse[[#This Row],[RN DON Hours]],Nurse[[#This Row],[LPN Hours (excl. Admin)]],Nurse[[#This Row],[LPN Admin Hours]],Nurse[[#This Row],[CNA Hours]],Nurse[[#This Row],[NA TR Hours]],Nurse[[#This Row],[Med Aide/Tech Hours]])</f>
        <v>428.84152173913043</v>
      </c>
      <c r="K461" s="4">
        <f>SUM(Nurse[[#This Row],[RN Hours (excl. Admin, DON)]],Nurse[[#This Row],[LPN Hours (excl. Admin)]],Nurse[[#This Row],[CNA Hours]],Nurse[[#This Row],[NA TR Hours]],Nurse[[#This Row],[Med Aide/Tech Hours]])</f>
        <v>405.66054347826088</v>
      </c>
      <c r="L461" s="4">
        <f>SUM(Nurse[[#This Row],[RN Hours (excl. Admin, DON)]],Nurse[[#This Row],[RN Admin Hours]],Nurse[[#This Row],[RN DON Hours]])</f>
        <v>90.21467391304347</v>
      </c>
      <c r="M461" s="4">
        <v>67.033695652173904</v>
      </c>
      <c r="N461" s="4">
        <v>18.224456521739132</v>
      </c>
      <c r="O461" s="4">
        <v>4.9565217391304346</v>
      </c>
      <c r="P461" s="4">
        <f>SUM(Nurse[[#This Row],[LPN Hours (excl. Admin)]],Nurse[[#This Row],[LPN Admin Hours]])</f>
        <v>86.814891304347839</v>
      </c>
      <c r="Q461" s="4">
        <v>86.814891304347839</v>
      </c>
      <c r="R461" s="4">
        <v>0</v>
      </c>
      <c r="S461" s="4">
        <f>SUM(Nurse[[#This Row],[CNA Hours]],Nurse[[#This Row],[NA TR Hours]],Nurse[[#This Row],[Med Aide/Tech Hours]])</f>
        <v>251.81195652173912</v>
      </c>
      <c r="T461" s="4">
        <v>237.89260869565217</v>
      </c>
      <c r="U461" s="4">
        <v>13.919347826086955</v>
      </c>
      <c r="V461" s="4">
        <v>0</v>
      </c>
      <c r="W4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69.071195652173941</v>
      </c>
      <c r="X461" s="4">
        <v>5.6815217391304342</v>
      </c>
      <c r="Y461" s="4">
        <v>5.7934782608695654E-2</v>
      </c>
      <c r="Z461" s="4">
        <v>0</v>
      </c>
      <c r="AA461" s="4">
        <v>31.656413043478278</v>
      </c>
      <c r="AB461" s="4">
        <v>0</v>
      </c>
      <c r="AC461" s="4">
        <v>31.675326086956535</v>
      </c>
      <c r="AD461" s="4">
        <v>0</v>
      </c>
      <c r="AE461" s="4">
        <v>0</v>
      </c>
      <c r="AF461" s="1">
        <v>395264</v>
      </c>
      <c r="AG461" s="1">
        <v>3</v>
      </c>
      <c r="AH461"/>
    </row>
    <row r="462" spans="1:34" x14ac:dyDescent="0.25">
      <c r="A462" t="s">
        <v>721</v>
      </c>
      <c r="B462" t="s">
        <v>177</v>
      </c>
      <c r="C462" t="s">
        <v>941</v>
      </c>
      <c r="D462" t="s">
        <v>776</v>
      </c>
      <c r="E462" s="4">
        <v>123.95652173913044</v>
      </c>
      <c r="F462" s="4">
        <f>Nurse[[#This Row],[Total Nurse Staff Hours]]/Nurse[[#This Row],[MDS Census]]</f>
        <v>3.1517081725710283</v>
      </c>
      <c r="G462" s="4">
        <f>Nurse[[#This Row],[Total Direct Care Staff Hours]]/Nurse[[#This Row],[MDS Census]]</f>
        <v>2.9226306559102078</v>
      </c>
      <c r="H462" s="4">
        <f>Nurse[[#This Row],[Total RN Hours (w/ Admin, DON)]]/Nurse[[#This Row],[MDS Census]]</f>
        <v>0.39007891967730618</v>
      </c>
      <c r="I462" s="4">
        <f>Nurse[[#This Row],[RN Hours (excl. Admin, DON)]]/Nurse[[#This Row],[MDS Census]]</f>
        <v>0.2011101367941073</v>
      </c>
      <c r="J462" s="4">
        <f>SUM(Nurse[[#This Row],[RN Hours (excl. Admin, DON)]],Nurse[[#This Row],[RN Admin Hours]],Nurse[[#This Row],[RN DON Hours]],Nurse[[#This Row],[LPN Hours (excl. Admin)]],Nurse[[#This Row],[LPN Admin Hours]],Nurse[[#This Row],[CNA Hours]],Nurse[[#This Row],[NA TR Hours]],Nurse[[#This Row],[Med Aide/Tech Hours]])</f>
        <v>390.67478260869575</v>
      </c>
      <c r="K462" s="4">
        <f>SUM(Nurse[[#This Row],[RN Hours (excl. Admin, DON)]],Nurse[[#This Row],[LPN Hours (excl. Admin)]],Nurse[[#This Row],[CNA Hours]],Nurse[[#This Row],[NA TR Hours]],Nurse[[#This Row],[Med Aide/Tech Hours]])</f>
        <v>362.2791304347827</v>
      </c>
      <c r="L462" s="4">
        <f>SUM(Nurse[[#This Row],[RN Hours (excl. Admin, DON)]],Nurse[[#This Row],[RN Admin Hours]],Nurse[[#This Row],[RN DON Hours]])</f>
        <v>48.352826086956519</v>
      </c>
      <c r="M462" s="4">
        <v>24.928913043478257</v>
      </c>
      <c r="N462" s="4">
        <v>18.467391304347824</v>
      </c>
      <c r="O462" s="4">
        <v>4.9565217391304346</v>
      </c>
      <c r="P462" s="4">
        <f>SUM(Nurse[[#This Row],[LPN Hours (excl. Admin)]],Nurse[[#This Row],[LPN Admin Hours]])</f>
        <v>122.22021739130436</v>
      </c>
      <c r="Q462" s="4">
        <v>117.24847826086958</v>
      </c>
      <c r="R462" s="4">
        <v>4.9717391304347833</v>
      </c>
      <c r="S462" s="4">
        <f>SUM(Nurse[[#This Row],[CNA Hours]],Nurse[[#This Row],[NA TR Hours]],Nurse[[#This Row],[Med Aide/Tech Hours]])</f>
        <v>220.10173913043482</v>
      </c>
      <c r="T462" s="4">
        <v>191.05130434782615</v>
      </c>
      <c r="U462" s="4">
        <v>29.050434782608679</v>
      </c>
      <c r="V462" s="4">
        <v>0</v>
      </c>
      <c r="W4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23.034999999999997</v>
      </c>
      <c r="X462" s="4">
        <v>6.8734782608695664</v>
      </c>
      <c r="Y462" s="4">
        <v>0</v>
      </c>
      <c r="Z462" s="4">
        <v>0</v>
      </c>
      <c r="AA462" s="4">
        <v>2.2772826086956521</v>
      </c>
      <c r="AB462" s="4">
        <v>0</v>
      </c>
      <c r="AC462" s="4">
        <v>13.884239130434777</v>
      </c>
      <c r="AD462" s="4">
        <v>0</v>
      </c>
      <c r="AE462" s="4">
        <v>0</v>
      </c>
      <c r="AF462" s="1">
        <v>395351</v>
      </c>
      <c r="AG462" s="1">
        <v>3</v>
      </c>
      <c r="AH462"/>
    </row>
    <row r="463" spans="1:34" x14ac:dyDescent="0.25">
      <c r="A463" t="s">
        <v>721</v>
      </c>
      <c r="B463" t="s">
        <v>619</v>
      </c>
      <c r="C463" t="s">
        <v>905</v>
      </c>
      <c r="D463" t="s">
        <v>768</v>
      </c>
      <c r="E463" s="4">
        <v>144.05434782608697</v>
      </c>
      <c r="F463" s="4">
        <f>Nurse[[#This Row],[Total Nurse Staff Hours]]/Nurse[[#This Row],[MDS Census]]</f>
        <v>3.8237055760959779</v>
      </c>
      <c r="G463" s="4">
        <f>Nurse[[#This Row],[Total Direct Care Staff Hours]]/Nurse[[#This Row],[MDS Census]]</f>
        <v>3.6363879876254428</v>
      </c>
      <c r="H463" s="4">
        <f>Nurse[[#This Row],[Total RN Hours (w/ Admin, DON)]]/Nurse[[#This Row],[MDS Census]]</f>
        <v>1.3162634875122614</v>
      </c>
      <c r="I463" s="4">
        <f>Nurse[[#This Row],[RN Hours (excl. Admin, DON)]]/Nurse[[#This Row],[MDS Census]]</f>
        <v>1.1289458990417265</v>
      </c>
      <c r="J463" s="4">
        <f>SUM(Nurse[[#This Row],[RN Hours (excl. Admin, DON)]],Nurse[[#This Row],[RN Admin Hours]],Nurse[[#This Row],[RN DON Hours]],Nurse[[#This Row],[LPN Hours (excl. Admin)]],Nurse[[#This Row],[LPN Admin Hours]],Nurse[[#This Row],[CNA Hours]],Nurse[[#This Row],[NA TR Hours]],Nurse[[#This Row],[Med Aide/Tech Hours]])</f>
        <v>550.82141304347829</v>
      </c>
      <c r="K463" s="4">
        <f>SUM(Nurse[[#This Row],[RN Hours (excl. Admin, DON)]],Nurse[[#This Row],[LPN Hours (excl. Admin)]],Nurse[[#This Row],[CNA Hours]],Nurse[[#This Row],[NA TR Hours]],Nurse[[#This Row],[Med Aide/Tech Hours]])</f>
        <v>523.83749999999998</v>
      </c>
      <c r="L463" s="4">
        <f>SUM(Nurse[[#This Row],[RN Hours (excl. Admin, DON)]],Nurse[[#This Row],[RN Admin Hours]],Nurse[[#This Row],[RN DON Hours]])</f>
        <v>189.61347826086958</v>
      </c>
      <c r="M463" s="4">
        <v>162.62956521739133</v>
      </c>
      <c r="N463" s="4">
        <v>22.027391304347827</v>
      </c>
      <c r="O463" s="4">
        <v>4.9565217391304346</v>
      </c>
      <c r="P463" s="4">
        <f>SUM(Nurse[[#This Row],[LPN Hours (excl. Admin)]],Nurse[[#This Row],[LPN Admin Hours]])</f>
        <v>84.716956521739149</v>
      </c>
      <c r="Q463" s="4">
        <v>84.716956521739149</v>
      </c>
      <c r="R463" s="4">
        <v>0</v>
      </c>
      <c r="S463" s="4">
        <f>SUM(Nurse[[#This Row],[CNA Hours]],Nurse[[#This Row],[NA TR Hours]],Nurse[[#This Row],[Med Aide/Tech Hours]])</f>
        <v>276.49097826086955</v>
      </c>
      <c r="T463" s="4">
        <v>256.03706521739127</v>
      </c>
      <c r="U463" s="4">
        <v>20.45391304347827</v>
      </c>
      <c r="V463" s="4">
        <v>0</v>
      </c>
      <c r="W4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167.45619565217396</v>
      </c>
      <c r="X463" s="4">
        <v>41.063043478260866</v>
      </c>
      <c r="Y463" s="4">
        <v>0</v>
      </c>
      <c r="Z463" s="4">
        <v>0</v>
      </c>
      <c r="AA463" s="4">
        <v>12.659456521739131</v>
      </c>
      <c r="AB463" s="4">
        <v>0</v>
      </c>
      <c r="AC463" s="4">
        <v>113.73369565217395</v>
      </c>
      <c r="AD463" s="4">
        <v>0</v>
      </c>
      <c r="AE463" s="4">
        <v>0</v>
      </c>
      <c r="AF463" s="1">
        <v>396066</v>
      </c>
      <c r="AG463" s="1">
        <v>3</v>
      </c>
      <c r="AH463"/>
    </row>
    <row r="464" spans="1:34" x14ac:dyDescent="0.25">
      <c r="A464" t="s">
        <v>721</v>
      </c>
      <c r="B464" t="s">
        <v>244</v>
      </c>
      <c r="C464" t="s">
        <v>802</v>
      </c>
      <c r="D464" t="s">
        <v>758</v>
      </c>
      <c r="E464" s="4">
        <v>139.28260869565219</v>
      </c>
      <c r="F464" s="4">
        <f>Nurse[[#This Row],[Total Nurse Staff Hours]]/Nurse[[#This Row],[MDS Census]]</f>
        <v>3.4526798813797406</v>
      </c>
      <c r="G464" s="4">
        <f>Nurse[[#This Row],[Total Direct Care Staff Hours]]/Nurse[[#This Row],[MDS Census]]</f>
        <v>3.2404034649601998</v>
      </c>
      <c r="H464" s="4">
        <f>Nurse[[#This Row],[Total RN Hours (w/ Admin, DON)]]/Nurse[[#This Row],[MDS Census]]</f>
        <v>0.58999297643202742</v>
      </c>
      <c r="I464" s="4">
        <f>Nurse[[#This Row],[RN Hours (excl. Admin, DON)]]/Nurse[[#This Row],[MDS Census]]</f>
        <v>0.37771656001248638</v>
      </c>
      <c r="J464" s="4">
        <f>SUM(Nurse[[#This Row],[RN Hours (excl. Admin, DON)]],Nurse[[#This Row],[RN Admin Hours]],Nurse[[#This Row],[RN DON Hours]],Nurse[[#This Row],[LPN Hours (excl. Admin)]],Nurse[[#This Row],[LPN Admin Hours]],Nurse[[#This Row],[CNA Hours]],Nurse[[#This Row],[NA TR Hours]],Nurse[[#This Row],[Med Aide/Tech Hours]])</f>
        <v>480.89826086956521</v>
      </c>
      <c r="K464" s="4">
        <f>SUM(Nurse[[#This Row],[RN Hours (excl. Admin, DON)]],Nurse[[#This Row],[LPN Hours (excl. Admin)]],Nurse[[#This Row],[CNA Hours]],Nurse[[#This Row],[NA TR Hours]],Nurse[[#This Row],[Med Aide/Tech Hours]])</f>
        <v>451.33184782608697</v>
      </c>
      <c r="L464" s="4">
        <f>SUM(Nurse[[#This Row],[RN Hours (excl. Admin, DON)]],Nurse[[#This Row],[RN Admin Hours]],Nurse[[#This Row],[RN DON Hours]])</f>
        <v>82.175760869565224</v>
      </c>
      <c r="M464" s="4">
        <v>52.609347826086967</v>
      </c>
      <c r="N464" s="4">
        <v>24.522934782608694</v>
      </c>
      <c r="O464" s="4">
        <v>5.0434782608695654</v>
      </c>
      <c r="P464" s="4">
        <f>SUM(Nurse[[#This Row],[LPN Hours (excl. Admin)]],Nurse[[#This Row],[LPN Admin Hours]])</f>
        <v>113.54728260869561</v>
      </c>
      <c r="Q464" s="4">
        <v>113.54728260869561</v>
      </c>
      <c r="R464" s="4">
        <v>0</v>
      </c>
      <c r="S464" s="4">
        <f>SUM(Nurse[[#This Row],[CNA Hours]],Nurse[[#This Row],[NA TR Hours]],Nurse[[#This Row],[Med Aide/Tech Hours]])</f>
        <v>285.17521739130439</v>
      </c>
      <c r="T464" s="4">
        <v>234.77858695652179</v>
      </c>
      <c r="U464" s="4">
        <v>50.396630434782608</v>
      </c>
      <c r="V464" s="4">
        <v>0</v>
      </c>
      <c r="W4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130.27054347826086</v>
      </c>
      <c r="X464" s="4">
        <v>0</v>
      </c>
      <c r="Y464" s="4">
        <v>0</v>
      </c>
      <c r="Z464" s="4">
        <v>0</v>
      </c>
      <c r="AA464" s="4">
        <v>44.198369565217384</v>
      </c>
      <c r="AB464" s="4">
        <v>0</v>
      </c>
      <c r="AC464" s="4">
        <v>86.072173913043471</v>
      </c>
      <c r="AD464" s="4">
        <v>0</v>
      </c>
      <c r="AE464" s="4">
        <v>0</v>
      </c>
      <c r="AF464" s="1">
        <v>395442</v>
      </c>
      <c r="AG464" s="1">
        <v>3</v>
      </c>
      <c r="AH464"/>
    </row>
    <row r="465" spans="1:34" x14ac:dyDescent="0.25">
      <c r="A465" t="s">
        <v>721</v>
      </c>
      <c r="B465" t="s">
        <v>148</v>
      </c>
      <c r="C465" t="s">
        <v>802</v>
      </c>
      <c r="D465" t="s">
        <v>758</v>
      </c>
      <c r="E465" s="4">
        <v>128.89130434782609</v>
      </c>
      <c r="F465" s="4">
        <f>Nurse[[#This Row],[Total Nurse Staff Hours]]/Nurse[[#This Row],[MDS Census]]</f>
        <v>3.2787181649519312</v>
      </c>
      <c r="G465" s="4">
        <f>Nurse[[#This Row],[Total Direct Care Staff Hours]]/Nurse[[#This Row],[MDS Census]]</f>
        <v>3.0176319784111998</v>
      </c>
      <c r="H465" s="4">
        <f>Nurse[[#This Row],[Total RN Hours (w/ Admin, DON)]]/Nurse[[#This Row],[MDS Census]]</f>
        <v>0.50210490807893415</v>
      </c>
      <c r="I465" s="4">
        <f>Nurse[[#This Row],[RN Hours (excl. Admin, DON)]]/Nurse[[#This Row],[MDS Census]]</f>
        <v>0.36496795412379834</v>
      </c>
      <c r="J465" s="4">
        <f>SUM(Nurse[[#This Row],[RN Hours (excl. Admin, DON)]],Nurse[[#This Row],[RN Admin Hours]],Nurse[[#This Row],[RN DON Hours]],Nurse[[#This Row],[LPN Hours (excl. Admin)]],Nurse[[#This Row],[LPN Admin Hours]],Nurse[[#This Row],[CNA Hours]],Nurse[[#This Row],[NA TR Hours]],Nurse[[#This Row],[Med Aide/Tech Hours]])</f>
        <v>422.59826086956525</v>
      </c>
      <c r="K465" s="4">
        <f>SUM(Nurse[[#This Row],[RN Hours (excl. Admin, DON)]],Nurse[[#This Row],[LPN Hours (excl. Admin)]],Nurse[[#This Row],[CNA Hours]],Nurse[[#This Row],[NA TR Hours]],Nurse[[#This Row],[Med Aide/Tech Hours]])</f>
        <v>388.9465217391305</v>
      </c>
      <c r="L465" s="4">
        <f>SUM(Nurse[[#This Row],[RN Hours (excl. Admin, DON)]],Nurse[[#This Row],[RN Admin Hours]],Nurse[[#This Row],[RN DON Hours]])</f>
        <v>64.716956521739149</v>
      </c>
      <c r="M465" s="4">
        <v>47.041195652173926</v>
      </c>
      <c r="N465" s="4">
        <v>13.889782608695651</v>
      </c>
      <c r="O465" s="4">
        <v>3.7859782608695651</v>
      </c>
      <c r="P465" s="4">
        <f>SUM(Nurse[[#This Row],[LPN Hours (excl. Admin)]],Nurse[[#This Row],[LPN Admin Hours]])</f>
        <v>114.76184782608695</v>
      </c>
      <c r="Q465" s="4">
        <v>98.785869565217396</v>
      </c>
      <c r="R465" s="4">
        <v>15.97597826086956</v>
      </c>
      <c r="S465" s="4">
        <f>SUM(Nurse[[#This Row],[CNA Hours]],Nurse[[#This Row],[NA TR Hours]],Nurse[[#This Row],[Med Aide/Tech Hours]])</f>
        <v>243.11945652173915</v>
      </c>
      <c r="T465" s="4">
        <v>187.40478260869568</v>
      </c>
      <c r="U465" s="4">
        <v>55.714673913043477</v>
      </c>
      <c r="V465" s="4">
        <v>0</v>
      </c>
      <c r="W4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175.82902173913038</v>
      </c>
      <c r="X465" s="4">
        <v>36.855652173913043</v>
      </c>
      <c r="Y465" s="4">
        <v>0</v>
      </c>
      <c r="Z465" s="4">
        <v>0.82945652173913043</v>
      </c>
      <c r="AA465" s="4">
        <v>55.788586956521719</v>
      </c>
      <c r="AB465" s="4">
        <v>0</v>
      </c>
      <c r="AC465" s="4">
        <v>82.297499999999985</v>
      </c>
      <c r="AD465" s="4">
        <v>5.7826086956521743E-2</v>
      </c>
      <c r="AE465" s="4">
        <v>0</v>
      </c>
      <c r="AF465" s="1">
        <v>395309</v>
      </c>
      <c r="AG465" s="1">
        <v>3</v>
      </c>
      <c r="AH465"/>
    </row>
    <row r="466" spans="1:34" x14ac:dyDescent="0.25">
      <c r="A466" t="s">
        <v>721</v>
      </c>
      <c r="B466" t="s">
        <v>672</v>
      </c>
      <c r="C466" t="s">
        <v>1122</v>
      </c>
      <c r="D466" t="s">
        <v>778</v>
      </c>
      <c r="E466" s="4">
        <v>110.30434782608695</v>
      </c>
      <c r="F466" s="4">
        <f>Nurse[[#This Row],[Total Nurse Staff Hours]]/Nurse[[#This Row],[MDS Census]]</f>
        <v>5.0592402443831297</v>
      </c>
      <c r="G466" s="4">
        <f>Nurse[[#This Row],[Total Direct Care Staff Hours]]/Nurse[[#This Row],[MDS Census]]</f>
        <v>4.5239032321639741</v>
      </c>
      <c r="H466" s="4">
        <f>Nurse[[#This Row],[Total RN Hours (w/ Admin, DON)]]/Nurse[[#This Row],[MDS Census]]</f>
        <v>1.4558238076468268</v>
      </c>
      <c r="I466" s="4">
        <f>Nurse[[#This Row],[RN Hours (excl. Admin, DON)]]/Nurse[[#This Row],[MDS Census]]</f>
        <v>0.95167126527394552</v>
      </c>
      <c r="J466" s="4">
        <f>SUM(Nurse[[#This Row],[RN Hours (excl. Admin, DON)]],Nurse[[#This Row],[RN Admin Hours]],Nurse[[#This Row],[RN DON Hours]],Nurse[[#This Row],[LPN Hours (excl. Admin)]],Nurse[[#This Row],[LPN Admin Hours]],Nurse[[#This Row],[CNA Hours]],Nurse[[#This Row],[NA TR Hours]],Nurse[[#This Row],[Med Aide/Tech Hours]])</f>
        <v>558.05619565217387</v>
      </c>
      <c r="K466" s="4">
        <f>SUM(Nurse[[#This Row],[RN Hours (excl. Admin, DON)]],Nurse[[#This Row],[LPN Hours (excl. Admin)]],Nurse[[#This Row],[CNA Hours]],Nurse[[#This Row],[NA TR Hours]],Nurse[[#This Row],[Med Aide/Tech Hours]])</f>
        <v>499.00619565217397</v>
      </c>
      <c r="L466" s="4">
        <f>SUM(Nurse[[#This Row],[RN Hours (excl. Admin, DON)]],Nurse[[#This Row],[RN Admin Hours]],Nurse[[#This Row],[RN DON Hours]])</f>
        <v>160.5836956521739</v>
      </c>
      <c r="M466" s="4">
        <v>104.97347826086956</v>
      </c>
      <c r="N466" s="4">
        <v>50.653695652173909</v>
      </c>
      <c r="O466" s="4">
        <v>4.9565217391304346</v>
      </c>
      <c r="P466" s="4">
        <f>SUM(Nurse[[#This Row],[LPN Hours (excl. Admin)]],Nurse[[#This Row],[LPN Admin Hours]])</f>
        <v>175.5034782608696</v>
      </c>
      <c r="Q466" s="4">
        <v>172.06369565217395</v>
      </c>
      <c r="R466" s="4">
        <v>3.4397826086956513</v>
      </c>
      <c r="S466" s="4">
        <f>SUM(Nurse[[#This Row],[CNA Hours]],Nurse[[#This Row],[NA TR Hours]],Nurse[[#This Row],[Med Aide/Tech Hours]])</f>
        <v>221.96902173913045</v>
      </c>
      <c r="T466" s="4">
        <v>217.32086956521741</v>
      </c>
      <c r="U466" s="4">
        <v>4.6481521739130436</v>
      </c>
      <c r="V466" s="4">
        <v>0</v>
      </c>
      <c r="W4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293.90858695652173</v>
      </c>
      <c r="X466" s="4">
        <v>37.526195652173918</v>
      </c>
      <c r="Y466" s="4">
        <v>0</v>
      </c>
      <c r="Z466" s="4">
        <v>0</v>
      </c>
      <c r="AA466" s="4">
        <v>109.72304347826083</v>
      </c>
      <c r="AB466" s="4">
        <v>0</v>
      </c>
      <c r="AC466" s="4">
        <v>146.65934782608699</v>
      </c>
      <c r="AD466" s="4">
        <v>0</v>
      </c>
      <c r="AE466" s="4">
        <v>0</v>
      </c>
      <c r="AF466" s="1">
        <v>396144</v>
      </c>
      <c r="AG466" s="1">
        <v>3</v>
      </c>
      <c r="AH466"/>
    </row>
    <row r="467" spans="1:34" x14ac:dyDescent="0.25">
      <c r="A467" t="s">
        <v>721</v>
      </c>
      <c r="B467" t="s">
        <v>276</v>
      </c>
      <c r="C467" t="s">
        <v>881</v>
      </c>
      <c r="D467" t="s">
        <v>774</v>
      </c>
      <c r="E467" s="4">
        <v>110.1195652173913</v>
      </c>
      <c r="F467" s="4">
        <f>Nurse[[#This Row],[Total Nurse Staff Hours]]/Nurse[[#This Row],[MDS Census]]</f>
        <v>4.1506662718389098</v>
      </c>
      <c r="G467" s="4">
        <f>Nurse[[#This Row],[Total Direct Care Staff Hours]]/Nurse[[#This Row],[MDS Census]]</f>
        <v>3.8541753035238369</v>
      </c>
      <c r="H467" s="4">
        <f>Nurse[[#This Row],[Total RN Hours (w/ Admin, DON)]]/Nurse[[#This Row],[MDS Census]]</f>
        <v>0.87081630638633933</v>
      </c>
      <c r="I467" s="4">
        <f>Nurse[[#This Row],[RN Hours (excl. Admin, DON)]]/Nurse[[#This Row],[MDS Census]]</f>
        <v>0.62964564208863916</v>
      </c>
      <c r="J467" s="4">
        <f>SUM(Nurse[[#This Row],[RN Hours (excl. Admin, DON)]],Nurse[[#This Row],[RN Admin Hours]],Nurse[[#This Row],[RN DON Hours]],Nurse[[#This Row],[LPN Hours (excl. Admin)]],Nurse[[#This Row],[LPN Admin Hours]],Nurse[[#This Row],[CNA Hours]],Nurse[[#This Row],[NA TR Hours]],Nurse[[#This Row],[Med Aide/Tech Hours]])</f>
        <v>457.06956521739119</v>
      </c>
      <c r="K467" s="4">
        <f>SUM(Nurse[[#This Row],[RN Hours (excl. Admin, DON)]],Nurse[[#This Row],[LPN Hours (excl. Admin)]],Nurse[[#This Row],[CNA Hours]],Nurse[[#This Row],[NA TR Hours]],Nurse[[#This Row],[Med Aide/Tech Hours]])</f>
        <v>424.42010869565206</v>
      </c>
      <c r="L467" s="4">
        <f>SUM(Nurse[[#This Row],[RN Hours (excl. Admin, DON)]],Nurse[[#This Row],[RN Admin Hours]],Nurse[[#This Row],[RN DON Hours]])</f>
        <v>95.893913043478292</v>
      </c>
      <c r="M467" s="4">
        <v>69.336304347826115</v>
      </c>
      <c r="N467" s="4">
        <v>21.079347826086956</v>
      </c>
      <c r="O467" s="4">
        <v>5.4782608695652177</v>
      </c>
      <c r="P467" s="4">
        <f>SUM(Nurse[[#This Row],[LPN Hours (excl. Admin)]],Nurse[[#This Row],[LPN Admin Hours]])</f>
        <v>118.90423913043476</v>
      </c>
      <c r="Q467" s="4">
        <v>112.8123913043478</v>
      </c>
      <c r="R467" s="4">
        <v>6.0918478260869584</v>
      </c>
      <c r="S467" s="4">
        <f>SUM(Nurse[[#This Row],[CNA Hours]],Nurse[[#This Row],[NA TR Hours]],Nurse[[#This Row],[Med Aide/Tech Hours]])</f>
        <v>242.27141304347816</v>
      </c>
      <c r="T467" s="4">
        <v>242.27141304347816</v>
      </c>
      <c r="U467" s="4">
        <v>0</v>
      </c>
      <c r="V467" s="4">
        <v>0</v>
      </c>
      <c r="W4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190.50793478260874</v>
      </c>
      <c r="X467" s="4">
        <v>31.355434782608707</v>
      </c>
      <c r="Y467" s="4">
        <v>0.17391304347826086</v>
      </c>
      <c r="Z467" s="4">
        <v>0</v>
      </c>
      <c r="AA467" s="4">
        <v>84.592282608695655</v>
      </c>
      <c r="AB467" s="4">
        <v>0</v>
      </c>
      <c r="AC467" s="4">
        <v>74.38630434782614</v>
      </c>
      <c r="AD467" s="4">
        <v>0</v>
      </c>
      <c r="AE467" s="4">
        <v>0</v>
      </c>
      <c r="AF467" s="1">
        <v>395485</v>
      </c>
      <c r="AG467" s="1">
        <v>3</v>
      </c>
      <c r="AH467"/>
    </row>
    <row r="468" spans="1:34" x14ac:dyDescent="0.25">
      <c r="A468" t="s">
        <v>721</v>
      </c>
      <c r="B468" t="s">
        <v>604</v>
      </c>
      <c r="C468" t="s">
        <v>987</v>
      </c>
      <c r="D468" t="s">
        <v>736</v>
      </c>
      <c r="E468" s="4">
        <v>77.989130434782609</v>
      </c>
      <c r="F468" s="4">
        <f>Nurse[[#This Row],[Total Nurse Staff Hours]]/Nurse[[#This Row],[MDS Census]]</f>
        <v>4.0436543554006983</v>
      </c>
      <c r="G468" s="4">
        <f>Nurse[[#This Row],[Total Direct Care Staff Hours]]/Nurse[[#This Row],[MDS Census]]</f>
        <v>3.6408668989547048</v>
      </c>
      <c r="H468" s="4">
        <f>Nurse[[#This Row],[Total RN Hours (w/ Admin, DON)]]/Nurse[[#This Row],[MDS Census]]</f>
        <v>1.3625142857142858</v>
      </c>
      <c r="I468" s="4">
        <f>Nurse[[#This Row],[RN Hours (excl. Admin, DON)]]/Nurse[[#This Row],[MDS Census]]</f>
        <v>0.95972682926829278</v>
      </c>
      <c r="J468" s="4">
        <f>SUM(Nurse[[#This Row],[RN Hours (excl. Admin, DON)]],Nurse[[#This Row],[RN Admin Hours]],Nurse[[#This Row],[RN DON Hours]],Nurse[[#This Row],[LPN Hours (excl. Admin)]],Nurse[[#This Row],[LPN Admin Hours]],Nurse[[#This Row],[CNA Hours]],Nurse[[#This Row],[NA TR Hours]],Nurse[[#This Row],[Med Aide/Tech Hours]])</f>
        <v>315.36108695652183</v>
      </c>
      <c r="K468" s="4">
        <f>SUM(Nurse[[#This Row],[RN Hours (excl. Admin, DON)]],Nurse[[#This Row],[LPN Hours (excl. Admin)]],Nurse[[#This Row],[CNA Hours]],Nurse[[#This Row],[NA TR Hours]],Nurse[[#This Row],[Med Aide/Tech Hours]])</f>
        <v>283.94804347826096</v>
      </c>
      <c r="L468" s="4">
        <f>SUM(Nurse[[#This Row],[RN Hours (excl. Admin, DON)]],Nurse[[#This Row],[RN Admin Hours]],Nurse[[#This Row],[RN DON Hours]])</f>
        <v>106.2613043478261</v>
      </c>
      <c r="M468" s="4">
        <v>74.848260869565223</v>
      </c>
      <c r="N468" s="4">
        <v>30.456521739130434</v>
      </c>
      <c r="O468" s="4">
        <v>0.95652173913043481</v>
      </c>
      <c r="P468" s="4">
        <f>SUM(Nurse[[#This Row],[LPN Hours (excl. Admin)]],Nurse[[#This Row],[LPN Admin Hours]])</f>
        <v>86.620652173913072</v>
      </c>
      <c r="Q468" s="4">
        <v>86.620652173913072</v>
      </c>
      <c r="R468" s="4">
        <v>0</v>
      </c>
      <c r="S468" s="4">
        <f>SUM(Nurse[[#This Row],[CNA Hours]],Nurse[[#This Row],[NA TR Hours]],Nurse[[#This Row],[Med Aide/Tech Hours]])</f>
        <v>122.47913043478263</v>
      </c>
      <c r="T468" s="4">
        <v>121.01684782608699</v>
      </c>
      <c r="U468" s="4">
        <v>1.4622826086956522</v>
      </c>
      <c r="V468" s="4">
        <v>0</v>
      </c>
      <c r="W4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56.615543478260861</v>
      </c>
      <c r="X468" s="4">
        <v>2.2168478260869566</v>
      </c>
      <c r="Y468" s="4">
        <v>0</v>
      </c>
      <c r="Z468" s="4">
        <v>0</v>
      </c>
      <c r="AA468" s="4">
        <v>23.154021739130435</v>
      </c>
      <c r="AB468" s="4">
        <v>0</v>
      </c>
      <c r="AC468" s="4">
        <v>31.244673913043471</v>
      </c>
      <c r="AD468" s="4">
        <v>0</v>
      </c>
      <c r="AE468" s="4">
        <v>0</v>
      </c>
      <c r="AF468" s="1">
        <v>396017</v>
      </c>
      <c r="AG468" s="1">
        <v>3</v>
      </c>
      <c r="AH468"/>
    </row>
    <row r="469" spans="1:34" x14ac:dyDescent="0.25">
      <c r="A469" t="s">
        <v>721</v>
      </c>
      <c r="B469" t="s">
        <v>18</v>
      </c>
      <c r="C469" t="s">
        <v>952</v>
      </c>
      <c r="D469" t="s">
        <v>766</v>
      </c>
      <c r="E469" s="4">
        <v>108.77173913043478</v>
      </c>
      <c r="F469" s="4">
        <f>Nurse[[#This Row],[Total Nurse Staff Hours]]/Nurse[[#This Row],[MDS Census]]</f>
        <v>3.3798940741480958</v>
      </c>
      <c r="G469" s="4">
        <f>Nurse[[#This Row],[Total Direct Care Staff Hours]]/Nurse[[#This Row],[MDS Census]]</f>
        <v>3.1261966623363646</v>
      </c>
      <c r="H469" s="4">
        <f>Nurse[[#This Row],[Total RN Hours (w/ Admin, DON)]]/Nurse[[#This Row],[MDS Census]]</f>
        <v>0.6757020085939841</v>
      </c>
      <c r="I469" s="4">
        <f>Nurse[[#This Row],[RN Hours (excl. Admin, DON)]]/Nurse[[#This Row],[MDS Census]]</f>
        <v>0.45882881982612173</v>
      </c>
      <c r="J469" s="4">
        <f>SUM(Nurse[[#This Row],[RN Hours (excl. Admin, DON)]],Nurse[[#This Row],[RN Admin Hours]],Nurse[[#This Row],[RN DON Hours]],Nurse[[#This Row],[LPN Hours (excl. Admin)]],Nurse[[#This Row],[LPN Admin Hours]],Nurse[[#This Row],[CNA Hours]],Nurse[[#This Row],[NA TR Hours]],Nurse[[#This Row],[Med Aide/Tech Hours]])</f>
        <v>367.63695652173908</v>
      </c>
      <c r="K469" s="4">
        <f>SUM(Nurse[[#This Row],[RN Hours (excl. Admin, DON)]],Nurse[[#This Row],[LPN Hours (excl. Admin)]],Nurse[[#This Row],[CNA Hours]],Nurse[[#This Row],[NA TR Hours]],Nurse[[#This Row],[Med Aide/Tech Hours]])</f>
        <v>340.04184782608695</v>
      </c>
      <c r="L469" s="4">
        <f>SUM(Nurse[[#This Row],[RN Hours (excl. Admin, DON)]],Nurse[[#This Row],[RN Admin Hours]],Nurse[[#This Row],[RN DON Hours]])</f>
        <v>73.497282608695642</v>
      </c>
      <c r="M469" s="4">
        <v>49.907608695652172</v>
      </c>
      <c r="N469" s="4">
        <v>17.241847826086957</v>
      </c>
      <c r="O469" s="4">
        <v>6.3478260869565215</v>
      </c>
      <c r="P469" s="4">
        <f>SUM(Nurse[[#This Row],[LPN Hours (excl. Admin)]],Nurse[[#This Row],[LPN Admin Hours]])</f>
        <v>82.486413043478251</v>
      </c>
      <c r="Q469" s="4">
        <v>78.480978260869563</v>
      </c>
      <c r="R469" s="4">
        <v>4.0054347826086953</v>
      </c>
      <c r="S469" s="4">
        <f>SUM(Nurse[[#This Row],[CNA Hours]],Nurse[[#This Row],[NA TR Hours]],Nurse[[#This Row],[Med Aide/Tech Hours]])</f>
        <v>211.6532608695652</v>
      </c>
      <c r="T469" s="4">
        <v>211.6532608695652</v>
      </c>
      <c r="U469" s="4">
        <v>0</v>
      </c>
      <c r="V469" s="4">
        <v>0</v>
      </c>
      <c r="W4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20.19945652173913</v>
      </c>
      <c r="X469" s="4">
        <v>0</v>
      </c>
      <c r="Y469" s="4">
        <v>0</v>
      </c>
      <c r="Z469" s="4">
        <v>0</v>
      </c>
      <c r="AA469" s="4">
        <v>2.3505434782608696</v>
      </c>
      <c r="AB469" s="4">
        <v>0</v>
      </c>
      <c r="AC469" s="4">
        <v>17.848913043478259</v>
      </c>
      <c r="AD469" s="4">
        <v>0</v>
      </c>
      <c r="AE469" s="4">
        <v>0</v>
      </c>
      <c r="AF469" s="1">
        <v>395682</v>
      </c>
      <c r="AG469" s="1">
        <v>3</v>
      </c>
      <c r="AH469"/>
    </row>
    <row r="470" spans="1:34" x14ac:dyDescent="0.25">
      <c r="A470" t="s">
        <v>721</v>
      </c>
      <c r="B470" t="s">
        <v>658</v>
      </c>
      <c r="C470" t="s">
        <v>905</v>
      </c>
      <c r="D470" t="s">
        <v>768</v>
      </c>
      <c r="E470" s="4">
        <v>41.782608695652172</v>
      </c>
      <c r="F470" s="4">
        <f>Nurse[[#This Row],[Total Nurse Staff Hours]]/Nurse[[#This Row],[MDS Census]]</f>
        <v>5.4986212278876181</v>
      </c>
      <c r="G470" s="4">
        <f>Nurse[[#This Row],[Total Direct Care Staff Hours]]/Nurse[[#This Row],[MDS Census]]</f>
        <v>4.9028876170655566</v>
      </c>
      <c r="H470" s="4">
        <f>Nurse[[#This Row],[Total RN Hours (w/ Admin, DON)]]/Nurse[[#This Row],[MDS Census]]</f>
        <v>2.1065296566077008</v>
      </c>
      <c r="I470" s="4">
        <f>Nurse[[#This Row],[RN Hours (excl. Admin, DON)]]/Nurse[[#This Row],[MDS Census]]</f>
        <v>1.51079604578564</v>
      </c>
      <c r="J470" s="4">
        <f>SUM(Nurse[[#This Row],[RN Hours (excl. Admin, DON)]],Nurse[[#This Row],[RN Admin Hours]],Nurse[[#This Row],[RN DON Hours]],Nurse[[#This Row],[LPN Hours (excl. Admin)]],Nurse[[#This Row],[LPN Admin Hours]],Nurse[[#This Row],[CNA Hours]],Nurse[[#This Row],[NA TR Hours]],Nurse[[#This Row],[Med Aide/Tech Hours]])</f>
        <v>229.7467391304348</v>
      </c>
      <c r="K470" s="4">
        <f>SUM(Nurse[[#This Row],[RN Hours (excl. Admin, DON)]],Nurse[[#This Row],[LPN Hours (excl. Admin)]],Nurse[[#This Row],[CNA Hours]],Nurse[[#This Row],[NA TR Hours]],Nurse[[#This Row],[Med Aide/Tech Hours]])</f>
        <v>204.85543478260868</v>
      </c>
      <c r="L470" s="4">
        <f>SUM(Nurse[[#This Row],[RN Hours (excl. Admin, DON)]],Nurse[[#This Row],[RN Admin Hours]],Nurse[[#This Row],[RN DON Hours]])</f>
        <v>88.016304347826093</v>
      </c>
      <c r="M470" s="4">
        <v>63.125</v>
      </c>
      <c r="N470" s="4">
        <v>19.760869565217391</v>
      </c>
      <c r="O470" s="4">
        <v>5.1304347826086953</v>
      </c>
      <c r="P470" s="4">
        <f>SUM(Nurse[[#This Row],[LPN Hours (excl. Admin)]],Nurse[[#This Row],[LPN Admin Hours]])</f>
        <v>33.024456521739133</v>
      </c>
      <c r="Q470" s="4">
        <v>33.024456521739133</v>
      </c>
      <c r="R470" s="4">
        <v>0</v>
      </c>
      <c r="S470" s="4">
        <f>SUM(Nurse[[#This Row],[CNA Hours]],Nurse[[#This Row],[NA TR Hours]],Nurse[[#This Row],[Med Aide/Tech Hours]])</f>
        <v>108.70597826086959</v>
      </c>
      <c r="T470" s="4">
        <v>108.1163043478261</v>
      </c>
      <c r="U470" s="4">
        <v>0.58967391304347827</v>
      </c>
      <c r="V470" s="4">
        <v>0</v>
      </c>
      <c r="W4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34.152173913043477</v>
      </c>
      <c r="X470" s="4">
        <v>8.3097826086956523</v>
      </c>
      <c r="Y470" s="4">
        <v>0</v>
      </c>
      <c r="Z470" s="4">
        <v>0</v>
      </c>
      <c r="AA470" s="4">
        <v>4.7010869565217392</v>
      </c>
      <c r="AB470" s="4">
        <v>0</v>
      </c>
      <c r="AC470" s="4">
        <v>21.141304347826086</v>
      </c>
      <c r="AD470" s="4">
        <v>0</v>
      </c>
      <c r="AE470" s="4">
        <v>0</v>
      </c>
      <c r="AF470" s="1">
        <v>396124</v>
      </c>
      <c r="AG470" s="1">
        <v>3</v>
      </c>
      <c r="AH470"/>
    </row>
    <row r="471" spans="1:34" x14ac:dyDescent="0.25">
      <c r="A471" t="s">
        <v>721</v>
      </c>
      <c r="B471" t="s">
        <v>596</v>
      </c>
      <c r="C471" t="s">
        <v>989</v>
      </c>
      <c r="D471" t="s">
        <v>756</v>
      </c>
      <c r="E471" s="4">
        <v>121.09782608695652</v>
      </c>
      <c r="F471" s="4">
        <f>Nurse[[#This Row],[Total Nurse Staff Hours]]/Nurse[[#This Row],[MDS Census]]</f>
        <v>3.1637716542500676</v>
      </c>
      <c r="G471" s="4">
        <f>Nurse[[#This Row],[Total Direct Care Staff Hours]]/Nurse[[#This Row],[MDS Census]]</f>
        <v>2.9107871824791314</v>
      </c>
      <c r="H471" s="4">
        <f>Nurse[[#This Row],[Total RN Hours (w/ Admin, DON)]]/Nurse[[#This Row],[MDS Census]]</f>
        <v>0.76367291984561525</v>
      </c>
      <c r="I471" s="4">
        <f>Nurse[[#This Row],[RN Hours (excl. Admin, DON)]]/Nurse[[#This Row],[MDS Census]]</f>
        <v>0.51068844807467906</v>
      </c>
      <c r="J471" s="4">
        <f>SUM(Nurse[[#This Row],[RN Hours (excl. Admin, DON)]],Nurse[[#This Row],[RN Admin Hours]],Nurse[[#This Row],[RN DON Hours]],Nurse[[#This Row],[LPN Hours (excl. Admin)]],Nurse[[#This Row],[LPN Admin Hours]],Nurse[[#This Row],[CNA Hours]],Nurse[[#This Row],[NA TR Hours]],Nurse[[#This Row],[Med Aide/Tech Hours]])</f>
        <v>383.12586956521739</v>
      </c>
      <c r="K471" s="4">
        <f>SUM(Nurse[[#This Row],[RN Hours (excl. Admin, DON)]],Nurse[[#This Row],[LPN Hours (excl. Admin)]],Nurse[[#This Row],[CNA Hours]],Nurse[[#This Row],[NA TR Hours]],Nurse[[#This Row],[Med Aide/Tech Hours]])</f>
        <v>352.49</v>
      </c>
      <c r="L471" s="4">
        <f>SUM(Nurse[[#This Row],[RN Hours (excl. Admin, DON)]],Nurse[[#This Row],[RN Admin Hours]],Nurse[[#This Row],[RN DON Hours]])</f>
        <v>92.479130434782604</v>
      </c>
      <c r="M471" s="4">
        <v>61.843260869565214</v>
      </c>
      <c r="N471" s="4">
        <v>23.766304347826086</v>
      </c>
      <c r="O471" s="4">
        <v>6.8695652173913047</v>
      </c>
      <c r="P471" s="4">
        <f>SUM(Nurse[[#This Row],[LPN Hours (excl. Admin)]],Nurse[[#This Row],[LPN Admin Hours]])</f>
        <v>96.929347826086953</v>
      </c>
      <c r="Q471" s="4">
        <v>96.929347826086953</v>
      </c>
      <c r="R471" s="4">
        <v>0</v>
      </c>
      <c r="S471" s="4">
        <f>SUM(Nurse[[#This Row],[CNA Hours]],Nurse[[#This Row],[NA TR Hours]],Nurse[[#This Row],[Med Aide/Tech Hours]])</f>
        <v>193.71739130434781</v>
      </c>
      <c r="T471" s="4">
        <v>193.10597826086956</v>
      </c>
      <c r="U471" s="4">
        <v>0</v>
      </c>
      <c r="V471" s="4">
        <v>0.61141304347826086</v>
      </c>
      <c r="W4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8.5552173913043479</v>
      </c>
      <c r="X471" s="4">
        <v>8.5552173913043479</v>
      </c>
      <c r="Y471" s="4">
        <v>0</v>
      </c>
      <c r="Z471" s="4">
        <v>0</v>
      </c>
      <c r="AA471" s="4">
        <v>0</v>
      </c>
      <c r="AB471" s="4">
        <v>0</v>
      </c>
      <c r="AC471" s="4">
        <v>0</v>
      </c>
      <c r="AD471" s="4">
        <v>0</v>
      </c>
      <c r="AE471" s="4">
        <v>0</v>
      </c>
      <c r="AF471" s="1">
        <v>395989</v>
      </c>
      <c r="AG471" s="1">
        <v>3</v>
      </c>
      <c r="AH471"/>
    </row>
    <row r="472" spans="1:34" x14ac:dyDescent="0.25">
      <c r="A472" t="s">
        <v>721</v>
      </c>
      <c r="B472" t="s">
        <v>493</v>
      </c>
      <c r="C472" t="s">
        <v>1082</v>
      </c>
      <c r="D472" t="s">
        <v>756</v>
      </c>
      <c r="E472" s="4">
        <v>56.173913043478258</v>
      </c>
      <c r="F472" s="4">
        <f>Nurse[[#This Row],[Total Nurse Staff Hours]]/Nurse[[#This Row],[MDS Census]]</f>
        <v>4.6370994582043341</v>
      </c>
      <c r="G472" s="4">
        <f>Nurse[[#This Row],[Total Direct Care Staff Hours]]/Nurse[[#This Row],[MDS Census]]</f>
        <v>4.5473161764705878</v>
      </c>
      <c r="H472" s="4">
        <f>Nurse[[#This Row],[Total RN Hours (w/ Admin, DON)]]/Nurse[[#This Row],[MDS Census]]</f>
        <v>1.0411745356037145</v>
      </c>
      <c r="I472" s="4">
        <f>Nurse[[#This Row],[RN Hours (excl. Admin, DON)]]/Nurse[[#This Row],[MDS Census]]</f>
        <v>0.95139125386996848</v>
      </c>
      <c r="J472" s="4">
        <f>SUM(Nurse[[#This Row],[RN Hours (excl. Admin, DON)]],Nurse[[#This Row],[RN Admin Hours]],Nurse[[#This Row],[RN DON Hours]],Nurse[[#This Row],[LPN Hours (excl. Admin)]],Nurse[[#This Row],[LPN Admin Hours]],Nurse[[#This Row],[CNA Hours]],Nurse[[#This Row],[NA TR Hours]],Nurse[[#This Row],[Med Aide/Tech Hours]])</f>
        <v>260.48402173913041</v>
      </c>
      <c r="K472" s="4">
        <f>SUM(Nurse[[#This Row],[RN Hours (excl. Admin, DON)]],Nurse[[#This Row],[LPN Hours (excl. Admin)]],Nurse[[#This Row],[CNA Hours]],Nurse[[#This Row],[NA TR Hours]],Nurse[[#This Row],[Med Aide/Tech Hours]])</f>
        <v>255.44054347826085</v>
      </c>
      <c r="L472" s="4">
        <f>SUM(Nurse[[#This Row],[RN Hours (excl. Admin, DON)]],Nurse[[#This Row],[RN Admin Hours]],Nurse[[#This Row],[RN DON Hours]])</f>
        <v>58.486847826086922</v>
      </c>
      <c r="M472" s="4">
        <v>53.44336956521736</v>
      </c>
      <c r="N472" s="4">
        <v>5.0434782608695654</v>
      </c>
      <c r="O472" s="4">
        <v>0</v>
      </c>
      <c r="P472" s="4">
        <f>SUM(Nurse[[#This Row],[LPN Hours (excl. Admin)]],Nurse[[#This Row],[LPN Admin Hours]])</f>
        <v>56.160434782608675</v>
      </c>
      <c r="Q472" s="4">
        <v>56.160434782608675</v>
      </c>
      <c r="R472" s="4">
        <v>0</v>
      </c>
      <c r="S472" s="4">
        <f>SUM(Nurse[[#This Row],[CNA Hours]],Nurse[[#This Row],[NA TR Hours]],Nurse[[#This Row],[Med Aide/Tech Hours]])</f>
        <v>145.83673913043481</v>
      </c>
      <c r="T472" s="4">
        <v>145.83673913043481</v>
      </c>
      <c r="U472" s="4">
        <v>0</v>
      </c>
      <c r="V472" s="4">
        <v>0</v>
      </c>
      <c r="W4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52.939565217391305</v>
      </c>
      <c r="X472" s="4">
        <v>4.1038043478260873</v>
      </c>
      <c r="Y472" s="4">
        <v>0</v>
      </c>
      <c r="Z472" s="4">
        <v>0</v>
      </c>
      <c r="AA472" s="4">
        <v>16.878043478260867</v>
      </c>
      <c r="AB472" s="4">
        <v>0</v>
      </c>
      <c r="AC472" s="4">
        <v>31.957717391304346</v>
      </c>
      <c r="AD472" s="4">
        <v>0</v>
      </c>
      <c r="AE472" s="4">
        <v>0</v>
      </c>
      <c r="AF472" s="1">
        <v>395801</v>
      </c>
      <c r="AG472" s="1">
        <v>3</v>
      </c>
      <c r="AH472"/>
    </row>
    <row r="473" spans="1:34" x14ac:dyDescent="0.25">
      <c r="A473" t="s">
        <v>721</v>
      </c>
      <c r="B473" t="s">
        <v>216</v>
      </c>
      <c r="C473" t="s">
        <v>999</v>
      </c>
      <c r="D473" t="s">
        <v>767</v>
      </c>
      <c r="E473" s="4">
        <v>111.53260869565217</v>
      </c>
      <c r="F473" s="4">
        <f>Nurse[[#This Row],[Total Nurse Staff Hours]]/Nurse[[#This Row],[MDS Census]]</f>
        <v>3.172556281064224</v>
      </c>
      <c r="G473" s="4">
        <f>Nurse[[#This Row],[Total Direct Care Staff Hours]]/Nurse[[#This Row],[MDS Census]]</f>
        <v>3.0384562908098633</v>
      </c>
      <c r="H473" s="4">
        <f>Nurse[[#This Row],[Total RN Hours (w/ Admin, DON)]]/Nurse[[#This Row],[MDS Census]]</f>
        <v>0.46849819705681711</v>
      </c>
      <c r="I473" s="4">
        <f>Nurse[[#This Row],[RN Hours (excl. Admin, DON)]]/Nurse[[#This Row],[MDS Census]]</f>
        <v>0.33439820680245591</v>
      </c>
      <c r="J473" s="4">
        <f>SUM(Nurse[[#This Row],[RN Hours (excl. Admin, DON)]],Nurse[[#This Row],[RN Admin Hours]],Nurse[[#This Row],[RN DON Hours]],Nurse[[#This Row],[LPN Hours (excl. Admin)]],Nurse[[#This Row],[LPN Admin Hours]],Nurse[[#This Row],[CNA Hours]],Nurse[[#This Row],[NA TR Hours]],Nurse[[#This Row],[Med Aide/Tech Hours]])</f>
        <v>353.84347826086957</v>
      </c>
      <c r="K473" s="4">
        <f>SUM(Nurse[[#This Row],[RN Hours (excl. Admin, DON)]],Nurse[[#This Row],[LPN Hours (excl. Admin)]],Nurse[[#This Row],[CNA Hours]],Nurse[[#This Row],[NA TR Hours]],Nurse[[#This Row],[Med Aide/Tech Hours]])</f>
        <v>338.88695652173919</v>
      </c>
      <c r="L473" s="4">
        <f>SUM(Nurse[[#This Row],[RN Hours (excl. Admin, DON)]],Nurse[[#This Row],[RN Admin Hours]],Nurse[[#This Row],[RN DON Hours]])</f>
        <v>52.252826086956524</v>
      </c>
      <c r="M473" s="4">
        <v>37.296304347826087</v>
      </c>
      <c r="N473" s="4">
        <v>9.9565217391304355</v>
      </c>
      <c r="O473" s="4">
        <v>5</v>
      </c>
      <c r="P473" s="4">
        <f>SUM(Nurse[[#This Row],[LPN Hours (excl. Admin)]],Nurse[[#This Row],[LPN Admin Hours]])</f>
        <v>96.098369565217396</v>
      </c>
      <c r="Q473" s="4">
        <v>96.098369565217396</v>
      </c>
      <c r="R473" s="4">
        <v>0</v>
      </c>
      <c r="S473" s="4">
        <f>SUM(Nurse[[#This Row],[CNA Hours]],Nurse[[#This Row],[NA TR Hours]],Nurse[[#This Row],[Med Aide/Tech Hours]])</f>
        <v>205.49228260869569</v>
      </c>
      <c r="T473" s="4">
        <v>205.49228260869569</v>
      </c>
      <c r="U473" s="4">
        <v>0</v>
      </c>
      <c r="V473" s="4">
        <v>0</v>
      </c>
      <c r="W4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7.1682608695652172</v>
      </c>
      <c r="X473" s="4">
        <v>0</v>
      </c>
      <c r="Y473" s="4">
        <v>0</v>
      </c>
      <c r="Z473" s="4">
        <v>0</v>
      </c>
      <c r="AA473" s="4">
        <v>1.1767391304347825</v>
      </c>
      <c r="AB473" s="4">
        <v>0</v>
      </c>
      <c r="AC473" s="4">
        <v>5.9915217391304347</v>
      </c>
      <c r="AD473" s="4">
        <v>0</v>
      </c>
      <c r="AE473" s="4">
        <v>0</v>
      </c>
      <c r="AF473" s="1">
        <v>395405</v>
      </c>
      <c r="AG473" s="1">
        <v>3</v>
      </c>
      <c r="AH473"/>
    </row>
    <row r="474" spans="1:34" x14ac:dyDescent="0.25">
      <c r="A474" t="s">
        <v>721</v>
      </c>
      <c r="B474" t="s">
        <v>192</v>
      </c>
      <c r="C474" t="s">
        <v>988</v>
      </c>
      <c r="D474" t="s">
        <v>781</v>
      </c>
      <c r="E474" s="4">
        <v>117.89130434782609</v>
      </c>
      <c r="F474" s="4">
        <f>Nurse[[#This Row],[Total Nurse Staff Hours]]/Nurse[[#This Row],[MDS Census]]</f>
        <v>3.4411764705882351</v>
      </c>
      <c r="G474" s="4">
        <f>Nurse[[#This Row],[Total Direct Care Staff Hours]]/Nurse[[#This Row],[MDS Census]]</f>
        <v>3.3420615895260926</v>
      </c>
      <c r="H474" s="4">
        <f>Nurse[[#This Row],[Total RN Hours (w/ Admin, DON)]]/Nurse[[#This Row],[MDS Census]]</f>
        <v>0.61836160796607031</v>
      </c>
      <c r="I474" s="4">
        <f>Nurse[[#This Row],[RN Hours (excl. Admin, DON)]]/Nurse[[#This Row],[MDS Census]]</f>
        <v>0.52989581412502296</v>
      </c>
      <c r="J474" s="4">
        <f>SUM(Nurse[[#This Row],[RN Hours (excl. Admin, DON)]],Nurse[[#This Row],[RN Admin Hours]],Nurse[[#This Row],[RN DON Hours]],Nurse[[#This Row],[LPN Hours (excl. Admin)]],Nurse[[#This Row],[LPN Admin Hours]],Nurse[[#This Row],[CNA Hours]],Nurse[[#This Row],[NA TR Hours]],Nurse[[#This Row],[Med Aide/Tech Hours]])</f>
        <v>405.68478260869563</v>
      </c>
      <c r="K474" s="4">
        <f>SUM(Nurse[[#This Row],[RN Hours (excl. Admin, DON)]],Nurse[[#This Row],[LPN Hours (excl. Admin)]],Nurse[[#This Row],[CNA Hours]],Nurse[[#This Row],[NA TR Hours]],Nurse[[#This Row],[Med Aide/Tech Hours]])</f>
        <v>394</v>
      </c>
      <c r="L474" s="4">
        <f>SUM(Nurse[[#This Row],[RN Hours (excl. Admin, DON)]],Nurse[[#This Row],[RN Admin Hours]],Nurse[[#This Row],[RN DON Hours]])</f>
        <v>72.899456521739125</v>
      </c>
      <c r="M474" s="4">
        <v>62.470108695652172</v>
      </c>
      <c r="N474" s="4">
        <v>9.0461956521739122</v>
      </c>
      <c r="O474" s="4">
        <v>1.3831521739130435</v>
      </c>
      <c r="P474" s="4">
        <f>SUM(Nurse[[#This Row],[LPN Hours (excl. Admin)]],Nurse[[#This Row],[LPN Admin Hours]])</f>
        <v>101.41847826086958</v>
      </c>
      <c r="Q474" s="4">
        <v>100.16304347826087</v>
      </c>
      <c r="R474" s="4">
        <v>1.2554347826086956</v>
      </c>
      <c r="S474" s="4">
        <f>SUM(Nurse[[#This Row],[CNA Hours]],Nurse[[#This Row],[NA TR Hours]],Nurse[[#This Row],[Med Aide/Tech Hours]])</f>
        <v>231.36684782608697</v>
      </c>
      <c r="T474" s="4">
        <v>231.36684782608697</v>
      </c>
      <c r="U474" s="4">
        <v>0</v>
      </c>
      <c r="V474" s="4">
        <v>0</v>
      </c>
      <c r="W4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74" s="4">
        <v>0</v>
      </c>
      <c r="Y474" s="4">
        <v>0</v>
      </c>
      <c r="Z474" s="4">
        <v>0</v>
      </c>
      <c r="AA474" s="4">
        <v>0</v>
      </c>
      <c r="AB474" s="4">
        <v>0</v>
      </c>
      <c r="AC474" s="4">
        <v>0</v>
      </c>
      <c r="AD474" s="4">
        <v>0</v>
      </c>
      <c r="AE474" s="4">
        <v>0</v>
      </c>
      <c r="AF474" s="1">
        <v>395371</v>
      </c>
      <c r="AG474" s="1">
        <v>3</v>
      </c>
      <c r="AH474"/>
    </row>
    <row r="475" spans="1:34" x14ac:dyDescent="0.25">
      <c r="A475" t="s">
        <v>721</v>
      </c>
      <c r="B475" t="s">
        <v>66</v>
      </c>
      <c r="C475" t="s">
        <v>924</v>
      </c>
      <c r="D475" t="s">
        <v>741</v>
      </c>
      <c r="E475" s="4">
        <v>96.717391304347828</v>
      </c>
      <c r="F475" s="4">
        <f>Nurse[[#This Row],[Total Nurse Staff Hours]]/Nurse[[#This Row],[MDS Census]]</f>
        <v>3.4311081141829622</v>
      </c>
      <c r="G475" s="4">
        <f>Nurse[[#This Row],[Total Direct Care Staff Hours]]/Nurse[[#This Row],[MDS Census]]</f>
        <v>3.2492133063609798</v>
      </c>
      <c r="H475" s="4">
        <f>Nurse[[#This Row],[Total RN Hours (w/ Admin, DON)]]/Nurse[[#This Row],[MDS Census]]</f>
        <v>0.48359181838615417</v>
      </c>
      <c r="I475" s="4">
        <f>Nurse[[#This Row],[RN Hours (excl. Admin, DON)]]/Nurse[[#This Row],[MDS Census]]</f>
        <v>0.34794335805799054</v>
      </c>
      <c r="J475" s="4">
        <f>SUM(Nurse[[#This Row],[RN Hours (excl. Admin, DON)]],Nurse[[#This Row],[RN Admin Hours]],Nurse[[#This Row],[RN DON Hours]],Nurse[[#This Row],[LPN Hours (excl. Admin)]],Nurse[[#This Row],[LPN Admin Hours]],Nurse[[#This Row],[CNA Hours]],Nurse[[#This Row],[NA TR Hours]],Nurse[[#This Row],[Med Aide/Tech Hours]])</f>
        <v>331.8478260869565</v>
      </c>
      <c r="K475" s="4">
        <f>SUM(Nurse[[#This Row],[RN Hours (excl. Admin, DON)]],Nurse[[#This Row],[LPN Hours (excl. Admin)]],Nurse[[#This Row],[CNA Hours]],Nurse[[#This Row],[NA TR Hours]],Nurse[[#This Row],[Med Aide/Tech Hours]])</f>
        <v>314.25543478260869</v>
      </c>
      <c r="L475" s="4">
        <f>SUM(Nurse[[#This Row],[RN Hours (excl. Admin, DON)]],Nurse[[#This Row],[RN Admin Hours]],Nurse[[#This Row],[RN DON Hours]])</f>
        <v>46.771739130434781</v>
      </c>
      <c r="M475" s="4">
        <v>33.652173913043477</v>
      </c>
      <c r="N475" s="4">
        <v>8.3260869565217384</v>
      </c>
      <c r="O475" s="4">
        <v>4.7934782608695654</v>
      </c>
      <c r="P475" s="4">
        <f>SUM(Nurse[[#This Row],[LPN Hours (excl. Admin)]],Nurse[[#This Row],[LPN Admin Hours]])</f>
        <v>90.358695652173907</v>
      </c>
      <c r="Q475" s="4">
        <v>85.885869565217391</v>
      </c>
      <c r="R475" s="4">
        <v>4.4728260869565215</v>
      </c>
      <c r="S475" s="4">
        <f>SUM(Nurse[[#This Row],[CNA Hours]],Nurse[[#This Row],[NA TR Hours]],Nurse[[#This Row],[Med Aide/Tech Hours]])</f>
        <v>194.71739130434781</v>
      </c>
      <c r="T475" s="4">
        <v>194.71739130434781</v>
      </c>
      <c r="U475" s="4">
        <v>0</v>
      </c>
      <c r="V475" s="4">
        <v>0</v>
      </c>
      <c r="W4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75" s="4">
        <v>0</v>
      </c>
      <c r="Y475" s="4">
        <v>0</v>
      </c>
      <c r="Z475" s="4">
        <v>0</v>
      </c>
      <c r="AA475" s="4">
        <v>0</v>
      </c>
      <c r="AB475" s="4">
        <v>0</v>
      </c>
      <c r="AC475" s="4">
        <v>0</v>
      </c>
      <c r="AD475" s="4">
        <v>0</v>
      </c>
      <c r="AE475" s="4">
        <v>0</v>
      </c>
      <c r="AF475" s="1">
        <v>395118</v>
      </c>
      <c r="AG475" s="1">
        <v>3</v>
      </c>
      <c r="AH475"/>
    </row>
    <row r="476" spans="1:34" x14ac:dyDescent="0.25">
      <c r="A476" t="s">
        <v>721</v>
      </c>
      <c r="B476" t="s">
        <v>349</v>
      </c>
      <c r="C476" t="s">
        <v>887</v>
      </c>
      <c r="D476" t="s">
        <v>754</v>
      </c>
      <c r="E476" s="4">
        <v>84.967391304347828</v>
      </c>
      <c r="F476" s="4">
        <f>Nurse[[#This Row],[Total Nurse Staff Hours]]/Nurse[[#This Row],[MDS Census]]</f>
        <v>3.4109313035691442</v>
      </c>
      <c r="G476" s="4">
        <f>Nurse[[#This Row],[Total Direct Care Staff Hours]]/Nurse[[#This Row],[MDS Census]]</f>
        <v>3.1755571190993983</v>
      </c>
      <c r="H476" s="4">
        <f>Nurse[[#This Row],[Total RN Hours (w/ Admin, DON)]]/Nurse[[#This Row],[MDS Census]]</f>
        <v>0.55791863886401438</v>
      </c>
      <c r="I476" s="4">
        <f>Nurse[[#This Row],[RN Hours (excl. Admin, DON)]]/Nurse[[#This Row],[MDS Census]]</f>
        <v>0.38295765638991941</v>
      </c>
      <c r="J476" s="4">
        <f>SUM(Nurse[[#This Row],[RN Hours (excl. Admin, DON)]],Nurse[[#This Row],[RN Admin Hours]],Nurse[[#This Row],[RN DON Hours]],Nurse[[#This Row],[LPN Hours (excl. Admin)]],Nurse[[#This Row],[LPN Admin Hours]],Nurse[[#This Row],[CNA Hours]],Nurse[[#This Row],[NA TR Hours]],Nurse[[#This Row],[Med Aide/Tech Hours]])</f>
        <v>289.81793478260869</v>
      </c>
      <c r="K476" s="4">
        <f>SUM(Nurse[[#This Row],[RN Hours (excl. Admin, DON)]],Nurse[[#This Row],[LPN Hours (excl. Admin)]],Nurse[[#This Row],[CNA Hours]],Nurse[[#This Row],[NA TR Hours]],Nurse[[#This Row],[Med Aide/Tech Hours]])</f>
        <v>269.81880434782607</v>
      </c>
      <c r="L476" s="4">
        <f>SUM(Nurse[[#This Row],[RN Hours (excl. Admin, DON)]],Nurse[[#This Row],[RN Admin Hours]],Nurse[[#This Row],[RN DON Hours]])</f>
        <v>47.404891304347828</v>
      </c>
      <c r="M476" s="4">
        <v>32.53891304347826</v>
      </c>
      <c r="N476" s="4">
        <v>9.8714130434782614</v>
      </c>
      <c r="O476" s="4">
        <v>4.9945652173913047</v>
      </c>
      <c r="P476" s="4">
        <f>SUM(Nurse[[#This Row],[LPN Hours (excl. Admin)]],Nurse[[#This Row],[LPN Admin Hours]])</f>
        <v>84.497282608695656</v>
      </c>
      <c r="Q476" s="4">
        <v>79.364130434782609</v>
      </c>
      <c r="R476" s="4">
        <v>5.1331521739130439</v>
      </c>
      <c r="S476" s="4">
        <f>SUM(Nurse[[#This Row],[CNA Hours]],Nurse[[#This Row],[NA TR Hours]],Nurse[[#This Row],[Med Aide/Tech Hours]])</f>
        <v>157.91576086956522</v>
      </c>
      <c r="T476" s="4">
        <v>157.91576086956522</v>
      </c>
      <c r="U476" s="4">
        <v>0</v>
      </c>
      <c r="V476" s="4">
        <v>0</v>
      </c>
      <c r="W4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76" s="4">
        <v>0</v>
      </c>
      <c r="Y476" s="4">
        <v>0</v>
      </c>
      <c r="Z476" s="4">
        <v>0</v>
      </c>
      <c r="AA476" s="4">
        <v>0</v>
      </c>
      <c r="AB476" s="4">
        <v>0</v>
      </c>
      <c r="AC476" s="4">
        <v>0</v>
      </c>
      <c r="AD476" s="4">
        <v>0</v>
      </c>
      <c r="AE476" s="4">
        <v>0</v>
      </c>
      <c r="AF476" s="1">
        <v>395593</v>
      </c>
      <c r="AG476" s="1">
        <v>3</v>
      </c>
      <c r="AH476"/>
    </row>
    <row r="477" spans="1:34" x14ac:dyDescent="0.25">
      <c r="A477" t="s">
        <v>721</v>
      </c>
      <c r="B477" t="s">
        <v>561</v>
      </c>
      <c r="C477" t="s">
        <v>1095</v>
      </c>
      <c r="D477" t="s">
        <v>740</v>
      </c>
      <c r="E477" s="4">
        <v>67.608695652173907</v>
      </c>
      <c r="F477" s="4">
        <f>Nurse[[#This Row],[Total Nurse Staff Hours]]/Nurse[[#This Row],[MDS Census]]</f>
        <v>3.3157958199356918</v>
      </c>
      <c r="G477" s="4">
        <f>Nurse[[#This Row],[Total Direct Care Staff Hours]]/Nurse[[#This Row],[MDS Census]]</f>
        <v>3.1104501607717046</v>
      </c>
      <c r="H477" s="4">
        <f>Nurse[[#This Row],[Total RN Hours (w/ Admin, DON)]]/Nurse[[#This Row],[MDS Census]]</f>
        <v>0.68384244372990366</v>
      </c>
      <c r="I477" s="4">
        <f>Nurse[[#This Row],[RN Hours (excl. Admin, DON)]]/Nurse[[#This Row],[MDS Census]]</f>
        <v>0.47849678456591643</v>
      </c>
      <c r="J477" s="4">
        <f>SUM(Nurse[[#This Row],[RN Hours (excl. Admin, DON)]],Nurse[[#This Row],[RN Admin Hours]],Nurse[[#This Row],[RN DON Hours]],Nurse[[#This Row],[LPN Hours (excl. Admin)]],Nurse[[#This Row],[LPN Admin Hours]],Nurse[[#This Row],[CNA Hours]],Nurse[[#This Row],[NA TR Hours]],Nurse[[#This Row],[Med Aide/Tech Hours]])</f>
        <v>224.17663043478262</v>
      </c>
      <c r="K477" s="4">
        <f>SUM(Nurse[[#This Row],[RN Hours (excl. Admin, DON)]],Nurse[[#This Row],[LPN Hours (excl. Admin)]],Nurse[[#This Row],[CNA Hours]],Nurse[[#This Row],[NA TR Hours]],Nurse[[#This Row],[Med Aide/Tech Hours]])</f>
        <v>210.29347826086956</v>
      </c>
      <c r="L477" s="4">
        <f>SUM(Nurse[[#This Row],[RN Hours (excl. Admin, DON)]],Nurse[[#This Row],[RN Admin Hours]],Nurse[[#This Row],[RN DON Hours]])</f>
        <v>46.233695652173914</v>
      </c>
      <c r="M477" s="4">
        <v>32.350543478260867</v>
      </c>
      <c r="N477" s="4">
        <v>9.1548913043478262</v>
      </c>
      <c r="O477" s="4">
        <v>4.7282608695652177</v>
      </c>
      <c r="P477" s="4">
        <f>SUM(Nurse[[#This Row],[LPN Hours (excl. Admin)]],Nurse[[#This Row],[LPN Admin Hours]])</f>
        <v>54.8125</v>
      </c>
      <c r="Q477" s="4">
        <v>54.8125</v>
      </c>
      <c r="R477" s="4">
        <v>0</v>
      </c>
      <c r="S477" s="4">
        <f>SUM(Nurse[[#This Row],[CNA Hours]],Nurse[[#This Row],[NA TR Hours]],Nurse[[#This Row],[Med Aide/Tech Hours]])</f>
        <v>123.1304347826087</v>
      </c>
      <c r="T477" s="4">
        <v>123.1304347826087</v>
      </c>
      <c r="U477" s="4">
        <v>0</v>
      </c>
      <c r="V477" s="4">
        <v>0</v>
      </c>
      <c r="W4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0.13043478260869565</v>
      </c>
      <c r="X477" s="4">
        <v>0</v>
      </c>
      <c r="Y477" s="4">
        <v>0</v>
      </c>
      <c r="Z477" s="4">
        <v>4.3478260869565216E-2</v>
      </c>
      <c r="AA477" s="4">
        <v>0</v>
      </c>
      <c r="AB477" s="4">
        <v>0</v>
      </c>
      <c r="AC477" s="4">
        <v>8.6956521739130432E-2</v>
      </c>
      <c r="AD477" s="4">
        <v>0</v>
      </c>
      <c r="AE477" s="4">
        <v>0</v>
      </c>
      <c r="AF477" s="1">
        <v>395906</v>
      </c>
      <c r="AG477" s="1">
        <v>3</v>
      </c>
      <c r="AH477"/>
    </row>
    <row r="478" spans="1:34" x14ac:dyDescent="0.25">
      <c r="A478" t="s">
        <v>721</v>
      </c>
      <c r="B478" t="s">
        <v>536</v>
      </c>
      <c r="C478" t="s">
        <v>1095</v>
      </c>
      <c r="D478" t="s">
        <v>740</v>
      </c>
      <c r="E478" s="4">
        <v>52.413043478260867</v>
      </c>
      <c r="F478" s="4">
        <f>Nurse[[#This Row],[Total Nurse Staff Hours]]/Nurse[[#This Row],[MDS Census]]</f>
        <v>3.4330671920364995</v>
      </c>
      <c r="G478" s="4">
        <f>Nurse[[#This Row],[Total Direct Care Staff Hours]]/Nurse[[#This Row],[MDS Census]]</f>
        <v>3.1877333056822899</v>
      </c>
      <c r="H478" s="4">
        <f>Nurse[[#This Row],[Total RN Hours (w/ Admin, DON)]]/Nurse[[#This Row],[MDS Census]]</f>
        <v>0.7642057237660721</v>
      </c>
      <c r="I478" s="4">
        <f>Nurse[[#This Row],[RN Hours (excl. Admin, DON)]]/Nurse[[#This Row],[MDS Census]]</f>
        <v>0.60866860223973451</v>
      </c>
      <c r="J478" s="4">
        <f>SUM(Nurse[[#This Row],[RN Hours (excl. Admin, DON)]],Nurse[[#This Row],[RN Admin Hours]],Nurse[[#This Row],[RN DON Hours]],Nurse[[#This Row],[LPN Hours (excl. Admin)]],Nurse[[#This Row],[LPN Admin Hours]],Nurse[[#This Row],[CNA Hours]],Nurse[[#This Row],[NA TR Hours]],Nurse[[#This Row],[Med Aide/Tech Hours]])</f>
        <v>179.9375</v>
      </c>
      <c r="K478" s="4">
        <f>SUM(Nurse[[#This Row],[RN Hours (excl. Admin, DON)]],Nurse[[#This Row],[LPN Hours (excl. Admin)]],Nurse[[#This Row],[CNA Hours]],Nurse[[#This Row],[NA TR Hours]],Nurse[[#This Row],[Med Aide/Tech Hours]])</f>
        <v>167.07880434782609</v>
      </c>
      <c r="L478" s="4">
        <f>SUM(Nurse[[#This Row],[RN Hours (excl. Admin, DON)]],Nurse[[#This Row],[RN Admin Hours]],Nurse[[#This Row],[RN DON Hours]])</f>
        <v>40.054347826086953</v>
      </c>
      <c r="M478" s="4">
        <v>31.902173913043477</v>
      </c>
      <c r="N478" s="4">
        <v>3.1141304347826089</v>
      </c>
      <c r="O478" s="4">
        <v>5.0380434782608692</v>
      </c>
      <c r="P478" s="4">
        <f>SUM(Nurse[[#This Row],[LPN Hours (excl. Admin)]],Nurse[[#This Row],[LPN Admin Hours]])</f>
        <v>45.877717391304351</v>
      </c>
      <c r="Q478" s="4">
        <v>41.171195652173914</v>
      </c>
      <c r="R478" s="4">
        <v>4.7065217391304346</v>
      </c>
      <c r="S478" s="4">
        <f>SUM(Nurse[[#This Row],[CNA Hours]],Nurse[[#This Row],[NA TR Hours]],Nurse[[#This Row],[Med Aide/Tech Hours]])</f>
        <v>94.005434782608702</v>
      </c>
      <c r="T478" s="4">
        <v>94.005434782608702</v>
      </c>
      <c r="U478" s="4">
        <v>0</v>
      </c>
      <c r="V478" s="4">
        <v>0</v>
      </c>
      <c r="W47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78" s="4">
        <v>0</v>
      </c>
      <c r="Y478" s="4">
        <v>0</v>
      </c>
      <c r="Z478" s="4">
        <v>0</v>
      </c>
      <c r="AA478" s="4">
        <v>0</v>
      </c>
      <c r="AB478" s="4">
        <v>0</v>
      </c>
      <c r="AC478" s="4">
        <v>0</v>
      </c>
      <c r="AD478" s="4">
        <v>0</v>
      </c>
      <c r="AE478" s="4">
        <v>0</v>
      </c>
      <c r="AF478" s="1">
        <v>395870</v>
      </c>
      <c r="AG478" s="1">
        <v>3</v>
      </c>
      <c r="AH478"/>
    </row>
    <row r="479" spans="1:34" x14ac:dyDescent="0.25">
      <c r="A479" t="s">
        <v>721</v>
      </c>
      <c r="B479" t="s">
        <v>543</v>
      </c>
      <c r="C479" t="s">
        <v>1100</v>
      </c>
      <c r="D479" t="s">
        <v>754</v>
      </c>
      <c r="E479" s="4">
        <v>41.25</v>
      </c>
      <c r="F479" s="4">
        <f>Nurse[[#This Row],[Total Nurse Staff Hours]]/Nurse[[#This Row],[MDS Census]]</f>
        <v>3.605928853754941</v>
      </c>
      <c r="G479" s="4">
        <f>Nurse[[#This Row],[Total Direct Care Staff Hours]]/Nurse[[#This Row],[MDS Census]]</f>
        <v>3.4317523056653494</v>
      </c>
      <c r="H479" s="4">
        <f>Nurse[[#This Row],[Total RN Hours (w/ Admin, DON)]]/Nurse[[#This Row],[MDS Census]]</f>
        <v>0.71469038208168645</v>
      </c>
      <c r="I479" s="4">
        <f>Nurse[[#This Row],[RN Hours (excl. Admin, DON)]]/Nurse[[#This Row],[MDS Census]]</f>
        <v>0.55105401844532287</v>
      </c>
      <c r="J479" s="4">
        <f>SUM(Nurse[[#This Row],[RN Hours (excl. Admin, DON)]],Nurse[[#This Row],[RN Admin Hours]],Nurse[[#This Row],[RN DON Hours]],Nurse[[#This Row],[LPN Hours (excl. Admin)]],Nurse[[#This Row],[LPN Admin Hours]],Nurse[[#This Row],[CNA Hours]],Nurse[[#This Row],[NA TR Hours]],Nurse[[#This Row],[Med Aide/Tech Hours]])</f>
        <v>148.74456521739131</v>
      </c>
      <c r="K479" s="4">
        <f>SUM(Nurse[[#This Row],[RN Hours (excl. Admin, DON)]],Nurse[[#This Row],[LPN Hours (excl. Admin)]],Nurse[[#This Row],[CNA Hours]],Nurse[[#This Row],[NA TR Hours]],Nurse[[#This Row],[Med Aide/Tech Hours]])</f>
        <v>141.55978260869566</v>
      </c>
      <c r="L479" s="4">
        <f>SUM(Nurse[[#This Row],[RN Hours (excl. Admin, DON)]],Nurse[[#This Row],[RN Admin Hours]],Nurse[[#This Row],[RN DON Hours]])</f>
        <v>29.480978260869566</v>
      </c>
      <c r="M479" s="4">
        <v>22.730978260869566</v>
      </c>
      <c r="N479" s="4">
        <v>2.0543478260869565</v>
      </c>
      <c r="O479" s="4">
        <v>4.6956521739130439</v>
      </c>
      <c r="P479" s="4">
        <f>SUM(Nurse[[#This Row],[LPN Hours (excl. Admin)]],Nurse[[#This Row],[LPN Admin Hours]])</f>
        <v>32.964673913043477</v>
      </c>
      <c r="Q479" s="4">
        <v>32.529891304347828</v>
      </c>
      <c r="R479" s="4">
        <v>0.43478260869565216</v>
      </c>
      <c r="S479" s="4">
        <f>SUM(Nurse[[#This Row],[CNA Hours]],Nurse[[#This Row],[NA TR Hours]],Nurse[[#This Row],[Med Aide/Tech Hours]])</f>
        <v>86.298913043478265</v>
      </c>
      <c r="T479" s="4">
        <v>86.298913043478265</v>
      </c>
      <c r="U479" s="4">
        <v>0</v>
      </c>
      <c r="V479" s="4">
        <v>0</v>
      </c>
      <c r="W47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79" s="4">
        <v>0</v>
      </c>
      <c r="Y479" s="4">
        <v>0</v>
      </c>
      <c r="Z479" s="4">
        <v>0</v>
      </c>
      <c r="AA479" s="4">
        <v>0</v>
      </c>
      <c r="AB479" s="4">
        <v>0</v>
      </c>
      <c r="AC479" s="4">
        <v>0</v>
      </c>
      <c r="AD479" s="4">
        <v>0</v>
      </c>
      <c r="AE479" s="4">
        <v>0</v>
      </c>
      <c r="AF479" s="1">
        <v>395879</v>
      </c>
      <c r="AG479" s="1">
        <v>3</v>
      </c>
      <c r="AH479"/>
    </row>
    <row r="480" spans="1:34" x14ac:dyDescent="0.25">
      <c r="A480" t="s">
        <v>721</v>
      </c>
      <c r="B480" t="s">
        <v>20</v>
      </c>
      <c r="C480" t="s">
        <v>830</v>
      </c>
      <c r="D480" t="s">
        <v>739</v>
      </c>
      <c r="E480" s="4">
        <v>99.021739130434781</v>
      </c>
      <c r="F480" s="4">
        <f>Nurse[[#This Row],[Total Nurse Staff Hours]]/Nurse[[#This Row],[MDS Census]]</f>
        <v>3.328402854006586</v>
      </c>
      <c r="G480" s="4">
        <f>Nurse[[#This Row],[Total Direct Care Staff Hours]]/Nurse[[#This Row],[MDS Census]]</f>
        <v>3.0980515916575193</v>
      </c>
      <c r="H480" s="4">
        <f>Nurse[[#This Row],[Total RN Hours (w/ Admin, DON)]]/Nurse[[#This Row],[MDS Census]]</f>
        <v>0.75644895718990124</v>
      </c>
      <c r="I480" s="4">
        <f>Nurse[[#This Row],[RN Hours (excl. Admin, DON)]]/Nurse[[#This Row],[MDS Census]]</f>
        <v>0.57966520307354563</v>
      </c>
      <c r="J480" s="4">
        <f>SUM(Nurse[[#This Row],[RN Hours (excl. Admin, DON)]],Nurse[[#This Row],[RN Admin Hours]],Nurse[[#This Row],[RN DON Hours]],Nurse[[#This Row],[LPN Hours (excl. Admin)]],Nurse[[#This Row],[LPN Admin Hours]],Nurse[[#This Row],[CNA Hours]],Nurse[[#This Row],[NA TR Hours]],Nurse[[#This Row],[Med Aide/Tech Hours]])</f>
        <v>329.58423913043475</v>
      </c>
      <c r="K480" s="4">
        <f>SUM(Nurse[[#This Row],[RN Hours (excl. Admin, DON)]],Nurse[[#This Row],[LPN Hours (excl. Admin)]],Nurse[[#This Row],[CNA Hours]],Nurse[[#This Row],[NA TR Hours]],Nurse[[#This Row],[Med Aide/Tech Hours]])</f>
        <v>306.77445652173913</v>
      </c>
      <c r="L480" s="4">
        <f>SUM(Nurse[[#This Row],[RN Hours (excl. Admin, DON)]],Nurse[[#This Row],[RN Admin Hours]],Nurse[[#This Row],[RN DON Hours]])</f>
        <v>74.904891304347828</v>
      </c>
      <c r="M480" s="4">
        <v>57.399456521739133</v>
      </c>
      <c r="N480" s="4">
        <v>17.505434782608695</v>
      </c>
      <c r="O480" s="4">
        <v>0</v>
      </c>
      <c r="P480" s="4">
        <f>SUM(Nurse[[#This Row],[LPN Hours (excl. Admin)]],Nurse[[#This Row],[LPN Admin Hours]])</f>
        <v>103.15489130434783</v>
      </c>
      <c r="Q480" s="4">
        <v>97.850543478260875</v>
      </c>
      <c r="R480" s="4">
        <v>5.3043478260869561</v>
      </c>
      <c r="S480" s="4">
        <f>SUM(Nurse[[#This Row],[CNA Hours]],Nurse[[#This Row],[NA TR Hours]],Nurse[[#This Row],[Med Aide/Tech Hours]])</f>
        <v>151.52445652173913</v>
      </c>
      <c r="T480" s="4">
        <v>151.52445652173913</v>
      </c>
      <c r="U480" s="4">
        <v>0</v>
      </c>
      <c r="V480" s="4">
        <v>0</v>
      </c>
      <c r="W48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80" s="4">
        <v>0</v>
      </c>
      <c r="Y480" s="4">
        <v>0</v>
      </c>
      <c r="Z480" s="4">
        <v>0</v>
      </c>
      <c r="AA480" s="4">
        <v>0</v>
      </c>
      <c r="AB480" s="4">
        <v>0</v>
      </c>
      <c r="AC480" s="4">
        <v>0</v>
      </c>
      <c r="AD480" s="4">
        <v>0</v>
      </c>
      <c r="AE480" s="4">
        <v>0</v>
      </c>
      <c r="AF480" s="1">
        <v>395003</v>
      </c>
      <c r="AG480" s="1">
        <v>3</v>
      </c>
      <c r="AH480"/>
    </row>
    <row r="481" spans="1:34" x14ac:dyDescent="0.25">
      <c r="A481" t="s">
        <v>721</v>
      </c>
      <c r="B481" t="s">
        <v>306</v>
      </c>
      <c r="C481" t="s">
        <v>1030</v>
      </c>
      <c r="D481" t="s">
        <v>741</v>
      </c>
      <c r="E481" s="4">
        <v>60.184782608695649</v>
      </c>
      <c r="F481" s="4">
        <f>Nurse[[#This Row],[Total Nurse Staff Hours]]/Nurse[[#This Row],[MDS Census]]</f>
        <v>3.7119378724941305</v>
      </c>
      <c r="G481" s="4">
        <f>Nurse[[#This Row],[Total Direct Care Staff Hours]]/Nurse[[#This Row],[MDS Census]]</f>
        <v>3.655228463066643</v>
      </c>
      <c r="H481" s="4">
        <f>Nurse[[#This Row],[Total RN Hours (w/ Admin, DON)]]/Nurse[[#This Row],[MDS Census]]</f>
        <v>0.62849918728553378</v>
      </c>
      <c r="I481" s="4">
        <f>Nurse[[#This Row],[RN Hours (excl. Admin, DON)]]/Nurse[[#This Row],[MDS Census]]</f>
        <v>0.62100415387393904</v>
      </c>
      <c r="J481" s="4">
        <f>SUM(Nurse[[#This Row],[RN Hours (excl. Admin, DON)]],Nurse[[#This Row],[RN Admin Hours]],Nurse[[#This Row],[RN DON Hours]],Nurse[[#This Row],[LPN Hours (excl. Admin)]],Nurse[[#This Row],[LPN Admin Hours]],Nurse[[#This Row],[CNA Hours]],Nurse[[#This Row],[NA TR Hours]],Nurse[[#This Row],[Med Aide/Tech Hours]])</f>
        <v>223.40217391304347</v>
      </c>
      <c r="K481" s="4">
        <f>SUM(Nurse[[#This Row],[RN Hours (excl. Admin, DON)]],Nurse[[#This Row],[LPN Hours (excl. Admin)]],Nurse[[#This Row],[CNA Hours]],Nurse[[#This Row],[NA TR Hours]],Nurse[[#This Row],[Med Aide/Tech Hours]])</f>
        <v>219.98913043478262</v>
      </c>
      <c r="L481" s="4">
        <f>SUM(Nurse[[#This Row],[RN Hours (excl. Admin, DON)]],Nurse[[#This Row],[RN Admin Hours]],Nurse[[#This Row],[RN DON Hours]])</f>
        <v>37.826086956521742</v>
      </c>
      <c r="M481" s="4">
        <v>37.375</v>
      </c>
      <c r="N481" s="4">
        <v>0.34239130434782611</v>
      </c>
      <c r="O481" s="4">
        <v>0.10869565217391304</v>
      </c>
      <c r="P481" s="4">
        <f>SUM(Nurse[[#This Row],[LPN Hours (excl. Admin)]],Nurse[[#This Row],[LPN Admin Hours]])</f>
        <v>54.932065217391305</v>
      </c>
      <c r="Q481" s="4">
        <v>51.970108695652172</v>
      </c>
      <c r="R481" s="4">
        <v>2.9619565217391304</v>
      </c>
      <c r="S481" s="4">
        <f>SUM(Nurse[[#This Row],[CNA Hours]],Nurse[[#This Row],[NA TR Hours]],Nurse[[#This Row],[Med Aide/Tech Hours]])</f>
        <v>130.64402173913044</v>
      </c>
      <c r="T481" s="4">
        <v>130.64402173913044</v>
      </c>
      <c r="U481" s="4">
        <v>0</v>
      </c>
      <c r="V481" s="4">
        <v>0</v>
      </c>
      <c r="W48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0.44293478260869562</v>
      </c>
      <c r="X481" s="4">
        <v>0</v>
      </c>
      <c r="Y481" s="4">
        <v>0</v>
      </c>
      <c r="Z481" s="4">
        <v>0.10869565217391304</v>
      </c>
      <c r="AA481" s="4">
        <v>0.33423913043478259</v>
      </c>
      <c r="AB481" s="4">
        <v>0</v>
      </c>
      <c r="AC481" s="4">
        <v>0</v>
      </c>
      <c r="AD481" s="4">
        <v>0</v>
      </c>
      <c r="AE481" s="4">
        <v>0</v>
      </c>
      <c r="AF481" s="1">
        <v>395534</v>
      </c>
      <c r="AG481" s="1">
        <v>3</v>
      </c>
      <c r="AH481"/>
    </row>
    <row r="482" spans="1:34" x14ac:dyDescent="0.25">
      <c r="A482" t="s">
        <v>721</v>
      </c>
      <c r="B482" t="s">
        <v>220</v>
      </c>
      <c r="C482" t="s">
        <v>876</v>
      </c>
      <c r="D482" t="s">
        <v>794</v>
      </c>
      <c r="E482" s="4">
        <v>106.30434782608695</v>
      </c>
      <c r="F482" s="4">
        <f>Nurse[[#This Row],[Total Nurse Staff Hours]]/Nurse[[#This Row],[MDS Census]]</f>
        <v>3.6047034764826171</v>
      </c>
      <c r="G482" s="4">
        <f>Nurse[[#This Row],[Total Direct Care Staff Hours]]/Nurse[[#This Row],[MDS Census]]</f>
        <v>3.4310327198364008</v>
      </c>
      <c r="H482" s="4">
        <f>Nurse[[#This Row],[Total RN Hours (w/ Admin, DON)]]/Nurse[[#This Row],[MDS Census]]</f>
        <v>0.4883435582822086</v>
      </c>
      <c r="I482" s="4">
        <f>Nurse[[#This Row],[RN Hours (excl. Admin, DON)]]/Nurse[[#This Row],[MDS Census]]</f>
        <v>0.36180981595092027</v>
      </c>
      <c r="J482" s="4">
        <f>SUM(Nurse[[#This Row],[RN Hours (excl. Admin, DON)]],Nurse[[#This Row],[RN Admin Hours]],Nurse[[#This Row],[RN DON Hours]],Nurse[[#This Row],[LPN Hours (excl. Admin)]],Nurse[[#This Row],[LPN Admin Hours]],Nurse[[#This Row],[CNA Hours]],Nurse[[#This Row],[NA TR Hours]],Nurse[[#This Row],[Med Aide/Tech Hours]])</f>
        <v>383.195652173913</v>
      </c>
      <c r="K482" s="4">
        <f>SUM(Nurse[[#This Row],[RN Hours (excl. Admin, DON)]],Nurse[[#This Row],[LPN Hours (excl. Admin)]],Nurse[[#This Row],[CNA Hours]],Nurse[[#This Row],[NA TR Hours]],Nurse[[#This Row],[Med Aide/Tech Hours]])</f>
        <v>364.73369565217388</v>
      </c>
      <c r="L482" s="4">
        <f>SUM(Nurse[[#This Row],[RN Hours (excl. Admin, DON)]],Nurse[[#This Row],[RN Admin Hours]],Nurse[[#This Row],[RN DON Hours]])</f>
        <v>51.913043478260867</v>
      </c>
      <c r="M482" s="4">
        <v>38.461956521739133</v>
      </c>
      <c r="N482" s="4">
        <v>8.1467391304347831</v>
      </c>
      <c r="O482" s="4">
        <v>5.3043478260869561</v>
      </c>
      <c r="P482" s="4">
        <f>SUM(Nurse[[#This Row],[LPN Hours (excl. Admin)]],Nurse[[#This Row],[LPN Admin Hours]])</f>
        <v>113.60869565217391</v>
      </c>
      <c r="Q482" s="4">
        <v>108.59782608695652</v>
      </c>
      <c r="R482" s="4">
        <v>5.0108695652173916</v>
      </c>
      <c r="S482" s="4">
        <f>SUM(Nurse[[#This Row],[CNA Hours]],Nurse[[#This Row],[NA TR Hours]],Nurse[[#This Row],[Med Aide/Tech Hours]])</f>
        <v>217.67391304347825</v>
      </c>
      <c r="T482" s="4">
        <v>217.67391304347825</v>
      </c>
      <c r="U482" s="4">
        <v>0</v>
      </c>
      <c r="V482" s="4">
        <v>0</v>
      </c>
      <c r="W48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82" s="4">
        <v>0</v>
      </c>
      <c r="Y482" s="4">
        <v>0</v>
      </c>
      <c r="Z482" s="4">
        <v>0</v>
      </c>
      <c r="AA482" s="4">
        <v>0</v>
      </c>
      <c r="AB482" s="4">
        <v>0</v>
      </c>
      <c r="AC482" s="4">
        <v>0</v>
      </c>
      <c r="AD482" s="4">
        <v>0</v>
      </c>
      <c r="AE482" s="4">
        <v>0</v>
      </c>
      <c r="AF482" s="1">
        <v>395410</v>
      </c>
      <c r="AG482" s="1">
        <v>3</v>
      </c>
      <c r="AH482"/>
    </row>
    <row r="483" spans="1:34" x14ac:dyDescent="0.25">
      <c r="A483" t="s">
        <v>721</v>
      </c>
      <c r="B483" t="s">
        <v>663</v>
      </c>
      <c r="C483" t="s">
        <v>885</v>
      </c>
      <c r="D483" t="s">
        <v>795</v>
      </c>
      <c r="E483" s="4">
        <v>36.619565217391305</v>
      </c>
      <c r="F483" s="4">
        <f>Nurse[[#This Row],[Total Nurse Staff Hours]]/Nurse[[#This Row],[MDS Census]]</f>
        <v>3.6110121697833182</v>
      </c>
      <c r="G483" s="4">
        <f>Nurse[[#This Row],[Total Direct Care Staff Hours]]/Nurse[[#This Row],[MDS Census]]</f>
        <v>3.387355298308103</v>
      </c>
      <c r="H483" s="4">
        <f>Nurse[[#This Row],[Total RN Hours (w/ Admin, DON)]]/Nurse[[#This Row],[MDS Census]]</f>
        <v>1.1230335411101215</v>
      </c>
      <c r="I483" s="4">
        <f>Nurse[[#This Row],[RN Hours (excl. Admin, DON)]]/Nurse[[#This Row],[MDS Census]]</f>
        <v>0.89937666963490637</v>
      </c>
      <c r="J483" s="4">
        <f>SUM(Nurse[[#This Row],[RN Hours (excl. Admin, DON)]],Nurse[[#This Row],[RN Admin Hours]],Nurse[[#This Row],[RN DON Hours]],Nurse[[#This Row],[LPN Hours (excl. Admin)]],Nurse[[#This Row],[LPN Admin Hours]],Nurse[[#This Row],[CNA Hours]],Nurse[[#This Row],[NA TR Hours]],Nurse[[#This Row],[Med Aide/Tech Hours]])</f>
        <v>132.23369565217391</v>
      </c>
      <c r="K483" s="4">
        <f>SUM(Nurse[[#This Row],[RN Hours (excl. Admin, DON)]],Nurse[[#This Row],[LPN Hours (excl. Admin)]],Nurse[[#This Row],[CNA Hours]],Nurse[[#This Row],[NA TR Hours]],Nurse[[#This Row],[Med Aide/Tech Hours]])</f>
        <v>124.04347826086956</v>
      </c>
      <c r="L483" s="4">
        <f>SUM(Nurse[[#This Row],[RN Hours (excl. Admin, DON)]],Nurse[[#This Row],[RN Admin Hours]],Nurse[[#This Row],[RN DON Hours]])</f>
        <v>41.124999999999993</v>
      </c>
      <c r="M483" s="4">
        <v>32.934782608695649</v>
      </c>
      <c r="N483" s="4">
        <v>4.3913043478260869</v>
      </c>
      <c r="O483" s="4">
        <v>3.7989130434782608</v>
      </c>
      <c r="P483" s="4">
        <f>SUM(Nurse[[#This Row],[LPN Hours (excl. Admin)]],Nurse[[#This Row],[LPN Admin Hours]])</f>
        <v>20.293478260869566</v>
      </c>
      <c r="Q483" s="4">
        <v>20.293478260869566</v>
      </c>
      <c r="R483" s="4">
        <v>0</v>
      </c>
      <c r="S483" s="4">
        <f>SUM(Nurse[[#This Row],[CNA Hours]],Nurse[[#This Row],[NA TR Hours]],Nurse[[#This Row],[Med Aide/Tech Hours]])</f>
        <v>70.815217391304344</v>
      </c>
      <c r="T483" s="4">
        <v>70.815217391304344</v>
      </c>
      <c r="U483" s="4">
        <v>0</v>
      </c>
      <c r="V483" s="4">
        <v>0</v>
      </c>
      <c r="W48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83" s="4">
        <v>0</v>
      </c>
      <c r="Y483" s="4">
        <v>0</v>
      </c>
      <c r="Z483" s="4">
        <v>0</v>
      </c>
      <c r="AA483" s="4">
        <v>0</v>
      </c>
      <c r="AB483" s="4">
        <v>0</v>
      </c>
      <c r="AC483" s="4">
        <v>0</v>
      </c>
      <c r="AD483" s="4">
        <v>0</v>
      </c>
      <c r="AE483" s="4">
        <v>0</v>
      </c>
      <c r="AF483" s="1">
        <v>396132</v>
      </c>
      <c r="AG483" s="1">
        <v>3</v>
      </c>
      <c r="AH483"/>
    </row>
    <row r="484" spans="1:34" x14ac:dyDescent="0.25">
      <c r="A484" t="s">
        <v>721</v>
      </c>
      <c r="B484" t="s">
        <v>166</v>
      </c>
      <c r="C484" t="s">
        <v>978</v>
      </c>
      <c r="D484" t="s">
        <v>761</v>
      </c>
      <c r="E484" s="4">
        <v>87.793478260869563</v>
      </c>
      <c r="F484" s="4">
        <f>Nurse[[#This Row],[Total Nurse Staff Hours]]/Nurse[[#This Row],[MDS Census]]</f>
        <v>3.5458784202055207</v>
      </c>
      <c r="G484" s="4">
        <f>Nurse[[#This Row],[Total Direct Care Staff Hours]]/Nurse[[#This Row],[MDS Census]]</f>
        <v>3.2680524947381437</v>
      </c>
      <c r="H484" s="4">
        <f>Nurse[[#This Row],[Total RN Hours (w/ Admin, DON)]]/Nurse[[#This Row],[MDS Census]]</f>
        <v>1.0176080227807351</v>
      </c>
      <c r="I484" s="4">
        <f>Nurse[[#This Row],[RN Hours (excl. Admin, DON)]]/Nurse[[#This Row],[MDS Census]]</f>
        <v>0.80366720316949325</v>
      </c>
      <c r="J484" s="4">
        <f>SUM(Nurse[[#This Row],[RN Hours (excl. Admin, DON)]],Nurse[[#This Row],[RN Admin Hours]],Nurse[[#This Row],[RN DON Hours]],Nurse[[#This Row],[LPN Hours (excl. Admin)]],Nurse[[#This Row],[LPN Admin Hours]],Nurse[[#This Row],[CNA Hours]],Nurse[[#This Row],[NA TR Hours]],Nurse[[#This Row],[Med Aide/Tech Hours]])</f>
        <v>311.30499999999989</v>
      </c>
      <c r="K484" s="4">
        <f>SUM(Nurse[[#This Row],[RN Hours (excl. Admin, DON)]],Nurse[[#This Row],[LPN Hours (excl. Admin)]],Nurse[[#This Row],[CNA Hours]],Nurse[[#This Row],[NA TR Hours]],Nurse[[#This Row],[Med Aide/Tech Hours]])</f>
        <v>286.91369565217377</v>
      </c>
      <c r="L484" s="4">
        <f>SUM(Nurse[[#This Row],[RN Hours (excl. Admin, DON)]],Nurse[[#This Row],[RN Admin Hours]],Nurse[[#This Row],[RN DON Hours]])</f>
        <v>89.339347826086936</v>
      </c>
      <c r="M484" s="4">
        <v>70.55673913043475</v>
      </c>
      <c r="N484" s="4">
        <v>13.652173913043478</v>
      </c>
      <c r="O484" s="4">
        <v>5.1304347826086953</v>
      </c>
      <c r="P484" s="4">
        <f>SUM(Nurse[[#This Row],[LPN Hours (excl. Admin)]],Nurse[[#This Row],[LPN Admin Hours]])</f>
        <v>76.45413043478257</v>
      </c>
      <c r="Q484" s="4">
        <v>70.845434782608663</v>
      </c>
      <c r="R484" s="4">
        <v>5.6086956521739131</v>
      </c>
      <c r="S484" s="4">
        <f>SUM(Nurse[[#This Row],[CNA Hours]],Nurse[[#This Row],[NA TR Hours]],Nurse[[#This Row],[Med Aide/Tech Hours]])</f>
        <v>145.51152173913039</v>
      </c>
      <c r="T484" s="4">
        <v>145.35663043478257</v>
      </c>
      <c r="U484" s="4">
        <v>0.15489130434782608</v>
      </c>
      <c r="V484" s="4">
        <v>0</v>
      </c>
      <c r="W48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2.0298913043478262</v>
      </c>
      <c r="X484" s="4">
        <v>0</v>
      </c>
      <c r="Y484" s="4">
        <v>0</v>
      </c>
      <c r="Z484" s="4">
        <v>0</v>
      </c>
      <c r="AA484" s="4">
        <v>1.5978260869565217</v>
      </c>
      <c r="AB484" s="4">
        <v>0</v>
      </c>
      <c r="AC484" s="4">
        <v>0.43206521739130432</v>
      </c>
      <c r="AD484" s="4">
        <v>0</v>
      </c>
      <c r="AE484" s="4">
        <v>0</v>
      </c>
      <c r="AF484" s="1">
        <v>395336</v>
      </c>
      <c r="AG484" s="1">
        <v>3</v>
      </c>
      <c r="AH484"/>
    </row>
    <row r="485" spans="1:34" x14ac:dyDescent="0.25">
      <c r="A485" t="s">
        <v>721</v>
      </c>
      <c r="B485" t="s">
        <v>196</v>
      </c>
      <c r="C485" t="s">
        <v>834</v>
      </c>
      <c r="D485" t="s">
        <v>734</v>
      </c>
      <c r="E485" s="4">
        <v>84.271739130434781</v>
      </c>
      <c r="F485" s="4">
        <f>Nurse[[#This Row],[Total Nurse Staff Hours]]/Nurse[[#This Row],[MDS Census]]</f>
        <v>3.6329188701147941</v>
      </c>
      <c r="G485" s="4">
        <f>Nurse[[#This Row],[Total Direct Care Staff Hours]]/Nurse[[#This Row],[MDS Census]]</f>
        <v>3.4273210370179283</v>
      </c>
      <c r="H485" s="4">
        <f>Nurse[[#This Row],[Total RN Hours (w/ Admin, DON)]]/Nurse[[#This Row],[MDS Census]]</f>
        <v>0.72622339739455699</v>
      </c>
      <c r="I485" s="4">
        <f>Nurse[[#This Row],[RN Hours (excl. Admin, DON)]]/Nurse[[#This Row],[MDS Census]]</f>
        <v>0.52062556429769125</v>
      </c>
      <c r="J485" s="4">
        <f>SUM(Nurse[[#This Row],[RN Hours (excl. Admin, DON)]],Nurse[[#This Row],[RN Admin Hours]],Nurse[[#This Row],[RN DON Hours]],Nurse[[#This Row],[LPN Hours (excl. Admin)]],Nurse[[#This Row],[LPN Admin Hours]],Nurse[[#This Row],[CNA Hours]],Nurse[[#This Row],[NA TR Hours]],Nurse[[#This Row],[Med Aide/Tech Hours]])</f>
        <v>306.15239130434782</v>
      </c>
      <c r="K485" s="4">
        <f>SUM(Nurse[[#This Row],[RN Hours (excl. Admin, DON)]],Nurse[[#This Row],[LPN Hours (excl. Admin)]],Nurse[[#This Row],[CNA Hours]],Nurse[[#This Row],[NA TR Hours]],Nurse[[#This Row],[Med Aide/Tech Hours]])</f>
        <v>288.82630434782607</v>
      </c>
      <c r="L485" s="4">
        <f>SUM(Nurse[[#This Row],[RN Hours (excl. Admin, DON)]],Nurse[[#This Row],[RN Admin Hours]],Nurse[[#This Row],[RN DON Hours]])</f>
        <v>61.200108695652176</v>
      </c>
      <c r="M485" s="4">
        <v>43.874021739130434</v>
      </c>
      <c r="N485" s="4">
        <v>10.108695652173912</v>
      </c>
      <c r="O485" s="4">
        <v>7.2173913043478262</v>
      </c>
      <c r="P485" s="4">
        <f>SUM(Nurse[[#This Row],[LPN Hours (excl. Admin)]],Nurse[[#This Row],[LPN Admin Hours]])</f>
        <v>89.554456521739112</v>
      </c>
      <c r="Q485" s="4">
        <v>89.554456521739112</v>
      </c>
      <c r="R485" s="4">
        <v>0</v>
      </c>
      <c r="S485" s="4">
        <f>SUM(Nurse[[#This Row],[CNA Hours]],Nurse[[#This Row],[NA TR Hours]],Nurse[[#This Row],[Med Aide/Tech Hours]])</f>
        <v>155.39782608695651</v>
      </c>
      <c r="T485" s="4">
        <v>155.04728260869564</v>
      </c>
      <c r="U485" s="4">
        <v>0.35054347826086957</v>
      </c>
      <c r="V485" s="4">
        <v>0</v>
      </c>
      <c r="W48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27.885869565217391</v>
      </c>
      <c r="X485" s="4">
        <v>3.9375</v>
      </c>
      <c r="Y485" s="4">
        <v>0</v>
      </c>
      <c r="Z485" s="4">
        <v>0</v>
      </c>
      <c r="AA485" s="4">
        <v>4.4673913043478262</v>
      </c>
      <c r="AB485" s="4">
        <v>0</v>
      </c>
      <c r="AC485" s="4">
        <v>19.480978260869566</v>
      </c>
      <c r="AD485" s="4">
        <v>0</v>
      </c>
      <c r="AE485" s="4">
        <v>0</v>
      </c>
      <c r="AF485" s="1">
        <v>395378</v>
      </c>
      <c r="AG485" s="1">
        <v>3</v>
      </c>
      <c r="AH485"/>
    </row>
    <row r="486" spans="1:34" x14ac:dyDescent="0.25">
      <c r="A486" t="s">
        <v>721</v>
      </c>
      <c r="B486" t="s">
        <v>605</v>
      </c>
      <c r="C486" t="s">
        <v>849</v>
      </c>
      <c r="D486" t="s">
        <v>781</v>
      </c>
      <c r="E486" s="4">
        <v>76.086956521739125</v>
      </c>
      <c r="F486" s="4">
        <f>Nurse[[#This Row],[Total Nurse Staff Hours]]/Nurse[[#This Row],[MDS Census]]</f>
        <v>4.0410900000000005</v>
      </c>
      <c r="G486" s="4">
        <f>Nurse[[#This Row],[Total Direct Care Staff Hours]]/Nurse[[#This Row],[MDS Census]]</f>
        <v>3.7005185714285718</v>
      </c>
      <c r="H486" s="4">
        <f>Nurse[[#This Row],[Total RN Hours (w/ Admin, DON)]]/Nurse[[#This Row],[MDS Census]]</f>
        <v>1.2506885714285718</v>
      </c>
      <c r="I486" s="4">
        <f>Nurse[[#This Row],[RN Hours (excl. Admin, DON)]]/Nurse[[#This Row],[MDS Census]]</f>
        <v>0.91011714285714307</v>
      </c>
      <c r="J486" s="4">
        <f>SUM(Nurse[[#This Row],[RN Hours (excl. Admin, DON)]],Nurse[[#This Row],[RN Admin Hours]],Nurse[[#This Row],[RN DON Hours]],Nurse[[#This Row],[LPN Hours (excl. Admin)]],Nurse[[#This Row],[LPN Admin Hours]],Nurse[[#This Row],[CNA Hours]],Nurse[[#This Row],[NA TR Hours]],Nurse[[#This Row],[Med Aide/Tech Hours]])</f>
        <v>307.4742391304348</v>
      </c>
      <c r="K486" s="4">
        <f>SUM(Nurse[[#This Row],[RN Hours (excl. Admin, DON)]],Nurse[[#This Row],[LPN Hours (excl. Admin)]],Nurse[[#This Row],[CNA Hours]],Nurse[[#This Row],[NA TR Hours]],Nurse[[#This Row],[Med Aide/Tech Hours]])</f>
        <v>281.56119565217392</v>
      </c>
      <c r="L486" s="4">
        <f>SUM(Nurse[[#This Row],[RN Hours (excl. Admin, DON)]],Nurse[[#This Row],[RN Admin Hours]],Nurse[[#This Row],[RN DON Hours]])</f>
        <v>95.161086956521757</v>
      </c>
      <c r="M486" s="4">
        <v>69.248043478260882</v>
      </c>
      <c r="N486" s="4">
        <v>20.782608695652176</v>
      </c>
      <c r="O486" s="4">
        <v>5.1304347826086953</v>
      </c>
      <c r="P486" s="4">
        <f>SUM(Nurse[[#This Row],[LPN Hours (excl. Admin)]],Nurse[[#This Row],[LPN Admin Hours]])</f>
        <v>39.228478260869572</v>
      </c>
      <c r="Q486" s="4">
        <v>39.228478260869572</v>
      </c>
      <c r="R486" s="4">
        <v>0</v>
      </c>
      <c r="S486" s="4">
        <f>SUM(Nurse[[#This Row],[CNA Hours]],Nurse[[#This Row],[NA TR Hours]],Nurse[[#This Row],[Med Aide/Tech Hours]])</f>
        <v>173.08467391304347</v>
      </c>
      <c r="T486" s="4">
        <v>173.08467391304347</v>
      </c>
      <c r="U486" s="4">
        <v>0</v>
      </c>
      <c r="V486" s="4">
        <v>0</v>
      </c>
      <c r="W48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63.099782608695641</v>
      </c>
      <c r="X486" s="4">
        <v>14.29054347826087</v>
      </c>
      <c r="Y486" s="4">
        <v>0</v>
      </c>
      <c r="Z486" s="4">
        <v>0</v>
      </c>
      <c r="AA486" s="4">
        <v>16.228369565217395</v>
      </c>
      <c r="AB486" s="4">
        <v>0</v>
      </c>
      <c r="AC486" s="4">
        <v>32.580869565217377</v>
      </c>
      <c r="AD486" s="4">
        <v>0</v>
      </c>
      <c r="AE486" s="4">
        <v>0</v>
      </c>
      <c r="AF486" s="1">
        <v>396021</v>
      </c>
      <c r="AG486" s="1">
        <v>3</v>
      </c>
      <c r="AH486"/>
    </row>
    <row r="487" spans="1:34" x14ac:dyDescent="0.25">
      <c r="A487" t="s">
        <v>721</v>
      </c>
      <c r="B487" t="s">
        <v>325</v>
      </c>
      <c r="C487" t="s">
        <v>905</v>
      </c>
      <c r="D487" t="s">
        <v>768</v>
      </c>
      <c r="E487" s="4">
        <v>53.315217391304351</v>
      </c>
      <c r="F487" s="4">
        <f>Nurse[[#This Row],[Total Nurse Staff Hours]]/Nurse[[#This Row],[MDS Census]]</f>
        <v>3.4075433231396528</v>
      </c>
      <c r="G487" s="4">
        <f>Nurse[[#This Row],[Total Direct Care Staff Hours]]/Nurse[[#This Row],[MDS Census]]</f>
        <v>3.2186544342507641</v>
      </c>
      <c r="H487" s="4">
        <f>Nurse[[#This Row],[Total RN Hours (w/ Admin, DON)]]/Nurse[[#This Row],[MDS Census]]</f>
        <v>0.63817533129459725</v>
      </c>
      <c r="I487" s="4">
        <f>Nurse[[#This Row],[RN Hours (excl. Admin, DON)]]/Nurse[[#This Row],[MDS Census]]</f>
        <v>0.45846075433231392</v>
      </c>
      <c r="J487" s="4">
        <f>SUM(Nurse[[#This Row],[RN Hours (excl. Admin, DON)]],Nurse[[#This Row],[RN Admin Hours]],Nurse[[#This Row],[RN DON Hours]],Nurse[[#This Row],[LPN Hours (excl. Admin)]],Nurse[[#This Row],[LPN Admin Hours]],Nurse[[#This Row],[CNA Hours]],Nurse[[#This Row],[NA TR Hours]],Nurse[[#This Row],[Med Aide/Tech Hours]])</f>
        <v>181.67391304347825</v>
      </c>
      <c r="K487" s="4">
        <f>SUM(Nurse[[#This Row],[RN Hours (excl. Admin, DON)]],Nurse[[#This Row],[LPN Hours (excl. Admin)]],Nurse[[#This Row],[CNA Hours]],Nurse[[#This Row],[NA TR Hours]],Nurse[[#This Row],[Med Aide/Tech Hours]])</f>
        <v>171.60326086956522</v>
      </c>
      <c r="L487" s="4">
        <f>SUM(Nurse[[#This Row],[RN Hours (excl. Admin, DON)]],Nurse[[#This Row],[RN Admin Hours]],Nurse[[#This Row],[RN DON Hours]])</f>
        <v>34.024456521739125</v>
      </c>
      <c r="M487" s="4">
        <v>24.442934782608695</v>
      </c>
      <c r="N487" s="4">
        <v>4.5271739130434785</v>
      </c>
      <c r="O487" s="4">
        <v>5.0543478260869561</v>
      </c>
      <c r="P487" s="4">
        <f>SUM(Nurse[[#This Row],[LPN Hours (excl. Admin)]],Nurse[[#This Row],[LPN Admin Hours]])</f>
        <v>32.826086956521742</v>
      </c>
      <c r="Q487" s="4">
        <v>32.336956521739133</v>
      </c>
      <c r="R487" s="4">
        <v>0.4891304347826087</v>
      </c>
      <c r="S487" s="4">
        <f>SUM(Nurse[[#This Row],[CNA Hours]],Nurse[[#This Row],[NA TR Hours]],Nurse[[#This Row],[Med Aide/Tech Hours]])</f>
        <v>114.82336956521739</v>
      </c>
      <c r="T487" s="4">
        <v>114.82336956521739</v>
      </c>
      <c r="U487" s="4">
        <v>0</v>
      </c>
      <c r="V487" s="4">
        <v>0</v>
      </c>
      <c r="W48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33.255434782608695</v>
      </c>
      <c r="X487" s="4">
        <v>5.1467391304347823</v>
      </c>
      <c r="Y487" s="4">
        <v>0</v>
      </c>
      <c r="Z487" s="4">
        <v>0</v>
      </c>
      <c r="AA487" s="4">
        <v>13.934782608695652</v>
      </c>
      <c r="AB487" s="4">
        <v>0</v>
      </c>
      <c r="AC487" s="4">
        <v>14.173913043478262</v>
      </c>
      <c r="AD487" s="4">
        <v>0</v>
      </c>
      <c r="AE487" s="4">
        <v>0</v>
      </c>
      <c r="AF487" s="1">
        <v>395561</v>
      </c>
      <c r="AG487" s="1">
        <v>3</v>
      </c>
      <c r="AH487"/>
    </row>
    <row r="488" spans="1:34" x14ac:dyDescent="0.25">
      <c r="A488" t="s">
        <v>721</v>
      </c>
      <c r="B488" t="s">
        <v>526</v>
      </c>
      <c r="C488" t="s">
        <v>849</v>
      </c>
      <c r="D488" t="s">
        <v>781</v>
      </c>
      <c r="E488" s="4">
        <v>97.630434782608702</v>
      </c>
      <c r="F488" s="4">
        <f>Nurse[[#This Row],[Total Nurse Staff Hours]]/Nurse[[#This Row],[MDS Census]]</f>
        <v>3.4073702961478509</v>
      </c>
      <c r="G488" s="4">
        <f>Nurse[[#This Row],[Total Direct Care Staff Hours]]/Nurse[[#This Row],[MDS Census]]</f>
        <v>3.0817746604319747</v>
      </c>
      <c r="H488" s="4">
        <f>Nurse[[#This Row],[Total RN Hours (w/ Admin, DON)]]/Nurse[[#This Row],[MDS Census]]</f>
        <v>0.74153863282119792</v>
      </c>
      <c r="I488" s="4">
        <f>Nurse[[#This Row],[RN Hours (excl. Admin, DON)]]/Nurse[[#This Row],[MDS Census]]</f>
        <v>0.41594299710532173</v>
      </c>
      <c r="J488" s="4">
        <f>SUM(Nurse[[#This Row],[RN Hours (excl. Admin, DON)]],Nurse[[#This Row],[RN Admin Hours]],Nurse[[#This Row],[RN DON Hours]],Nurse[[#This Row],[LPN Hours (excl. Admin)]],Nurse[[#This Row],[LPN Admin Hours]],Nurse[[#This Row],[CNA Hours]],Nurse[[#This Row],[NA TR Hours]],Nurse[[#This Row],[Med Aide/Tech Hours]])</f>
        <v>332.66304347826087</v>
      </c>
      <c r="K488" s="4">
        <f>SUM(Nurse[[#This Row],[RN Hours (excl. Admin, DON)]],Nurse[[#This Row],[LPN Hours (excl. Admin)]],Nurse[[#This Row],[CNA Hours]],Nurse[[#This Row],[NA TR Hours]],Nurse[[#This Row],[Med Aide/Tech Hours]])</f>
        <v>300.875</v>
      </c>
      <c r="L488" s="4">
        <f>SUM(Nurse[[#This Row],[RN Hours (excl. Admin, DON)]],Nurse[[#This Row],[RN Admin Hours]],Nurse[[#This Row],[RN DON Hours]])</f>
        <v>72.396739130434781</v>
      </c>
      <c r="M488" s="4">
        <v>40.608695652173914</v>
      </c>
      <c r="N488" s="4">
        <v>26.396739130434781</v>
      </c>
      <c r="O488" s="4">
        <v>5.3913043478260869</v>
      </c>
      <c r="P488" s="4">
        <f>SUM(Nurse[[#This Row],[LPN Hours (excl. Admin)]],Nurse[[#This Row],[LPN Admin Hours]])</f>
        <v>114.02173913043478</v>
      </c>
      <c r="Q488" s="4">
        <v>114.02173913043478</v>
      </c>
      <c r="R488" s="4">
        <v>0</v>
      </c>
      <c r="S488" s="4">
        <f>SUM(Nurse[[#This Row],[CNA Hours]],Nurse[[#This Row],[NA TR Hours]],Nurse[[#This Row],[Med Aide/Tech Hours]])</f>
        <v>146.24456521739131</v>
      </c>
      <c r="T488" s="4">
        <v>146.24456521739131</v>
      </c>
      <c r="U488" s="4">
        <v>0</v>
      </c>
      <c r="V488" s="4">
        <v>0</v>
      </c>
      <c r="W48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77.899456521739125</v>
      </c>
      <c r="X488" s="4">
        <v>19.581521739130434</v>
      </c>
      <c r="Y488" s="4">
        <v>0</v>
      </c>
      <c r="Z488" s="4">
        <v>0</v>
      </c>
      <c r="AA488" s="4">
        <v>12.630434782608695</v>
      </c>
      <c r="AB488" s="4">
        <v>0</v>
      </c>
      <c r="AC488" s="4">
        <v>45.6875</v>
      </c>
      <c r="AD488" s="4">
        <v>0</v>
      </c>
      <c r="AE488" s="4">
        <v>0</v>
      </c>
      <c r="AF488" s="1">
        <v>395851</v>
      </c>
      <c r="AG488" s="1">
        <v>3</v>
      </c>
      <c r="AH488"/>
    </row>
    <row r="489" spans="1:34" x14ac:dyDescent="0.25">
      <c r="A489" t="s">
        <v>721</v>
      </c>
      <c r="B489" t="s">
        <v>643</v>
      </c>
      <c r="C489" t="s">
        <v>838</v>
      </c>
      <c r="D489" t="s">
        <v>736</v>
      </c>
      <c r="E489" s="4">
        <v>98.347826086956516</v>
      </c>
      <c r="F489" s="4">
        <f>Nurse[[#This Row],[Total Nurse Staff Hours]]/Nurse[[#This Row],[MDS Census]]</f>
        <v>3.5428824049513703</v>
      </c>
      <c r="G489" s="4">
        <f>Nurse[[#This Row],[Total Direct Care Staff Hours]]/Nurse[[#This Row],[MDS Census]]</f>
        <v>3.3854995579133513</v>
      </c>
      <c r="H489" s="4">
        <f>Nurse[[#This Row],[Total RN Hours (w/ Admin, DON)]]/Nurse[[#This Row],[MDS Census]]</f>
        <v>1.0796861184792221</v>
      </c>
      <c r="I489" s="4">
        <f>Nurse[[#This Row],[RN Hours (excl. Admin, DON)]]/Nurse[[#This Row],[MDS Census]]</f>
        <v>0.9223032714412025</v>
      </c>
      <c r="J489" s="4">
        <f>SUM(Nurse[[#This Row],[RN Hours (excl. Admin, DON)]],Nurse[[#This Row],[RN Admin Hours]],Nurse[[#This Row],[RN DON Hours]],Nurse[[#This Row],[LPN Hours (excl. Admin)]],Nurse[[#This Row],[LPN Admin Hours]],Nurse[[#This Row],[CNA Hours]],Nurse[[#This Row],[NA TR Hours]],Nurse[[#This Row],[Med Aide/Tech Hours]])</f>
        <v>348.43478260869563</v>
      </c>
      <c r="K489" s="4">
        <f>SUM(Nurse[[#This Row],[RN Hours (excl. Admin, DON)]],Nurse[[#This Row],[LPN Hours (excl. Admin)]],Nurse[[#This Row],[CNA Hours]],Nurse[[#This Row],[NA TR Hours]],Nurse[[#This Row],[Med Aide/Tech Hours]])</f>
        <v>332.95652173913044</v>
      </c>
      <c r="L489" s="4">
        <f>SUM(Nurse[[#This Row],[RN Hours (excl. Admin, DON)]],Nurse[[#This Row],[RN Admin Hours]],Nurse[[#This Row],[RN DON Hours]])</f>
        <v>106.18478260869566</v>
      </c>
      <c r="M489" s="4">
        <v>90.706521739130437</v>
      </c>
      <c r="N489" s="4">
        <v>10.521739130434783</v>
      </c>
      <c r="O489" s="4">
        <v>4.9565217391304346</v>
      </c>
      <c r="P489" s="4">
        <f>SUM(Nurse[[#This Row],[LPN Hours (excl. Admin)]],Nurse[[#This Row],[LPN Admin Hours]])</f>
        <v>35.247282608695649</v>
      </c>
      <c r="Q489" s="4">
        <v>35.247282608695649</v>
      </c>
      <c r="R489" s="4">
        <v>0</v>
      </c>
      <c r="S489" s="4">
        <f>SUM(Nurse[[#This Row],[CNA Hours]],Nurse[[#This Row],[NA TR Hours]],Nurse[[#This Row],[Med Aide/Tech Hours]])</f>
        <v>207.00271739130434</v>
      </c>
      <c r="T489" s="4">
        <v>207.00271739130434</v>
      </c>
      <c r="U489" s="4">
        <v>0</v>
      </c>
      <c r="V489" s="4">
        <v>0</v>
      </c>
      <c r="W48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1.6956521739130435</v>
      </c>
      <c r="X489" s="4">
        <v>1.6956521739130435</v>
      </c>
      <c r="Y489" s="4">
        <v>0</v>
      </c>
      <c r="Z489" s="4">
        <v>0</v>
      </c>
      <c r="AA489" s="4">
        <v>0</v>
      </c>
      <c r="AB489" s="4">
        <v>0</v>
      </c>
      <c r="AC489" s="4">
        <v>0</v>
      </c>
      <c r="AD489" s="4">
        <v>0</v>
      </c>
      <c r="AE489" s="4">
        <v>0</v>
      </c>
      <c r="AF489" s="1">
        <v>396101</v>
      </c>
      <c r="AG489" s="1">
        <v>3</v>
      </c>
      <c r="AH489"/>
    </row>
    <row r="490" spans="1:34" x14ac:dyDescent="0.25">
      <c r="A490" t="s">
        <v>721</v>
      </c>
      <c r="B490" t="s">
        <v>669</v>
      </c>
      <c r="C490" t="s">
        <v>818</v>
      </c>
      <c r="D490" t="s">
        <v>761</v>
      </c>
      <c r="E490" s="4">
        <v>12.967391304347826</v>
      </c>
      <c r="F490" s="4">
        <f>Nurse[[#This Row],[Total Nurse Staff Hours]]/Nurse[[#This Row],[MDS Census]]</f>
        <v>7.6251047778709129</v>
      </c>
      <c r="G490" s="4">
        <f>Nurse[[#This Row],[Total Direct Care Staff Hours]]/Nurse[[#This Row],[MDS Census]]</f>
        <v>7.1062447611064536</v>
      </c>
      <c r="H490" s="4">
        <f>Nurse[[#This Row],[Total RN Hours (w/ Admin, DON)]]/Nurse[[#This Row],[MDS Census]]</f>
        <v>2.8648365465213748</v>
      </c>
      <c r="I490" s="4">
        <f>Nurse[[#This Row],[RN Hours (excl. Admin, DON)]]/Nurse[[#This Row],[MDS Census]]</f>
        <v>2.3459765297569155</v>
      </c>
      <c r="J490" s="4">
        <f>SUM(Nurse[[#This Row],[RN Hours (excl. Admin, DON)]],Nurse[[#This Row],[RN Admin Hours]],Nurse[[#This Row],[RN DON Hours]],Nurse[[#This Row],[LPN Hours (excl. Admin)]],Nurse[[#This Row],[LPN Admin Hours]],Nurse[[#This Row],[CNA Hours]],Nurse[[#This Row],[NA TR Hours]],Nurse[[#This Row],[Med Aide/Tech Hours]])</f>
        <v>98.877717391304344</v>
      </c>
      <c r="K490" s="4">
        <f>SUM(Nurse[[#This Row],[RN Hours (excl. Admin, DON)]],Nurse[[#This Row],[LPN Hours (excl. Admin)]],Nurse[[#This Row],[CNA Hours]],Nurse[[#This Row],[NA TR Hours]],Nurse[[#This Row],[Med Aide/Tech Hours]])</f>
        <v>92.149456521739125</v>
      </c>
      <c r="L490" s="4">
        <f>SUM(Nurse[[#This Row],[RN Hours (excl. Admin, DON)]],Nurse[[#This Row],[RN Admin Hours]],Nurse[[#This Row],[RN DON Hours]])</f>
        <v>37.149456521739133</v>
      </c>
      <c r="M490" s="4">
        <v>30.421195652173914</v>
      </c>
      <c r="N490" s="4">
        <v>1.9456521739130435</v>
      </c>
      <c r="O490" s="4">
        <v>4.7826086956521738</v>
      </c>
      <c r="P490" s="4">
        <f>SUM(Nurse[[#This Row],[LPN Hours (excl. Admin)]],Nurse[[#This Row],[LPN Admin Hours]])</f>
        <v>20.067934782608695</v>
      </c>
      <c r="Q490" s="4">
        <v>20.067934782608695</v>
      </c>
      <c r="R490" s="4">
        <v>0</v>
      </c>
      <c r="S490" s="4">
        <f>SUM(Nurse[[#This Row],[CNA Hours]],Nurse[[#This Row],[NA TR Hours]],Nurse[[#This Row],[Med Aide/Tech Hours]])</f>
        <v>41.660326086956523</v>
      </c>
      <c r="T490" s="4">
        <v>41.660326086956523</v>
      </c>
      <c r="U490" s="4">
        <v>0</v>
      </c>
      <c r="V490" s="4">
        <v>0</v>
      </c>
      <c r="W49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17.388586956521738</v>
      </c>
      <c r="X490" s="4">
        <v>1.1467391304347827</v>
      </c>
      <c r="Y490" s="4">
        <v>0.20652173913043478</v>
      </c>
      <c r="Z490" s="4">
        <v>0</v>
      </c>
      <c r="AA490" s="4">
        <v>5.7445652173913047</v>
      </c>
      <c r="AB490" s="4">
        <v>0</v>
      </c>
      <c r="AC490" s="4">
        <v>10.290760869565217</v>
      </c>
      <c r="AD490" s="4">
        <v>0</v>
      </c>
      <c r="AE490" s="4">
        <v>0</v>
      </c>
      <c r="AF490" s="1">
        <v>396140</v>
      </c>
      <c r="AG490" s="1">
        <v>3</v>
      </c>
      <c r="AH490"/>
    </row>
    <row r="491" spans="1:34" x14ac:dyDescent="0.25">
      <c r="A491" t="s">
        <v>721</v>
      </c>
      <c r="B491" t="s">
        <v>373</v>
      </c>
      <c r="C491" t="s">
        <v>881</v>
      </c>
      <c r="D491" t="s">
        <v>774</v>
      </c>
      <c r="E491" s="4">
        <v>100.5</v>
      </c>
      <c r="F491" s="4">
        <f>Nurse[[#This Row],[Total Nurse Staff Hours]]/Nurse[[#This Row],[MDS Census]]</f>
        <v>3.8362297209604153</v>
      </c>
      <c r="G491" s="4">
        <f>Nurse[[#This Row],[Total Direct Care Staff Hours]]/Nurse[[#This Row],[MDS Census]]</f>
        <v>3.6637605451005837</v>
      </c>
      <c r="H491" s="4">
        <f>Nurse[[#This Row],[Total RN Hours (w/ Admin, DON)]]/Nurse[[#This Row],[MDS Census]]</f>
        <v>0.55489941596365977</v>
      </c>
      <c r="I491" s="4">
        <f>Nurse[[#This Row],[RN Hours (excl. Admin, DON)]]/Nurse[[#This Row],[MDS Census]]</f>
        <v>0.3956521739130433</v>
      </c>
      <c r="J491" s="4">
        <f>SUM(Nurse[[#This Row],[RN Hours (excl. Admin, DON)]],Nurse[[#This Row],[RN Admin Hours]],Nurse[[#This Row],[RN DON Hours]],Nurse[[#This Row],[LPN Hours (excl. Admin)]],Nurse[[#This Row],[LPN Admin Hours]],Nurse[[#This Row],[CNA Hours]],Nurse[[#This Row],[NA TR Hours]],Nurse[[#This Row],[Med Aide/Tech Hours]])</f>
        <v>385.54108695652172</v>
      </c>
      <c r="K491" s="4">
        <f>SUM(Nurse[[#This Row],[RN Hours (excl. Admin, DON)]],Nurse[[#This Row],[LPN Hours (excl. Admin)]],Nurse[[#This Row],[CNA Hours]],Nurse[[#This Row],[NA TR Hours]],Nurse[[#This Row],[Med Aide/Tech Hours]])</f>
        <v>368.20793478260867</v>
      </c>
      <c r="L491" s="4">
        <f>SUM(Nurse[[#This Row],[RN Hours (excl. Admin, DON)]],Nurse[[#This Row],[RN Admin Hours]],Nurse[[#This Row],[RN DON Hours]])</f>
        <v>55.767391304347811</v>
      </c>
      <c r="M491" s="4">
        <v>39.763043478260855</v>
      </c>
      <c r="N491" s="4">
        <v>10.78695652173913</v>
      </c>
      <c r="O491" s="4">
        <v>5.2173913043478262</v>
      </c>
      <c r="P491" s="4">
        <f>SUM(Nurse[[#This Row],[LPN Hours (excl. Admin)]],Nurse[[#This Row],[LPN Admin Hours]])</f>
        <v>106.37684782608694</v>
      </c>
      <c r="Q491" s="4">
        <v>105.04804347826085</v>
      </c>
      <c r="R491" s="4">
        <v>1.3288043478260869</v>
      </c>
      <c r="S491" s="4">
        <f>SUM(Nurse[[#This Row],[CNA Hours]],Nurse[[#This Row],[NA TR Hours]],Nurse[[#This Row],[Med Aide/Tech Hours]])</f>
        <v>223.39684782608697</v>
      </c>
      <c r="T491" s="4">
        <v>223.39684782608697</v>
      </c>
      <c r="U491" s="4">
        <v>0</v>
      </c>
      <c r="V491" s="4">
        <v>0</v>
      </c>
      <c r="W49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43.071304347826079</v>
      </c>
      <c r="X491" s="4">
        <v>5.947608695652173</v>
      </c>
      <c r="Y491" s="4">
        <v>0</v>
      </c>
      <c r="Z491" s="4">
        <v>0</v>
      </c>
      <c r="AA491" s="4">
        <v>4.6980434782608693</v>
      </c>
      <c r="AB491" s="4">
        <v>0</v>
      </c>
      <c r="AC491" s="4">
        <v>32.425652173913036</v>
      </c>
      <c r="AD491" s="4">
        <v>0</v>
      </c>
      <c r="AE491" s="4">
        <v>0</v>
      </c>
      <c r="AF491" s="1">
        <v>395628</v>
      </c>
      <c r="AG491" s="1">
        <v>3</v>
      </c>
      <c r="AH491"/>
    </row>
    <row r="492" spans="1:34" x14ac:dyDescent="0.25">
      <c r="A492" t="s">
        <v>721</v>
      </c>
      <c r="B492" t="s">
        <v>44</v>
      </c>
      <c r="C492" t="s">
        <v>802</v>
      </c>
      <c r="D492" t="s">
        <v>758</v>
      </c>
      <c r="E492" s="4">
        <v>98.586956521739125</v>
      </c>
      <c r="F492" s="4">
        <f>Nurse[[#This Row],[Total Nurse Staff Hours]]/Nurse[[#This Row],[MDS Census]]</f>
        <v>3.7209162072767357</v>
      </c>
      <c r="G492" s="4">
        <f>Nurse[[#This Row],[Total Direct Care Staff Hours]]/Nurse[[#This Row],[MDS Census]]</f>
        <v>3.4540948180815869</v>
      </c>
      <c r="H492" s="4">
        <f>Nurse[[#This Row],[Total RN Hours (w/ Admin, DON)]]/Nurse[[#This Row],[MDS Census]]</f>
        <v>0.49279492833517091</v>
      </c>
      <c r="I492" s="4">
        <f>Nurse[[#This Row],[RN Hours (excl. Admin, DON)]]/Nurse[[#This Row],[MDS Census]]</f>
        <v>0.27757993384785007</v>
      </c>
      <c r="J492" s="4">
        <f>SUM(Nurse[[#This Row],[RN Hours (excl. Admin, DON)]],Nurse[[#This Row],[RN Admin Hours]],Nurse[[#This Row],[RN DON Hours]],Nurse[[#This Row],[LPN Hours (excl. Admin)]],Nurse[[#This Row],[LPN Admin Hours]],Nurse[[#This Row],[CNA Hours]],Nurse[[#This Row],[NA TR Hours]],Nurse[[#This Row],[Med Aide/Tech Hours]])</f>
        <v>366.833804347826</v>
      </c>
      <c r="K492" s="4">
        <f>SUM(Nurse[[#This Row],[RN Hours (excl. Admin, DON)]],Nurse[[#This Row],[LPN Hours (excl. Admin)]],Nurse[[#This Row],[CNA Hours]],Nurse[[#This Row],[NA TR Hours]],Nurse[[#This Row],[Med Aide/Tech Hours]])</f>
        <v>340.52869565217384</v>
      </c>
      <c r="L492" s="4">
        <f>SUM(Nurse[[#This Row],[RN Hours (excl. Admin, DON)]],Nurse[[#This Row],[RN Admin Hours]],Nurse[[#This Row],[RN DON Hours]])</f>
        <v>48.583152173913042</v>
      </c>
      <c r="M492" s="4">
        <v>27.365760869565218</v>
      </c>
      <c r="N492" s="4">
        <v>10.608695652173912</v>
      </c>
      <c r="O492" s="4">
        <v>10.608695652173912</v>
      </c>
      <c r="P492" s="4">
        <f>SUM(Nurse[[#This Row],[LPN Hours (excl. Admin)]],Nurse[[#This Row],[LPN Admin Hours]])</f>
        <v>115.01141304347826</v>
      </c>
      <c r="Q492" s="4">
        <v>109.9236956521739</v>
      </c>
      <c r="R492" s="4">
        <v>5.0877173913043467</v>
      </c>
      <c r="S492" s="4">
        <f>SUM(Nurse[[#This Row],[CNA Hours]],Nurse[[#This Row],[NA TR Hours]],Nurse[[#This Row],[Med Aide/Tech Hours]])</f>
        <v>203.23923913043473</v>
      </c>
      <c r="T492" s="4">
        <v>203.23923913043473</v>
      </c>
      <c r="U492" s="4">
        <v>0</v>
      </c>
      <c r="V492" s="4">
        <v>0</v>
      </c>
      <c r="W49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92" s="4">
        <v>0</v>
      </c>
      <c r="Y492" s="4">
        <v>0</v>
      </c>
      <c r="Z492" s="4">
        <v>0</v>
      </c>
      <c r="AA492" s="4">
        <v>0</v>
      </c>
      <c r="AB492" s="4">
        <v>0</v>
      </c>
      <c r="AC492" s="4">
        <v>0</v>
      </c>
      <c r="AD492" s="4">
        <v>0</v>
      </c>
      <c r="AE492" s="4">
        <v>0</v>
      </c>
      <c r="AF492" s="1">
        <v>395058</v>
      </c>
      <c r="AG492" s="1">
        <v>3</v>
      </c>
      <c r="AH492"/>
    </row>
    <row r="493" spans="1:34" x14ac:dyDescent="0.25">
      <c r="A493" t="s">
        <v>721</v>
      </c>
      <c r="B493" t="s">
        <v>589</v>
      </c>
      <c r="C493" t="s">
        <v>1112</v>
      </c>
      <c r="D493" t="s">
        <v>755</v>
      </c>
      <c r="E493" s="4">
        <v>101.10869565217391</v>
      </c>
      <c r="F493" s="4">
        <f>Nurse[[#This Row],[Total Nurse Staff Hours]]/Nurse[[#This Row],[MDS Census]]</f>
        <v>2.9706675983659432</v>
      </c>
      <c r="G493" s="4">
        <f>Nurse[[#This Row],[Total Direct Care Staff Hours]]/Nurse[[#This Row],[MDS Census]]</f>
        <v>2.8110782627391959</v>
      </c>
      <c r="H493" s="4">
        <f>Nurse[[#This Row],[Total RN Hours (w/ Admin, DON)]]/Nurse[[#This Row],[MDS Census]]</f>
        <v>0.45909481831864124</v>
      </c>
      <c r="I493" s="4">
        <f>Nurse[[#This Row],[RN Hours (excl. Admin, DON)]]/Nurse[[#This Row],[MDS Census]]</f>
        <v>0.29950548269189425</v>
      </c>
      <c r="J493" s="4">
        <f>SUM(Nurse[[#This Row],[RN Hours (excl. Admin, DON)]],Nurse[[#This Row],[RN Admin Hours]],Nurse[[#This Row],[RN DON Hours]],Nurse[[#This Row],[LPN Hours (excl. Admin)]],Nurse[[#This Row],[LPN Admin Hours]],Nurse[[#This Row],[CNA Hours]],Nurse[[#This Row],[NA TR Hours]],Nurse[[#This Row],[Med Aide/Tech Hours]])</f>
        <v>300.36032608695655</v>
      </c>
      <c r="K493" s="4">
        <f>SUM(Nurse[[#This Row],[RN Hours (excl. Admin, DON)]],Nurse[[#This Row],[LPN Hours (excl. Admin)]],Nurse[[#This Row],[CNA Hours]],Nurse[[#This Row],[NA TR Hours]],Nurse[[#This Row],[Med Aide/Tech Hours]])</f>
        <v>284.22445652173911</v>
      </c>
      <c r="L493" s="4">
        <f>SUM(Nurse[[#This Row],[RN Hours (excl. Admin, DON)]],Nurse[[#This Row],[RN Admin Hours]],Nurse[[#This Row],[RN DON Hours]])</f>
        <v>46.41847826086957</v>
      </c>
      <c r="M493" s="4">
        <v>30.282608695652176</v>
      </c>
      <c r="N493" s="4">
        <v>12.657608695652174</v>
      </c>
      <c r="O493" s="4">
        <v>3.4782608695652173</v>
      </c>
      <c r="P493" s="4">
        <f>SUM(Nurse[[#This Row],[LPN Hours (excl. Admin)]],Nurse[[#This Row],[LPN Admin Hours]])</f>
        <v>95.055108695652166</v>
      </c>
      <c r="Q493" s="4">
        <v>95.055108695652166</v>
      </c>
      <c r="R493" s="4">
        <v>0</v>
      </c>
      <c r="S493" s="4">
        <f>SUM(Nurse[[#This Row],[CNA Hours]],Nurse[[#This Row],[NA TR Hours]],Nurse[[#This Row],[Med Aide/Tech Hours]])</f>
        <v>158.88673913043479</v>
      </c>
      <c r="T493" s="4">
        <v>158.88673913043479</v>
      </c>
      <c r="U493" s="4">
        <v>0</v>
      </c>
      <c r="V493" s="4">
        <v>0</v>
      </c>
      <c r="W49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18.784239130434784</v>
      </c>
      <c r="X493" s="4">
        <v>0</v>
      </c>
      <c r="Y493" s="4">
        <v>0</v>
      </c>
      <c r="Z493" s="4">
        <v>0</v>
      </c>
      <c r="AA493" s="4">
        <v>1.693695652173913</v>
      </c>
      <c r="AB493" s="4">
        <v>0</v>
      </c>
      <c r="AC493" s="4">
        <v>17.090543478260869</v>
      </c>
      <c r="AD493" s="4">
        <v>0</v>
      </c>
      <c r="AE493" s="4">
        <v>0</v>
      </c>
      <c r="AF493" s="1">
        <v>395964</v>
      </c>
      <c r="AG493" s="1">
        <v>3</v>
      </c>
      <c r="AH493"/>
    </row>
    <row r="494" spans="1:34" x14ac:dyDescent="0.25">
      <c r="A494" t="s">
        <v>721</v>
      </c>
      <c r="B494" t="s">
        <v>439</v>
      </c>
      <c r="C494" t="s">
        <v>881</v>
      </c>
      <c r="D494" t="s">
        <v>774</v>
      </c>
      <c r="E494" s="4">
        <v>92.260869565217391</v>
      </c>
      <c r="F494" s="4">
        <f>Nurse[[#This Row],[Total Nurse Staff Hours]]/Nurse[[#This Row],[MDS Census]]</f>
        <v>3.4590963713477847</v>
      </c>
      <c r="G494" s="4">
        <f>Nurse[[#This Row],[Total Direct Care Staff Hours]]/Nurse[[#This Row],[MDS Census]]</f>
        <v>3.0406550424128174</v>
      </c>
      <c r="H494" s="4">
        <f>Nurse[[#This Row],[Total RN Hours (w/ Admin, DON)]]/Nurse[[#This Row],[MDS Census]]</f>
        <v>0.46765786993402453</v>
      </c>
      <c r="I494" s="4">
        <f>Nurse[[#This Row],[RN Hours (excl. Admin, DON)]]/Nurse[[#This Row],[MDS Census]]</f>
        <v>5.8641611687087654E-2</v>
      </c>
      <c r="J494" s="4">
        <f>SUM(Nurse[[#This Row],[RN Hours (excl. Admin, DON)]],Nurse[[#This Row],[RN Admin Hours]],Nurse[[#This Row],[RN DON Hours]],Nurse[[#This Row],[LPN Hours (excl. Admin)]],Nurse[[#This Row],[LPN Admin Hours]],Nurse[[#This Row],[CNA Hours]],Nurse[[#This Row],[NA TR Hours]],Nurse[[#This Row],[Med Aide/Tech Hours]])</f>
        <v>319.13923913043476</v>
      </c>
      <c r="K494" s="4">
        <f>SUM(Nurse[[#This Row],[RN Hours (excl. Admin, DON)]],Nurse[[#This Row],[LPN Hours (excl. Admin)]],Nurse[[#This Row],[CNA Hours]],Nurse[[#This Row],[NA TR Hours]],Nurse[[#This Row],[Med Aide/Tech Hours]])</f>
        <v>280.53347826086951</v>
      </c>
      <c r="L494" s="4">
        <f>SUM(Nurse[[#This Row],[RN Hours (excl. Admin, DON)]],Nurse[[#This Row],[RN Admin Hours]],Nurse[[#This Row],[RN DON Hours]])</f>
        <v>43.146521739130435</v>
      </c>
      <c r="M494" s="4">
        <v>5.4103260869565215</v>
      </c>
      <c r="N494" s="4">
        <v>32.95358695652174</v>
      </c>
      <c r="O494" s="4">
        <v>4.7826086956521738</v>
      </c>
      <c r="P494" s="4">
        <f>SUM(Nurse[[#This Row],[LPN Hours (excl. Admin)]],Nurse[[#This Row],[LPN Admin Hours]])</f>
        <v>79.799456521739131</v>
      </c>
      <c r="Q494" s="4">
        <v>78.929891304347834</v>
      </c>
      <c r="R494" s="4">
        <v>0.86956521739130432</v>
      </c>
      <c r="S494" s="4">
        <f>SUM(Nurse[[#This Row],[CNA Hours]],Nurse[[#This Row],[NA TR Hours]],Nurse[[#This Row],[Med Aide/Tech Hours]])</f>
        <v>196.19326086956519</v>
      </c>
      <c r="T494" s="4">
        <v>196.19326086956519</v>
      </c>
      <c r="U494" s="4">
        <v>0</v>
      </c>
      <c r="V494" s="4">
        <v>0</v>
      </c>
      <c r="W49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33.600108695652175</v>
      </c>
      <c r="X494" s="4">
        <v>3.1766304347826089</v>
      </c>
      <c r="Y494" s="4">
        <v>3.4834782608695654</v>
      </c>
      <c r="Z494" s="4">
        <v>0</v>
      </c>
      <c r="AA494" s="4">
        <v>17.986195652173912</v>
      </c>
      <c r="AB494" s="4">
        <v>0</v>
      </c>
      <c r="AC494" s="4">
        <v>8.9538043478260878</v>
      </c>
      <c r="AD494" s="4">
        <v>0</v>
      </c>
      <c r="AE494" s="4">
        <v>0</v>
      </c>
      <c r="AF494" s="1">
        <v>395722</v>
      </c>
      <c r="AG494" s="1">
        <v>3</v>
      </c>
      <c r="AH494"/>
    </row>
    <row r="495" spans="1:34" x14ac:dyDescent="0.25">
      <c r="A495" t="s">
        <v>721</v>
      </c>
      <c r="B495" t="s">
        <v>99</v>
      </c>
      <c r="C495" t="s">
        <v>940</v>
      </c>
      <c r="D495" t="s">
        <v>767</v>
      </c>
      <c r="E495" s="4">
        <v>76.173913043478265</v>
      </c>
      <c r="F495" s="4">
        <f>Nurse[[#This Row],[Total Nurse Staff Hours]]/Nurse[[#This Row],[MDS Census]]</f>
        <v>2.9851312785388124</v>
      </c>
      <c r="G495" s="4">
        <f>Nurse[[#This Row],[Total Direct Care Staff Hours]]/Nurse[[#This Row],[MDS Census]]</f>
        <v>2.8298801369863011</v>
      </c>
      <c r="H495" s="4">
        <f>Nurse[[#This Row],[Total RN Hours (w/ Admin, DON)]]/Nurse[[#This Row],[MDS Census]]</f>
        <v>0.63787100456621026</v>
      </c>
      <c r="I495" s="4">
        <f>Nurse[[#This Row],[RN Hours (excl. Admin, DON)]]/Nurse[[#This Row],[MDS Census]]</f>
        <v>0.48261986301369886</v>
      </c>
      <c r="J495" s="4">
        <f>SUM(Nurse[[#This Row],[RN Hours (excl. Admin, DON)]],Nurse[[#This Row],[RN Admin Hours]],Nurse[[#This Row],[RN DON Hours]],Nurse[[#This Row],[LPN Hours (excl. Admin)]],Nurse[[#This Row],[LPN Admin Hours]],Nurse[[#This Row],[CNA Hours]],Nurse[[#This Row],[NA TR Hours]],Nurse[[#This Row],[Med Aide/Tech Hours]])</f>
        <v>227.3891304347826</v>
      </c>
      <c r="K495" s="4">
        <f>SUM(Nurse[[#This Row],[RN Hours (excl. Admin, DON)]],Nurse[[#This Row],[LPN Hours (excl. Admin)]],Nurse[[#This Row],[CNA Hours]],Nurse[[#This Row],[NA TR Hours]],Nurse[[#This Row],[Med Aide/Tech Hours]])</f>
        <v>215.56304347826085</v>
      </c>
      <c r="L495" s="4">
        <f>SUM(Nurse[[#This Row],[RN Hours (excl. Admin, DON)]],Nurse[[#This Row],[RN Admin Hours]],Nurse[[#This Row],[RN DON Hours]])</f>
        <v>48.589130434782625</v>
      </c>
      <c r="M495" s="4">
        <v>36.76304347826089</v>
      </c>
      <c r="N495" s="4">
        <v>10.173913043478262</v>
      </c>
      <c r="O495" s="4">
        <v>1.6521739130434783</v>
      </c>
      <c r="P495" s="4">
        <f>SUM(Nurse[[#This Row],[LPN Hours (excl. Admin)]],Nurse[[#This Row],[LPN Admin Hours]])</f>
        <v>41.038043478260867</v>
      </c>
      <c r="Q495" s="4">
        <v>41.038043478260867</v>
      </c>
      <c r="R495" s="4">
        <v>0</v>
      </c>
      <c r="S495" s="4">
        <f>SUM(Nurse[[#This Row],[CNA Hours]],Nurse[[#This Row],[NA TR Hours]],Nurse[[#This Row],[Med Aide/Tech Hours]])</f>
        <v>137.76195652173911</v>
      </c>
      <c r="T495" s="4">
        <v>137.76195652173911</v>
      </c>
      <c r="U495" s="4">
        <v>0</v>
      </c>
      <c r="V495" s="4">
        <v>0</v>
      </c>
      <c r="W49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6.2554347826086962</v>
      </c>
      <c r="X495" s="4">
        <v>0.17391304347826086</v>
      </c>
      <c r="Y495" s="4">
        <v>0</v>
      </c>
      <c r="Z495" s="4">
        <v>0</v>
      </c>
      <c r="AA495" s="4">
        <v>0.74456521739130432</v>
      </c>
      <c r="AB495" s="4">
        <v>0</v>
      </c>
      <c r="AC495" s="4">
        <v>5.3369565217391308</v>
      </c>
      <c r="AD495" s="4">
        <v>0</v>
      </c>
      <c r="AE495" s="4">
        <v>0</v>
      </c>
      <c r="AF495" s="1">
        <v>395217</v>
      </c>
      <c r="AG495" s="1">
        <v>3</v>
      </c>
      <c r="AH495"/>
    </row>
    <row r="496" spans="1:34" x14ac:dyDescent="0.25">
      <c r="A496" t="s">
        <v>721</v>
      </c>
      <c r="B496" t="s">
        <v>639</v>
      </c>
      <c r="C496" t="s">
        <v>890</v>
      </c>
      <c r="D496" t="s">
        <v>790</v>
      </c>
      <c r="E496" s="4">
        <v>33.597826086956523</v>
      </c>
      <c r="F496" s="4">
        <f>Nurse[[#This Row],[Total Nurse Staff Hours]]/Nurse[[#This Row],[MDS Census]]</f>
        <v>3.6294079585894532</v>
      </c>
      <c r="G496" s="4">
        <f>Nurse[[#This Row],[Total Direct Care Staff Hours]]/Nurse[[#This Row],[MDS Census]]</f>
        <v>3.3350048527984471</v>
      </c>
      <c r="H496" s="4">
        <f>Nurse[[#This Row],[Total RN Hours (w/ Admin, DON)]]/Nurse[[#This Row],[MDS Census]]</f>
        <v>0.89768683274021355</v>
      </c>
      <c r="I496" s="4">
        <f>Nurse[[#This Row],[RN Hours (excl. Admin, DON)]]/Nurse[[#This Row],[MDS Census]]</f>
        <v>0.60328372694920729</v>
      </c>
      <c r="J496" s="4">
        <f>SUM(Nurse[[#This Row],[RN Hours (excl. Admin, DON)]],Nurse[[#This Row],[RN Admin Hours]],Nurse[[#This Row],[RN DON Hours]],Nurse[[#This Row],[LPN Hours (excl. Admin)]],Nurse[[#This Row],[LPN Admin Hours]],Nurse[[#This Row],[CNA Hours]],Nurse[[#This Row],[NA TR Hours]],Nurse[[#This Row],[Med Aide/Tech Hours]])</f>
        <v>121.94021739130436</v>
      </c>
      <c r="K496" s="4">
        <f>SUM(Nurse[[#This Row],[RN Hours (excl. Admin, DON)]],Nurse[[#This Row],[LPN Hours (excl. Admin)]],Nurse[[#This Row],[CNA Hours]],Nurse[[#This Row],[NA TR Hours]],Nurse[[#This Row],[Med Aide/Tech Hours]])</f>
        <v>112.04891304347827</v>
      </c>
      <c r="L496" s="4">
        <f>SUM(Nurse[[#This Row],[RN Hours (excl. Admin, DON)]],Nurse[[#This Row],[RN Admin Hours]],Nurse[[#This Row],[RN DON Hours]])</f>
        <v>30.160326086956523</v>
      </c>
      <c r="M496" s="4">
        <v>20.269021739130434</v>
      </c>
      <c r="N496" s="4">
        <v>5.2826086956521738</v>
      </c>
      <c r="O496" s="4">
        <v>4.6086956521739131</v>
      </c>
      <c r="P496" s="4">
        <f>SUM(Nurse[[#This Row],[LPN Hours (excl. Admin)]],Nurse[[#This Row],[LPN Admin Hours]])</f>
        <v>21.0625</v>
      </c>
      <c r="Q496" s="4">
        <v>21.0625</v>
      </c>
      <c r="R496" s="4">
        <v>0</v>
      </c>
      <c r="S496" s="4">
        <f>SUM(Nurse[[#This Row],[CNA Hours]],Nurse[[#This Row],[NA TR Hours]],Nurse[[#This Row],[Med Aide/Tech Hours]])</f>
        <v>70.717391304347828</v>
      </c>
      <c r="T496" s="4">
        <v>63.793478260869563</v>
      </c>
      <c r="U496" s="4">
        <v>6.9239130434782608</v>
      </c>
      <c r="V496" s="4">
        <v>0</v>
      </c>
      <c r="W49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36.3125</v>
      </c>
      <c r="X496" s="4">
        <v>8.5163043478260878</v>
      </c>
      <c r="Y496" s="4">
        <v>0</v>
      </c>
      <c r="Z496" s="4">
        <v>0</v>
      </c>
      <c r="AA496" s="4">
        <v>2.3423913043478262</v>
      </c>
      <c r="AB496" s="4">
        <v>0</v>
      </c>
      <c r="AC496" s="4">
        <v>25.453804347826086</v>
      </c>
      <c r="AD496" s="4">
        <v>0</v>
      </c>
      <c r="AE496" s="4">
        <v>0</v>
      </c>
      <c r="AF496" s="1">
        <v>396093</v>
      </c>
      <c r="AG496" s="1">
        <v>3</v>
      </c>
      <c r="AH496"/>
    </row>
    <row r="497" spans="1:34" x14ac:dyDescent="0.25">
      <c r="A497" t="s">
        <v>721</v>
      </c>
      <c r="B497" t="s">
        <v>360</v>
      </c>
      <c r="C497" t="s">
        <v>885</v>
      </c>
      <c r="D497" t="s">
        <v>795</v>
      </c>
      <c r="E497" s="4">
        <v>77.804347826086953</v>
      </c>
      <c r="F497" s="4">
        <f>Nurse[[#This Row],[Total Nurse Staff Hours]]/Nurse[[#This Row],[MDS Census]]</f>
        <v>3.1930357641799385</v>
      </c>
      <c r="G497" s="4">
        <f>Nurse[[#This Row],[Total Direct Care Staff Hours]]/Nurse[[#This Row],[MDS Census]]</f>
        <v>3.002898854428611</v>
      </c>
      <c r="H497" s="4">
        <f>Nurse[[#This Row],[Total RN Hours (w/ Admin, DON)]]/Nurse[[#This Row],[MDS Census]]</f>
        <v>0.60086616373288626</v>
      </c>
      <c r="I497" s="4">
        <f>Nurse[[#This Row],[RN Hours (excl. Admin, DON)]]/Nurse[[#This Row],[MDS Census]]</f>
        <v>0.41072925398155907</v>
      </c>
      <c r="J497" s="4">
        <f>SUM(Nurse[[#This Row],[RN Hours (excl. Admin, DON)]],Nurse[[#This Row],[RN Admin Hours]],Nurse[[#This Row],[RN DON Hours]],Nurse[[#This Row],[LPN Hours (excl. Admin)]],Nurse[[#This Row],[LPN Admin Hours]],Nurse[[#This Row],[CNA Hours]],Nurse[[#This Row],[NA TR Hours]],Nurse[[#This Row],[Med Aide/Tech Hours]])</f>
        <v>248.43206521739128</v>
      </c>
      <c r="K497" s="4">
        <f>SUM(Nurse[[#This Row],[RN Hours (excl. Admin, DON)]],Nurse[[#This Row],[LPN Hours (excl. Admin)]],Nurse[[#This Row],[CNA Hours]],Nurse[[#This Row],[NA TR Hours]],Nurse[[#This Row],[Med Aide/Tech Hours]])</f>
        <v>233.63858695652172</v>
      </c>
      <c r="L497" s="4">
        <f>SUM(Nurse[[#This Row],[RN Hours (excl. Admin, DON)]],Nurse[[#This Row],[RN Admin Hours]],Nurse[[#This Row],[RN DON Hours]])</f>
        <v>46.75</v>
      </c>
      <c r="M497" s="4">
        <v>31.956521739130434</v>
      </c>
      <c r="N497" s="4">
        <v>10.032608695652174</v>
      </c>
      <c r="O497" s="4">
        <v>4.7608695652173916</v>
      </c>
      <c r="P497" s="4">
        <f>SUM(Nurse[[#This Row],[LPN Hours (excl. Admin)]],Nurse[[#This Row],[LPN Admin Hours]])</f>
        <v>48.298913043478258</v>
      </c>
      <c r="Q497" s="4">
        <v>48.298913043478258</v>
      </c>
      <c r="R497" s="4">
        <v>0</v>
      </c>
      <c r="S497" s="4">
        <f>SUM(Nurse[[#This Row],[CNA Hours]],Nurse[[#This Row],[NA TR Hours]],Nurse[[#This Row],[Med Aide/Tech Hours]])</f>
        <v>153.38315217391303</v>
      </c>
      <c r="T497" s="4">
        <v>112.54347826086956</v>
      </c>
      <c r="U497" s="4">
        <v>40.839673913043477</v>
      </c>
      <c r="V497" s="4">
        <v>0</v>
      </c>
      <c r="W49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14.038043478260869</v>
      </c>
      <c r="X497" s="4">
        <v>0.2391304347826087</v>
      </c>
      <c r="Y497" s="4">
        <v>0</v>
      </c>
      <c r="Z497" s="4">
        <v>0</v>
      </c>
      <c r="AA497" s="4">
        <v>0.47826086956521741</v>
      </c>
      <c r="AB497" s="4">
        <v>0</v>
      </c>
      <c r="AC497" s="4">
        <v>13.320652173913043</v>
      </c>
      <c r="AD497" s="4">
        <v>0</v>
      </c>
      <c r="AE497" s="4">
        <v>0</v>
      </c>
      <c r="AF497" s="1">
        <v>395610</v>
      </c>
      <c r="AG497" s="1">
        <v>3</v>
      </c>
      <c r="AH497"/>
    </row>
    <row r="498" spans="1:34" x14ac:dyDescent="0.25">
      <c r="A498" t="s">
        <v>721</v>
      </c>
      <c r="B498" t="s">
        <v>451</v>
      </c>
      <c r="C498" t="s">
        <v>1026</v>
      </c>
      <c r="D498" t="s">
        <v>756</v>
      </c>
      <c r="E498" s="4">
        <v>15.945652173913043</v>
      </c>
      <c r="F498" s="4">
        <f>Nurse[[#This Row],[Total Nurse Staff Hours]]/Nurse[[#This Row],[MDS Census]]</f>
        <v>5.971029311520109</v>
      </c>
      <c r="G498" s="4">
        <f>Nurse[[#This Row],[Total Direct Care Staff Hours]]/Nurse[[#This Row],[MDS Census]]</f>
        <v>5.2472733469665984</v>
      </c>
      <c r="H498" s="4">
        <f>Nurse[[#This Row],[Total RN Hours (w/ Admin, DON)]]/Nurse[[#This Row],[MDS Census]]</f>
        <v>4.1218473074301292</v>
      </c>
      <c r="I498" s="4">
        <f>Nurse[[#This Row],[RN Hours (excl. Admin, DON)]]/Nurse[[#This Row],[MDS Census]]</f>
        <v>3.3980913428766186</v>
      </c>
      <c r="J498" s="4">
        <f>SUM(Nurse[[#This Row],[RN Hours (excl. Admin, DON)]],Nurse[[#This Row],[RN Admin Hours]],Nurse[[#This Row],[RN DON Hours]],Nurse[[#This Row],[LPN Hours (excl. Admin)]],Nurse[[#This Row],[LPN Admin Hours]],Nurse[[#This Row],[CNA Hours]],Nurse[[#This Row],[NA TR Hours]],Nurse[[#This Row],[Med Aide/Tech Hours]])</f>
        <v>95.211956521739125</v>
      </c>
      <c r="K498" s="4">
        <f>SUM(Nurse[[#This Row],[RN Hours (excl. Admin, DON)]],Nurse[[#This Row],[LPN Hours (excl. Admin)]],Nurse[[#This Row],[CNA Hours]],Nurse[[#This Row],[NA TR Hours]],Nurse[[#This Row],[Med Aide/Tech Hours]])</f>
        <v>83.671195652173907</v>
      </c>
      <c r="L498" s="4">
        <f>SUM(Nurse[[#This Row],[RN Hours (excl. Admin, DON)]],Nurse[[#This Row],[RN Admin Hours]],Nurse[[#This Row],[RN DON Hours]])</f>
        <v>65.72554347826086</v>
      </c>
      <c r="M498" s="4">
        <v>54.184782608695649</v>
      </c>
      <c r="N498" s="4">
        <v>7.1059782608695654</v>
      </c>
      <c r="O498" s="4">
        <v>4.4347826086956523</v>
      </c>
      <c r="P498" s="4">
        <f>SUM(Nurse[[#This Row],[LPN Hours (excl. Admin)]],Nurse[[#This Row],[LPN Admin Hours]])</f>
        <v>0</v>
      </c>
      <c r="Q498" s="4">
        <v>0</v>
      </c>
      <c r="R498" s="4">
        <v>0</v>
      </c>
      <c r="S498" s="4">
        <f>SUM(Nurse[[#This Row],[CNA Hours]],Nurse[[#This Row],[NA TR Hours]],Nurse[[#This Row],[Med Aide/Tech Hours]])</f>
        <v>29.486413043478262</v>
      </c>
      <c r="T498" s="4">
        <v>29.486413043478262</v>
      </c>
      <c r="U498" s="4">
        <v>0</v>
      </c>
      <c r="V498" s="4">
        <v>0</v>
      </c>
      <c r="W49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98" s="4">
        <v>0</v>
      </c>
      <c r="Y498" s="4">
        <v>0</v>
      </c>
      <c r="Z498" s="4">
        <v>0</v>
      </c>
      <c r="AA498" s="4">
        <v>0</v>
      </c>
      <c r="AB498" s="4">
        <v>0</v>
      </c>
      <c r="AC498" s="4">
        <v>0</v>
      </c>
      <c r="AD498" s="4">
        <v>0</v>
      </c>
      <c r="AE498" s="4">
        <v>0</v>
      </c>
      <c r="AF498" s="1">
        <v>395741</v>
      </c>
      <c r="AG498" s="1">
        <v>3</v>
      </c>
      <c r="AH498"/>
    </row>
    <row r="499" spans="1:34" x14ac:dyDescent="0.25">
      <c r="A499" t="s">
        <v>721</v>
      </c>
      <c r="B499" t="s">
        <v>575</v>
      </c>
      <c r="C499" t="s">
        <v>841</v>
      </c>
      <c r="D499" t="s">
        <v>784</v>
      </c>
      <c r="E499" s="4">
        <v>97.934782608695656</v>
      </c>
      <c r="F499" s="4">
        <f>Nurse[[#This Row],[Total Nurse Staff Hours]]/Nurse[[#This Row],[MDS Census]]</f>
        <v>3.1742785793562702</v>
      </c>
      <c r="G499" s="4">
        <f>Nurse[[#This Row],[Total Direct Care Staff Hours]]/Nurse[[#This Row],[MDS Census]]</f>
        <v>2.9923973362930072</v>
      </c>
      <c r="H499" s="4">
        <f>Nurse[[#This Row],[Total RN Hours (w/ Admin, DON)]]/Nurse[[#This Row],[MDS Census]]</f>
        <v>0.3843784683684795</v>
      </c>
      <c r="I499" s="4">
        <f>Nurse[[#This Row],[RN Hours (excl. Admin, DON)]]/Nurse[[#This Row],[MDS Census]]</f>
        <v>0.20249722530521641</v>
      </c>
      <c r="J499" s="4">
        <f>SUM(Nurse[[#This Row],[RN Hours (excl. Admin, DON)]],Nurse[[#This Row],[RN Admin Hours]],Nurse[[#This Row],[RN DON Hours]],Nurse[[#This Row],[LPN Hours (excl. Admin)]],Nurse[[#This Row],[LPN Admin Hours]],Nurse[[#This Row],[CNA Hours]],Nurse[[#This Row],[NA TR Hours]],Nurse[[#This Row],[Med Aide/Tech Hours]])</f>
        <v>310.87228260869563</v>
      </c>
      <c r="K499" s="4">
        <f>SUM(Nurse[[#This Row],[RN Hours (excl. Admin, DON)]],Nurse[[#This Row],[LPN Hours (excl. Admin)]],Nurse[[#This Row],[CNA Hours]],Nurse[[#This Row],[NA TR Hours]],Nurse[[#This Row],[Med Aide/Tech Hours]])</f>
        <v>293.05978260869563</v>
      </c>
      <c r="L499" s="4">
        <f>SUM(Nurse[[#This Row],[RN Hours (excl. Admin, DON)]],Nurse[[#This Row],[RN Admin Hours]],Nurse[[#This Row],[RN DON Hours]])</f>
        <v>37.644021739130437</v>
      </c>
      <c r="M499" s="4">
        <v>19.831521739130434</v>
      </c>
      <c r="N499" s="4">
        <v>12.459239130434783</v>
      </c>
      <c r="O499" s="4">
        <v>5.3532608695652177</v>
      </c>
      <c r="P499" s="4">
        <f>SUM(Nurse[[#This Row],[LPN Hours (excl. Admin)]],Nurse[[#This Row],[LPN Admin Hours]])</f>
        <v>90.149456521739125</v>
      </c>
      <c r="Q499" s="4">
        <v>90.149456521739125</v>
      </c>
      <c r="R499" s="4">
        <v>0</v>
      </c>
      <c r="S499" s="4">
        <f>SUM(Nurse[[#This Row],[CNA Hours]],Nurse[[#This Row],[NA TR Hours]],Nurse[[#This Row],[Med Aide/Tech Hours]])</f>
        <v>183.07880434782609</v>
      </c>
      <c r="T499" s="4">
        <v>183.07880434782609</v>
      </c>
      <c r="U499" s="4">
        <v>0</v>
      </c>
      <c r="V499" s="4">
        <v>0</v>
      </c>
      <c r="W49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153.85054347826087</v>
      </c>
      <c r="X499" s="4">
        <v>9.2201086956521738</v>
      </c>
      <c r="Y499" s="4">
        <v>0</v>
      </c>
      <c r="Z499" s="4">
        <v>0</v>
      </c>
      <c r="AA499" s="4">
        <v>49.130434782608695</v>
      </c>
      <c r="AB499" s="4">
        <v>0</v>
      </c>
      <c r="AC499" s="4">
        <v>95.5</v>
      </c>
      <c r="AD499" s="4">
        <v>0</v>
      </c>
      <c r="AE499" s="4">
        <v>0</v>
      </c>
      <c r="AF499" s="1">
        <v>395929</v>
      </c>
      <c r="AG499" s="1">
        <v>3</v>
      </c>
      <c r="AH499"/>
    </row>
    <row r="500" spans="1:34" x14ac:dyDescent="0.25">
      <c r="A500" t="s">
        <v>721</v>
      </c>
      <c r="B500" t="s">
        <v>390</v>
      </c>
      <c r="C500" t="s">
        <v>1060</v>
      </c>
      <c r="D500" t="s">
        <v>787</v>
      </c>
      <c r="E500" s="4">
        <v>94.728260869565219</v>
      </c>
      <c r="F500" s="4">
        <f>Nurse[[#This Row],[Total Nurse Staff Hours]]/Nurse[[#This Row],[MDS Census]]</f>
        <v>3.2583763625932298</v>
      </c>
      <c r="G500" s="4">
        <f>Nurse[[#This Row],[Total Direct Care Staff Hours]]/Nurse[[#This Row],[MDS Census]]</f>
        <v>3.0018646012621915</v>
      </c>
      <c r="H500" s="4">
        <f>Nurse[[#This Row],[Total RN Hours (w/ Admin, DON)]]/Nurse[[#This Row],[MDS Census]]</f>
        <v>0.53069420539300061</v>
      </c>
      <c r="I500" s="4">
        <f>Nurse[[#This Row],[RN Hours (excl. Admin, DON)]]/Nurse[[#This Row],[MDS Census]]</f>
        <v>0.27418244406196213</v>
      </c>
      <c r="J500" s="4">
        <f>SUM(Nurse[[#This Row],[RN Hours (excl. Admin, DON)]],Nurse[[#This Row],[RN Admin Hours]],Nurse[[#This Row],[RN DON Hours]],Nurse[[#This Row],[LPN Hours (excl. Admin)]],Nurse[[#This Row],[LPN Admin Hours]],Nurse[[#This Row],[CNA Hours]],Nurse[[#This Row],[NA TR Hours]],Nurse[[#This Row],[Med Aide/Tech Hours]])</f>
        <v>308.6603260869565</v>
      </c>
      <c r="K500" s="4">
        <f>SUM(Nurse[[#This Row],[RN Hours (excl. Admin, DON)]],Nurse[[#This Row],[LPN Hours (excl. Admin)]],Nurse[[#This Row],[CNA Hours]],Nurse[[#This Row],[NA TR Hours]],Nurse[[#This Row],[Med Aide/Tech Hours]])</f>
        <v>284.36141304347825</v>
      </c>
      <c r="L500" s="4">
        <f>SUM(Nurse[[#This Row],[RN Hours (excl. Admin, DON)]],Nurse[[#This Row],[RN Admin Hours]],Nurse[[#This Row],[RN DON Hours]])</f>
        <v>50.271739130434781</v>
      </c>
      <c r="M500" s="4">
        <v>25.972826086956523</v>
      </c>
      <c r="N500" s="4">
        <v>18.739130434782609</v>
      </c>
      <c r="O500" s="4">
        <v>5.5597826086956523</v>
      </c>
      <c r="P500" s="4">
        <f>SUM(Nurse[[#This Row],[LPN Hours (excl. Admin)]],Nurse[[#This Row],[LPN Admin Hours]])</f>
        <v>94.972826086956516</v>
      </c>
      <c r="Q500" s="4">
        <v>94.972826086956516</v>
      </c>
      <c r="R500" s="4">
        <v>0</v>
      </c>
      <c r="S500" s="4">
        <f>SUM(Nurse[[#This Row],[CNA Hours]],Nurse[[#This Row],[NA TR Hours]],Nurse[[#This Row],[Med Aide/Tech Hours]])</f>
        <v>163.41576086956522</v>
      </c>
      <c r="T500" s="4">
        <v>163.41576086956522</v>
      </c>
      <c r="U500" s="4">
        <v>0</v>
      </c>
      <c r="V500" s="4">
        <v>0</v>
      </c>
      <c r="W50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14.641304347826088</v>
      </c>
      <c r="X500" s="4">
        <v>0.88315217391304346</v>
      </c>
      <c r="Y500" s="4">
        <v>0</v>
      </c>
      <c r="Z500" s="4">
        <v>0</v>
      </c>
      <c r="AA500" s="4">
        <v>11.798913043478262</v>
      </c>
      <c r="AB500" s="4">
        <v>0</v>
      </c>
      <c r="AC500" s="4">
        <v>1.9592391304347827</v>
      </c>
      <c r="AD500" s="4">
        <v>0</v>
      </c>
      <c r="AE500" s="4">
        <v>0</v>
      </c>
      <c r="AF500" s="1">
        <v>395652</v>
      </c>
      <c r="AG500" s="1">
        <v>3</v>
      </c>
      <c r="AH500"/>
    </row>
    <row r="501" spans="1:34" x14ac:dyDescent="0.25">
      <c r="A501" t="s">
        <v>721</v>
      </c>
      <c r="B501" t="s">
        <v>171</v>
      </c>
      <c r="C501" t="s">
        <v>863</v>
      </c>
      <c r="D501" t="s">
        <v>777</v>
      </c>
      <c r="E501" s="4">
        <v>69.5</v>
      </c>
      <c r="F501" s="4">
        <f>Nurse[[#This Row],[Total Nurse Staff Hours]]/Nurse[[#This Row],[MDS Census]]</f>
        <v>3.1430247106662499</v>
      </c>
      <c r="G501" s="4">
        <f>Nurse[[#This Row],[Total Direct Care Staff Hours]]/Nurse[[#This Row],[MDS Census]]</f>
        <v>3.0075852361588993</v>
      </c>
      <c r="H501" s="4">
        <f>Nurse[[#This Row],[Total RN Hours (w/ Admin, DON)]]/Nurse[[#This Row],[MDS Census]]</f>
        <v>0.45425398811385675</v>
      </c>
      <c r="I501" s="4">
        <f>Nurse[[#This Row],[RN Hours (excl. Admin, DON)]]/Nurse[[#This Row],[MDS Census]]</f>
        <v>0.31881451360650614</v>
      </c>
      <c r="J501" s="4">
        <f>SUM(Nurse[[#This Row],[RN Hours (excl. Admin, DON)]],Nurse[[#This Row],[RN Admin Hours]],Nurse[[#This Row],[RN DON Hours]],Nurse[[#This Row],[LPN Hours (excl. Admin)]],Nurse[[#This Row],[LPN Admin Hours]],Nurse[[#This Row],[CNA Hours]],Nurse[[#This Row],[NA TR Hours]],Nurse[[#This Row],[Med Aide/Tech Hours]])</f>
        <v>218.44021739130437</v>
      </c>
      <c r="K501" s="4">
        <f>SUM(Nurse[[#This Row],[RN Hours (excl. Admin, DON)]],Nurse[[#This Row],[LPN Hours (excl. Admin)]],Nurse[[#This Row],[CNA Hours]],Nurse[[#This Row],[NA TR Hours]],Nurse[[#This Row],[Med Aide/Tech Hours]])</f>
        <v>209.0271739130435</v>
      </c>
      <c r="L501" s="4">
        <f>SUM(Nurse[[#This Row],[RN Hours (excl. Admin, DON)]],Nurse[[#This Row],[RN Admin Hours]],Nurse[[#This Row],[RN DON Hours]])</f>
        <v>31.570652173913043</v>
      </c>
      <c r="M501" s="4">
        <v>22.157608695652176</v>
      </c>
      <c r="N501" s="4">
        <v>5.4565217391304346</v>
      </c>
      <c r="O501" s="4">
        <v>3.9565217391304346</v>
      </c>
      <c r="P501" s="4">
        <f>SUM(Nurse[[#This Row],[LPN Hours (excl. Admin)]],Nurse[[#This Row],[LPN Admin Hours]])</f>
        <v>64.125</v>
      </c>
      <c r="Q501" s="4">
        <v>64.125</v>
      </c>
      <c r="R501" s="4">
        <v>0</v>
      </c>
      <c r="S501" s="4">
        <f>SUM(Nurse[[#This Row],[CNA Hours]],Nurse[[#This Row],[NA TR Hours]],Nurse[[#This Row],[Med Aide/Tech Hours]])</f>
        <v>122.7445652173913</v>
      </c>
      <c r="T501" s="4">
        <v>116.16847826086956</v>
      </c>
      <c r="U501" s="4">
        <v>6.5760869565217392</v>
      </c>
      <c r="V501" s="4">
        <v>0</v>
      </c>
      <c r="W50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32.491847826086953</v>
      </c>
      <c r="X501" s="4">
        <v>0.33423913043478259</v>
      </c>
      <c r="Y501" s="4">
        <v>0</v>
      </c>
      <c r="Z501" s="4">
        <v>0</v>
      </c>
      <c r="AA501" s="4">
        <v>23.122282608695652</v>
      </c>
      <c r="AB501" s="4">
        <v>0</v>
      </c>
      <c r="AC501" s="4">
        <v>9.0353260869565215</v>
      </c>
      <c r="AD501" s="4">
        <v>0</v>
      </c>
      <c r="AE501" s="4">
        <v>0</v>
      </c>
      <c r="AF501" s="1">
        <v>395345</v>
      </c>
      <c r="AG501" s="1">
        <v>3</v>
      </c>
      <c r="AH501"/>
    </row>
    <row r="502" spans="1:34" x14ac:dyDescent="0.25">
      <c r="A502" t="s">
        <v>721</v>
      </c>
      <c r="B502" t="s">
        <v>73</v>
      </c>
      <c r="C502" t="s">
        <v>927</v>
      </c>
      <c r="D502" t="s">
        <v>777</v>
      </c>
      <c r="E502" s="4">
        <v>115.41304347826087</v>
      </c>
      <c r="F502" s="4">
        <f>Nurse[[#This Row],[Total Nurse Staff Hours]]/Nurse[[#This Row],[MDS Census]]</f>
        <v>3.4705179883217179</v>
      </c>
      <c r="G502" s="4">
        <f>Nurse[[#This Row],[Total Direct Care Staff Hours]]/Nurse[[#This Row],[MDS Census]]</f>
        <v>2.970147862120927</v>
      </c>
      <c r="H502" s="4">
        <f>Nurse[[#This Row],[Total RN Hours (w/ Admin, DON)]]/Nurse[[#This Row],[MDS Census]]</f>
        <v>0.50037012620079091</v>
      </c>
      <c r="I502" s="4">
        <f>Nurse[[#This Row],[RN Hours (excl. Admin, DON)]]/Nurse[[#This Row],[MDS Census]]</f>
        <v>0</v>
      </c>
      <c r="J502" s="4">
        <f>SUM(Nurse[[#This Row],[RN Hours (excl. Admin, DON)]],Nurse[[#This Row],[RN Admin Hours]],Nurse[[#This Row],[RN DON Hours]],Nurse[[#This Row],[LPN Hours (excl. Admin)]],Nurse[[#This Row],[LPN Admin Hours]],Nurse[[#This Row],[CNA Hours]],Nurse[[#This Row],[NA TR Hours]],Nurse[[#This Row],[Med Aide/Tech Hours]])</f>
        <v>400.54304347826087</v>
      </c>
      <c r="K502" s="4">
        <f>SUM(Nurse[[#This Row],[RN Hours (excl. Admin, DON)]],Nurse[[#This Row],[LPN Hours (excl. Admin)]],Nurse[[#This Row],[CNA Hours]],Nurse[[#This Row],[NA TR Hours]],Nurse[[#This Row],[Med Aide/Tech Hours]])</f>
        <v>342.79380434782615</v>
      </c>
      <c r="L502" s="4">
        <f>SUM(Nurse[[#This Row],[RN Hours (excl. Admin, DON)]],Nurse[[#This Row],[RN Admin Hours]],Nurse[[#This Row],[RN DON Hours]])</f>
        <v>57.749239130434766</v>
      </c>
      <c r="M502" s="4">
        <v>0</v>
      </c>
      <c r="N502" s="4">
        <v>52.618804347826071</v>
      </c>
      <c r="O502" s="4">
        <v>5.1304347826086953</v>
      </c>
      <c r="P502" s="4">
        <f>SUM(Nurse[[#This Row],[LPN Hours (excl. Admin)]],Nurse[[#This Row],[LPN Admin Hours]])</f>
        <v>110.49847826086962</v>
      </c>
      <c r="Q502" s="4">
        <v>110.49847826086962</v>
      </c>
      <c r="R502" s="4">
        <v>0</v>
      </c>
      <c r="S502" s="4">
        <f>SUM(Nurse[[#This Row],[CNA Hours]],Nurse[[#This Row],[NA TR Hours]],Nurse[[#This Row],[Med Aide/Tech Hours]])</f>
        <v>232.29532608695655</v>
      </c>
      <c r="T502" s="4">
        <v>216.26000000000002</v>
      </c>
      <c r="U502" s="4">
        <v>16.035326086956523</v>
      </c>
      <c r="V502" s="4">
        <v>0</v>
      </c>
      <c r="W50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2.0027173913043477</v>
      </c>
      <c r="X502" s="4">
        <v>0</v>
      </c>
      <c r="Y502" s="4">
        <v>0</v>
      </c>
      <c r="Z502" s="4">
        <v>0</v>
      </c>
      <c r="AA502" s="4">
        <v>0.53804347826086951</v>
      </c>
      <c r="AB502" s="4">
        <v>0</v>
      </c>
      <c r="AC502" s="4">
        <v>1.4646739130434783</v>
      </c>
      <c r="AD502" s="4">
        <v>0</v>
      </c>
      <c r="AE502" s="4">
        <v>0</v>
      </c>
      <c r="AF502" s="1">
        <v>395148</v>
      </c>
      <c r="AG502" s="1">
        <v>3</v>
      </c>
      <c r="AH502"/>
    </row>
    <row r="503" spans="1:34" x14ac:dyDescent="0.25">
      <c r="A503" t="s">
        <v>721</v>
      </c>
      <c r="B503" t="s">
        <v>519</v>
      </c>
      <c r="C503" t="s">
        <v>881</v>
      </c>
      <c r="D503" t="s">
        <v>774</v>
      </c>
      <c r="E503" s="4">
        <v>100.40217391304348</v>
      </c>
      <c r="F503" s="4">
        <f>Nurse[[#This Row],[Total Nurse Staff Hours]]/Nurse[[#This Row],[MDS Census]]</f>
        <v>3.6501645555916431</v>
      </c>
      <c r="G503" s="4">
        <f>Nurse[[#This Row],[Total Direct Care Staff Hours]]/Nurse[[#This Row],[MDS Census]]</f>
        <v>3.3088405326404686</v>
      </c>
      <c r="H503" s="4">
        <f>Nurse[[#This Row],[Total RN Hours (w/ Admin, DON)]]/Nurse[[#This Row],[MDS Census]]</f>
        <v>0.49492584172350323</v>
      </c>
      <c r="I503" s="4">
        <f>Nurse[[#This Row],[RN Hours (excl. Admin, DON)]]/Nurse[[#This Row],[MDS Census]]</f>
        <v>0.15360181877232867</v>
      </c>
      <c r="J503" s="4">
        <f>SUM(Nurse[[#This Row],[RN Hours (excl. Admin, DON)]],Nurse[[#This Row],[RN Admin Hours]],Nurse[[#This Row],[RN DON Hours]],Nurse[[#This Row],[LPN Hours (excl. Admin)]],Nurse[[#This Row],[LPN Admin Hours]],Nurse[[#This Row],[CNA Hours]],Nurse[[#This Row],[NA TR Hours]],Nurse[[#This Row],[Med Aide/Tech Hours]])</f>
        <v>366.48445652173922</v>
      </c>
      <c r="K503" s="4">
        <f>SUM(Nurse[[#This Row],[RN Hours (excl. Admin, DON)]],Nurse[[#This Row],[LPN Hours (excl. Admin)]],Nurse[[#This Row],[CNA Hours]],Nurse[[#This Row],[NA TR Hours]],Nurse[[#This Row],[Med Aide/Tech Hours]])</f>
        <v>332.21478260869577</v>
      </c>
      <c r="L503" s="4">
        <f>SUM(Nurse[[#This Row],[RN Hours (excl. Admin, DON)]],Nurse[[#This Row],[RN Admin Hours]],Nurse[[#This Row],[RN DON Hours]])</f>
        <v>49.691630434782603</v>
      </c>
      <c r="M503" s="4">
        <v>15.421956521739132</v>
      </c>
      <c r="N503" s="4">
        <v>34.269673913043469</v>
      </c>
      <c r="O503" s="4">
        <v>0</v>
      </c>
      <c r="P503" s="4">
        <f>SUM(Nurse[[#This Row],[LPN Hours (excl. Admin)]],Nurse[[#This Row],[LPN Admin Hours]])</f>
        <v>111.21380434782618</v>
      </c>
      <c r="Q503" s="4">
        <v>111.21380434782618</v>
      </c>
      <c r="R503" s="4">
        <v>0</v>
      </c>
      <c r="S503" s="4">
        <f>SUM(Nurse[[#This Row],[CNA Hours]],Nurse[[#This Row],[NA TR Hours]],Nurse[[#This Row],[Med Aide/Tech Hours]])</f>
        <v>205.57902173913044</v>
      </c>
      <c r="T503" s="4">
        <v>205.57902173913044</v>
      </c>
      <c r="U503" s="4">
        <v>0</v>
      </c>
      <c r="V503" s="4">
        <v>0</v>
      </c>
      <c r="W50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62.791304347826063</v>
      </c>
      <c r="X503" s="4">
        <v>7.6142391304347825</v>
      </c>
      <c r="Y503" s="4">
        <v>0</v>
      </c>
      <c r="Z503" s="4">
        <v>0</v>
      </c>
      <c r="AA503" s="4">
        <v>34.976847826086939</v>
      </c>
      <c r="AB503" s="4">
        <v>0</v>
      </c>
      <c r="AC503" s="4">
        <v>20.200217391304342</v>
      </c>
      <c r="AD503" s="4">
        <v>0</v>
      </c>
      <c r="AE503" s="4">
        <v>0</v>
      </c>
      <c r="AF503" s="1">
        <v>395843</v>
      </c>
      <c r="AG503" s="1">
        <v>3</v>
      </c>
      <c r="AH503"/>
    </row>
    <row r="504" spans="1:34" x14ac:dyDescent="0.25">
      <c r="A504" t="s">
        <v>721</v>
      </c>
      <c r="B504" t="s">
        <v>8</v>
      </c>
      <c r="C504" t="s">
        <v>1056</v>
      </c>
      <c r="D504" t="s">
        <v>768</v>
      </c>
      <c r="E504" s="4">
        <v>78.108695652173907</v>
      </c>
      <c r="F504" s="4">
        <f>Nurse[[#This Row],[Total Nurse Staff Hours]]/Nurse[[#This Row],[MDS Census]]</f>
        <v>3.5468591706095189</v>
      </c>
      <c r="G504" s="4">
        <f>Nurse[[#This Row],[Total Direct Care Staff Hours]]/Nurse[[#This Row],[MDS Census]]</f>
        <v>3.0938602838853329</v>
      </c>
      <c r="H504" s="4">
        <f>Nurse[[#This Row],[Total RN Hours (w/ Admin, DON)]]/Nurse[[#This Row],[MDS Census]]</f>
        <v>0.73752435290843321</v>
      </c>
      <c r="I504" s="4">
        <f>Nurse[[#This Row],[RN Hours (excl. Admin, DON)]]/Nurse[[#This Row],[MDS Census]]</f>
        <v>0.34645143334261064</v>
      </c>
      <c r="J504" s="4">
        <f>SUM(Nurse[[#This Row],[RN Hours (excl. Admin, DON)]],Nurse[[#This Row],[RN Admin Hours]],Nurse[[#This Row],[RN DON Hours]],Nurse[[#This Row],[LPN Hours (excl. Admin)]],Nurse[[#This Row],[LPN Admin Hours]],Nurse[[#This Row],[CNA Hours]],Nurse[[#This Row],[NA TR Hours]],Nurse[[#This Row],[Med Aide/Tech Hours]])</f>
        <v>277.04054347826087</v>
      </c>
      <c r="K504" s="4">
        <f>SUM(Nurse[[#This Row],[RN Hours (excl. Admin, DON)]],Nurse[[#This Row],[LPN Hours (excl. Admin)]],Nurse[[#This Row],[CNA Hours]],Nurse[[#This Row],[NA TR Hours]],Nurse[[#This Row],[Med Aide/Tech Hours]])</f>
        <v>241.65739130434781</v>
      </c>
      <c r="L504" s="4">
        <f>SUM(Nurse[[#This Row],[RN Hours (excl. Admin, DON)]],Nurse[[#This Row],[RN Admin Hours]],Nurse[[#This Row],[RN DON Hours]])</f>
        <v>57.607065217391309</v>
      </c>
      <c r="M504" s="4">
        <v>27.060869565217391</v>
      </c>
      <c r="N504" s="4">
        <v>24.796195652173914</v>
      </c>
      <c r="O504" s="4">
        <v>5.75</v>
      </c>
      <c r="P504" s="4">
        <f>SUM(Nurse[[#This Row],[LPN Hours (excl. Admin)]],Nurse[[#This Row],[LPN Admin Hours]])</f>
        <v>84.295869565217401</v>
      </c>
      <c r="Q504" s="4">
        <v>79.458913043478276</v>
      </c>
      <c r="R504" s="4">
        <v>4.8369565217391308</v>
      </c>
      <c r="S504" s="4">
        <f>SUM(Nurse[[#This Row],[CNA Hours]],Nurse[[#This Row],[NA TR Hours]],Nurse[[#This Row],[Med Aide/Tech Hours]])</f>
        <v>135.13760869565215</v>
      </c>
      <c r="T504" s="4">
        <v>135.13760869565215</v>
      </c>
      <c r="U504" s="4">
        <v>0</v>
      </c>
      <c r="V504" s="4">
        <v>0</v>
      </c>
      <c r="W50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34.170978260869568</v>
      </c>
      <c r="X504" s="4">
        <v>0.61521739130434772</v>
      </c>
      <c r="Y504" s="4">
        <v>0</v>
      </c>
      <c r="Z504" s="4">
        <v>1.4891304347826086</v>
      </c>
      <c r="AA504" s="4">
        <v>17.559456521739129</v>
      </c>
      <c r="AB504" s="4">
        <v>0</v>
      </c>
      <c r="AC504" s="4">
        <v>14.507173913043479</v>
      </c>
      <c r="AD504" s="4">
        <v>0</v>
      </c>
      <c r="AE504" s="4">
        <v>0</v>
      </c>
      <c r="AF504" s="1">
        <v>395719</v>
      </c>
      <c r="AG504" s="1">
        <v>3</v>
      </c>
      <c r="AH504"/>
    </row>
    <row r="505" spans="1:34" x14ac:dyDescent="0.25">
      <c r="A505" t="s">
        <v>721</v>
      </c>
      <c r="B505" t="s">
        <v>415</v>
      </c>
      <c r="C505" t="s">
        <v>1066</v>
      </c>
      <c r="D505" t="s">
        <v>777</v>
      </c>
      <c r="E505" s="4">
        <v>103.69565217391305</v>
      </c>
      <c r="F505" s="4">
        <f>Nurse[[#This Row],[Total Nurse Staff Hours]]/Nurse[[#This Row],[MDS Census]]</f>
        <v>3.2442536687631023</v>
      </c>
      <c r="G505" s="4">
        <f>Nurse[[#This Row],[Total Direct Care Staff Hours]]/Nurse[[#This Row],[MDS Census]]</f>
        <v>3.0542117400419282</v>
      </c>
      <c r="H505" s="4">
        <f>Nurse[[#This Row],[Total RN Hours (w/ Admin, DON)]]/Nurse[[#This Row],[MDS Census]]</f>
        <v>0.49397379454926632</v>
      </c>
      <c r="I505" s="4">
        <f>Nurse[[#This Row],[RN Hours (excl. Admin, DON)]]/Nurse[[#This Row],[MDS Census]]</f>
        <v>0.30393186582809223</v>
      </c>
      <c r="J505" s="4">
        <f>SUM(Nurse[[#This Row],[RN Hours (excl. Admin, DON)]],Nurse[[#This Row],[RN Admin Hours]],Nurse[[#This Row],[RN DON Hours]],Nurse[[#This Row],[LPN Hours (excl. Admin)]],Nurse[[#This Row],[LPN Admin Hours]],Nurse[[#This Row],[CNA Hours]],Nurse[[#This Row],[NA TR Hours]],Nurse[[#This Row],[Med Aide/Tech Hours]])</f>
        <v>336.41499999999996</v>
      </c>
      <c r="K505" s="4">
        <f>SUM(Nurse[[#This Row],[RN Hours (excl. Admin, DON)]],Nurse[[#This Row],[LPN Hours (excl. Admin)]],Nurse[[#This Row],[CNA Hours]],Nurse[[#This Row],[NA TR Hours]],Nurse[[#This Row],[Med Aide/Tech Hours]])</f>
        <v>316.70847826086953</v>
      </c>
      <c r="L505" s="4">
        <f>SUM(Nurse[[#This Row],[RN Hours (excl. Admin, DON)]],Nurse[[#This Row],[RN Admin Hours]],Nurse[[#This Row],[RN DON Hours]])</f>
        <v>51.222934782608704</v>
      </c>
      <c r="M505" s="4">
        <v>31.516413043478263</v>
      </c>
      <c r="N505" s="4">
        <v>14.75</v>
      </c>
      <c r="O505" s="4">
        <v>4.9565217391304346</v>
      </c>
      <c r="P505" s="4">
        <f>SUM(Nurse[[#This Row],[LPN Hours (excl. Admin)]],Nurse[[#This Row],[LPN Admin Hours]])</f>
        <v>99.146739130434781</v>
      </c>
      <c r="Q505" s="4">
        <v>99.146739130434781</v>
      </c>
      <c r="R505" s="4">
        <v>0</v>
      </c>
      <c r="S505" s="4">
        <f>SUM(Nurse[[#This Row],[CNA Hours]],Nurse[[#This Row],[NA TR Hours]],Nurse[[#This Row],[Med Aide/Tech Hours]])</f>
        <v>186.04532608695649</v>
      </c>
      <c r="T505" s="4">
        <v>186.04532608695649</v>
      </c>
      <c r="U505" s="4">
        <v>0</v>
      </c>
      <c r="V505" s="4">
        <v>0</v>
      </c>
      <c r="W50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15.141304347826088</v>
      </c>
      <c r="X505" s="4">
        <v>1.4673913043478262</v>
      </c>
      <c r="Y505" s="4">
        <v>0</v>
      </c>
      <c r="Z505" s="4">
        <v>0</v>
      </c>
      <c r="AA505" s="4">
        <v>13.581521739130435</v>
      </c>
      <c r="AB505" s="4">
        <v>0</v>
      </c>
      <c r="AC505" s="4">
        <v>9.2391304347826081E-2</v>
      </c>
      <c r="AD505" s="4">
        <v>0</v>
      </c>
      <c r="AE505" s="4">
        <v>0</v>
      </c>
      <c r="AF505" s="1">
        <v>395691</v>
      </c>
      <c r="AG505" s="1">
        <v>3</v>
      </c>
      <c r="AH505"/>
    </row>
    <row r="506" spans="1:34" x14ac:dyDescent="0.25">
      <c r="A506" t="s">
        <v>721</v>
      </c>
      <c r="B506" t="s">
        <v>80</v>
      </c>
      <c r="C506" t="s">
        <v>903</v>
      </c>
      <c r="D506" t="s">
        <v>769</v>
      </c>
      <c r="E506" s="4">
        <v>97.347826086956516</v>
      </c>
      <c r="F506" s="4">
        <f>Nurse[[#This Row],[Total Nurse Staff Hours]]/Nurse[[#This Row],[MDS Census]]</f>
        <v>3.3260998213488167</v>
      </c>
      <c r="G506" s="4">
        <f>Nurse[[#This Row],[Total Direct Care Staff Hours]]/Nurse[[#This Row],[MDS Census]]</f>
        <v>3.1447465386333189</v>
      </c>
      <c r="H506" s="4">
        <f>Nurse[[#This Row],[Total RN Hours (w/ Admin, DON)]]/Nurse[[#This Row],[MDS Census]]</f>
        <v>0.631049575703439</v>
      </c>
      <c r="I506" s="4">
        <f>Nurse[[#This Row],[RN Hours (excl. Admin, DON)]]/Nurse[[#This Row],[MDS Census]]</f>
        <v>0.449696292987941</v>
      </c>
      <c r="J506" s="4">
        <f>SUM(Nurse[[#This Row],[RN Hours (excl. Admin, DON)]],Nurse[[#This Row],[RN Admin Hours]],Nurse[[#This Row],[RN DON Hours]],Nurse[[#This Row],[LPN Hours (excl. Admin)]],Nurse[[#This Row],[LPN Admin Hours]],Nurse[[#This Row],[CNA Hours]],Nurse[[#This Row],[NA TR Hours]],Nurse[[#This Row],[Med Aide/Tech Hours]])</f>
        <v>323.78858695652173</v>
      </c>
      <c r="K506" s="4">
        <f>SUM(Nurse[[#This Row],[RN Hours (excl. Admin, DON)]],Nurse[[#This Row],[LPN Hours (excl. Admin)]],Nurse[[#This Row],[CNA Hours]],Nurse[[#This Row],[NA TR Hours]],Nurse[[#This Row],[Med Aide/Tech Hours]])</f>
        <v>306.13423913043482</v>
      </c>
      <c r="L506" s="4">
        <f>SUM(Nurse[[#This Row],[RN Hours (excl. Admin, DON)]],Nurse[[#This Row],[RN Admin Hours]],Nurse[[#This Row],[RN DON Hours]])</f>
        <v>61.431304347826078</v>
      </c>
      <c r="M506" s="4">
        <v>43.776956521739123</v>
      </c>
      <c r="N506" s="4">
        <v>16.784782608695654</v>
      </c>
      <c r="O506" s="4">
        <v>0.86956521739130432</v>
      </c>
      <c r="P506" s="4">
        <f>SUM(Nurse[[#This Row],[LPN Hours (excl. Admin)]],Nurse[[#This Row],[LPN Admin Hours]])</f>
        <v>68.619565217391298</v>
      </c>
      <c r="Q506" s="4">
        <v>68.619565217391298</v>
      </c>
      <c r="R506" s="4">
        <v>0</v>
      </c>
      <c r="S506" s="4">
        <f>SUM(Nurse[[#This Row],[CNA Hours]],Nurse[[#This Row],[NA TR Hours]],Nurse[[#This Row],[Med Aide/Tech Hours]])</f>
        <v>193.73771739130441</v>
      </c>
      <c r="T506" s="4">
        <v>192.24043478260876</v>
      </c>
      <c r="U506" s="4">
        <v>1.4972826086956521</v>
      </c>
      <c r="V506" s="4">
        <v>0</v>
      </c>
      <c r="W50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83.125</v>
      </c>
      <c r="X506" s="4">
        <v>11.33945652173913</v>
      </c>
      <c r="Y506" s="4">
        <v>5.5673913043478267</v>
      </c>
      <c r="Z506" s="4">
        <v>0</v>
      </c>
      <c r="AA506" s="4">
        <v>17.067934782608695</v>
      </c>
      <c r="AB506" s="4">
        <v>0</v>
      </c>
      <c r="AC506" s="4">
        <v>49.150217391304345</v>
      </c>
      <c r="AD506" s="4">
        <v>0</v>
      </c>
      <c r="AE506" s="4">
        <v>0</v>
      </c>
      <c r="AF506" s="1">
        <v>395171</v>
      </c>
      <c r="AG506" s="1">
        <v>3</v>
      </c>
      <c r="AH506"/>
    </row>
    <row r="507" spans="1:34" x14ac:dyDescent="0.25">
      <c r="A507" t="s">
        <v>721</v>
      </c>
      <c r="B507" t="s">
        <v>133</v>
      </c>
      <c r="C507" t="s">
        <v>950</v>
      </c>
      <c r="D507" t="s">
        <v>747</v>
      </c>
      <c r="E507" s="4">
        <v>107.51086956521739</v>
      </c>
      <c r="F507" s="4">
        <f>Nurse[[#This Row],[Total Nurse Staff Hours]]/Nurse[[#This Row],[MDS Census]]</f>
        <v>3.8679607724193716</v>
      </c>
      <c r="G507" s="4">
        <f>Nurse[[#This Row],[Total Direct Care Staff Hours]]/Nurse[[#This Row],[MDS Census]]</f>
        <v>3.6032757051865336</v>
      </c>
      <c r="H507" s="4">
        <f>Nurse[[#This Row],[Total RN Hours (w/ Admin, DON)]]/Nurse[[#This Row],[MDS Census]]</f>
        <v>0.55297239915074303</v>
      </c>
      <c r="I507" s="4">
        <f>Nurse[[#This Row],[RN Hours (excl. Admin, DON)]]/Nurse[[#This Row],[MDS Census]]</f>
        <v>0.33115458497624095</v>
      </c>
      <c r="J507" s="4">
        <f>SUM(Nurse[[#This Row],[RN Hours (excl. Admin, DON)]],Nurse[[#This Row],[RN Admin Hours]],Nurse[[#This Row],[RN DON Hours]],Nurse[[#This Row],[LPN Hours (excl. Admin)]],Nurse[[#This Row],[LPN Admin Hours]],Nurse[[#This Row],[CNA Hours]],Nurse[[#This Row],[NA TR Hours]],Nurse[[#This Row],[Med Aide/Tech Hours]])</f>
        <v>415.84782608695656</v>
      </c>
      <c r="K507" s="4">
        <f>SUM(Nurse[[#This Row],[RN Hours (excl. Admin, DON)]],Nurse[[#This Row],[LPN Hours (excl. Admin)]],Nurse[[#This Row],[CNA Hours]],Nurse[[#This Row],[NA TR Hours]],Nurse[[#This Row],[Med Aide/Tech Hours]])</f>
        <v>387.39130434782612</v>
      </c>
      <c r="L507" s="4">
        <f>SUM(Nurse[[#This Row],[RN Hours (excl. Admin, DON)]],Nurse[[#This Row],[RN Admin Hours]],Nurse[[#This Row],[RN DON Hours]])</f>
        <v>59.450543478260862</v>
      </c>
      <c r="M507" s="4">
        <v>35.602717391304338</v>
      </c>
      <c r="N507" s="4">
        <v>23.847826086956523</v>
      </c>
      <c r="O507" s="4">
        <v>0</v>
      </c>
      <c r="P507" s="4">
        <f>SUM(Nurse[[#This Row],[LPN Hours (excl. Admin)]],Nurse[[#This Row],[LPN Admin Hours]])</f>
        <v>128.42119565217391</v>
      </c>
      <c r="Q507" s="4">
        <v>123.8125</v>
      </c>
      <c r="R507" s="4">
        <v>4.6086956521739131</v>
      </c>
      <c r="S507" s="4">
        <f>SUM(Nurse[[#This Row],[CNA Hours]],Nurse[[#This Row],[NA TR Hours]],Nurse[[#This Row],[Med Aide/Tech Hours]])</f>
        <v>227.97608695652178</v>
      </c>
      <c r="T507" s="4">
        <v>227.97608695652178</v>
      </c>
      <c r="U507" s="4">
        <v>0</v>
      </c>
      <c r="V507" s="4">
        <v>0</v>
      </c>
      <c r="W50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07" s="4">
        <v>0</v>
      </c>
      <c r="Y507" s="4">
        <v>0</v>
      </c>
      <c r="Z507" s="4">
        <v>0</v>
      </c>
      <c r="AA507" s="4">
        <v>0</v>
      </c>
      <c r="AB507" s="4">
        <v>0</v>
      </c>
      <c r="AC507" s="4">
        <v>0</v>
      </c>
      <c r="AD507" s="4">
        <v>0</v>
      </c>
      <c r="AE507" s="4">
        <v>0</v>
      </c>
      <c r="AF507" s="1">
        <v>395283</v>
      </c>
      <c r="AG507" s="1">
        <v>3</v>
      </c>
      <c r="AH507"/>
    </row>
    <row r="508" spans="1:34" x14ac:dyDescent="0.25">
      <c r="A508" t="s">
        <v>721</v>
      </c>
      <c r="B508" t="s">
        <v>163</v>
      </c>
      <c r="C508" t="s">
        <v>976</v>
      </c>
      <c r="D508" t="s">
        <v>750</v>
      </c>
      <c r="E508" s="4">
        <v>41.119565217391305</v>
      </c>
      <c r="F508" s="4">
        <f>Nurse[[#This Row],[Total Nurse Staff Hours]]/Nurse[[#This Row],[MDS Census]]</f>
        <v>3.4541369283637327</v>
      </c>
      <c r="G508" s="4">
        <f>Nurse[[#This Row],[Total Direct Care Staff Hours]]/Nurse[[#This Row],[MDS Census]]</f>
        <v>3.1094369547977796</v>
      </c>
      <c r="H508" s="4">
        <f>Nurse[[#This Row],[Total RN Hours (w/ Admin, DON)]]/Nurse[[#This Row],[MDS Census]]</f>
        <v>1.074213587100185</v>
      </c>
      <c r="I508" s="4">
        <f>Nurse[[#This Row],[RN Hours (excl. Admin, DON)]]/Nurse[[#This Row],[MDS Census]]</f>
        <v>0.83736452550885543</v>
      </c>
      <c r="J508" s="4">
        <f>SUM(Nurse[[#This Row],[RN Hours (excl. Admin, DON)]],Nurse[[#This Row],[RN Admin Hours]],Nurse[[#This Row],[RN DON Hours]],Nurse[[#This Row],[LPN Hours (excl. Admin)]],Nurse[[#This Row],[LPN Admin Hours]],Nurse[[#This Row],[CNA Hours]],Nurse[[#This Row],[NA TR Hours]],Nurse[[#This Row],[Med Aide/Tech Hours]])</f>
        <v>142.03260869565219</v>
      </c>
      <c r="K508" s="4">
        <f>SUM(Nurse[[#This Row],[RN Hours (excl. Admin, DON)]],Nurse[[#This Row],[LPN Hours (excl. Admin)]],Nurse[[#This Row],[CNA Hours]],Nurse[[#This Row],[NA TR Hours]],Nurse[[#This Row],[Med Aide/Tech Hours]])</f>
        <v>127.85869565217392</v>
      </c>
      <c r="L508" s="4">
        <f>SUM(Nurse[[#This Row],[RN Hours (excl. Admin, DON)]],Nurse[[#This Row],[RN Admin Hours]],Nurse[[#This Row],[RN DON Hours]])</f>
        <v>44.171195652173914</v>
      </c>
      <c r="M508" s="4">
        <v>34.432065217391305</v>
      </c>
      <c r="N508" s="4">
        <v>4.7826086956521738</v>
      </c>
      <c r="O508" s="4">
        <v>4.9565217391304346</v>
      </c>
      <c r="P508" s="4">
        <f>SUM(Nurse[[#This Row],[LPN Hours (excl. Admin)]],Nurse[[#This Row],[LPN Admin Hours]])</f>
        <v>30.279891304347828</v>
      </c>
      <c r="Q508" s="4">
        <v>25.845108695652176</v>
      </c>
      <c r="R508" s="4">
        <v>4.4347826086956523</v>
      </c>
      <c r="S508" s="4">
        <f>SUM(Nurse[[#This Row],[CNA Hours]],Nurse[[#This Row],[NA TR Hours]],Nurse[[#This Row],[Med Aide/Tech Hours]])</f>
        <v>67.581521739130437</v>
      </c>
      <c r="T508" s="4">
        <v>67.581521739130437</v>
      </c>
      <c r="U508" s="4">
        <v>0</v>
      </c>
      <c r="V508" s="4">
        <v>0</v>
      </c>
      <c r="W50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15.304347826086957</v>
      </c>
      <c r="X508" s="4">
        <v>3.1929347826086958</v>
      </c>
      <c r="Y508" s="4">
        <v>0</v>
      </c>
      <c r="Z508" s="4">
        <v>0</v>
      </c>
      <c r="AA508" s="4">
        <v>2.4592391304347827</v>
      </c>
      <c r="AB508" s="4">
        <v>0</v>
      </c>
      <c r="AC508" s="4">
        <v>9.6521739130434785</v>
      </c>
      <c r="AD508" s="4">
        <v>0</v>
      </c>
      <c r="AE508" s="4">
        <v>0</v>
      </c>
      <c r="AF508" s="1">
        <v>395333</v>
      </c>
      <c r="AG508" s="1">
        <v>3</v>
      </c>
      <c r="AH508"/>
    </row>
    <row r="509" spans="1:34" x14ac:dyDescent="0.25">
      <c r="A509" t="s">
        <v>721</v>
      </c>
      <c r="B509" t="s">
        <v>457</v>
      </c>
      <c r="C509" t="s">
        <v>851</v>
      </c>
      <c r="D509" t="s">
        <v>766</v>
      </c>
      <c r="E509" s="4">
        <v>95.869565217391298</v>
      </c>
      <c r="F509" s="4">
        <f>Nurse[[#This Row],[Total Nurse Staff Hours]]/Nurse[[#This Row],[MDS Census]]</f>
        <v>3.0185657596371884</v>
      </c>
      <c r="G509" s="4">
        <f>Nurse[[#This Row],[Total Direct Care Staff Hours]]/Nurse[[#This Row],[MDS Census]]</f>
        <v>2.9301303854875282</v>
      </c>
      <c r="H509" s="4">
        <f>Nurse[[#This Row],[Total RN Hours (w/ Admin, DON)]]/Nurse[[#This Row],[MDS Census]]</f>
        <v>0.89121995464852632</v>
      </c>
      <c r="I509" s="4">
        <f>Nurse[[#This Row],[RN Hours (excl. Admin, DON)]]/Nurse[[#This Row],[MDS Census]]</f>
        <v>0.80278458049886647</v>
      </c>
      <c r="J509" s="4">
        <f>SUM(Nurse[[#This Row],[RN Hours (excl. Admin, DON)]],Nurse[[#This Row],[RN Admin Hours]],Nurse[[#This Row],[RN DON Hours]],Nurse[[#This Row],[LPN Hours (excl. Admin)]],Nurse[[#This Row],[LPN Admin Hours]],Nurse[[#This Row],[CNA Hours]],Nurse[[#This Row],[NA TR Hours]],Nurse[[#This Row],[Med Aide/Tech Hours]])</f>
        <v>289.38858695652175</v>
      </c>
      <c r="K509" s="4">
        <f>SUM(Nurse[[#This Row],[RN Hours (excl. Admin, DON)]],Nurse[[#This Row],[LPN Hours (excl. Admin)]],Nurse[[#This Row],[CNA Hours]],Nurse[[#This Row],[NA TR Hours]],Nurse[[#This Row],[Med Aide/Tech Hours]])</f>
        <v>280.9103260869565</v>
      </c>
      <c r="L509" s="4">
        <f>SUM(Nurse[[#This Row],[RN Hours (excl. Admin, DON)]],Nurse[[#This Row],[RN Admin Hours]],Nurse[[#This Row],[RN DON Hours]])</f>
        <v>85.440869565217412</v>
      </c>
      <c r="M509" s="4">
        <v>76.962608695652193</v>
      </c>
      <c r="N509" s="4">
        <v>0</v>
      </c>
      <c r="O509" s="4">
        <v>8.4782608695652169</v>
      </c>
      <c r="P509" s="4">
        <f>SUM(Nurse[[#This Row],[LPN Hours (excl. Admin)]],Nurse[[#This Row],[LPN Admin Hours]])</f>
        <v>50.89347826086955</v>
      </c>
      <c r="Q509" s="4">
        <v>50.89347826086955</v>
      </c>
      <c r="R509" s="4">
        <v>0</v>
      </c>
      <c r="S509" s="4">
        <f>SUM(Nurse[[#This Row],[CNA Hours]],Nurse[[#This Row],[NA TR Hours]],Nurse[[#This Row],[Med Aide/Tech Hours]])</f>
        <v>153.05423913043478</v>
      </c>
      <c r="T509" s="4">
        <v>153.05423913043478</v>
      </c>
      <c r="U509" s="4">
        <v>0</v>
      </c>
      <c r="V509" s="4">
        <v>0</v>
      </c>
      <c r="W50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49.422282608695646</v>
      </c>
      <c r="X509" s="4">
        <v>2.0311956521739134</v>
      </c>
      <c r="Y509" s="4">
        <v>0</v>
      </c>
      <c r="Z509" s="4">
        <v>0</v>
      </c>
      <c r="AA509" s="4">
        <v>14.258804347826086</v>
      </c>
      <c r="AB509" s="4">
        <v>0</v>
      </c>
      <c r="AC509" s="4">
        <v>33.132282608695647</v>
      </c>
      <c r="AD509" s="4">
        <v>0</v>
      </c>
      <c r="AE509" s="4">
        <v>0</v>
      </c>
      <c r="AF509" s="1">
        <v>395751</v>
      </c>
      <c r="AG509" s="1">
        <v>3</v>
      </c>
      <c r="AH509"/>
    </row>
    <row r="510" spans="1:34" x14ac:dyDescent="0.25">
      <c r="A510" t="s">
        <v>721</v>
      </c>
      <c r="B510" t="s">
        <v>367</v>
      </c>
      <c r="C510" t="s">
        <v>1051</v>
      </c>
      <c r="D510" t="s">
        <v>745</v>
      </c>
      <c r="E510" s="4">
        <v>103.72826086956522</v>
      </c>
      <c r="F510" s="4">
        <f>Nurse[[#This Row],[Total Nurse Staff Hours]]/Nurse[[#This Row],[MDS Census]]</f>
        <v>3.5038038352719267</v>
      </c>
      <c r="G510" s="4">
        <f>Nurse[[#This Row],[Total Direct Care Staff Hours]]/Nurse[[#This Row],[MDS Census]]</f>
        <v>3.2181232316881485</v>
      </c>
      <c r="H510" s="4">
        <f>Nurse[[#This Row],[Total RN Hours (w/ Admin, DON)]]/Nurse[[#This Row],[MDS Census]]</f>
        <v>0.42457298543434968</v>
      </c>
      <c r="I510" s="4">
        <f>Nurse[[#This Row],[RN Hours (excl. Admin, DON)]]/Nurse[[#This Row],[MDS Census]]</f>
        <v>0.22880121555066538</v>
      </c>
      <c r="J510" s="4">
        <f>SUM(Nurse[[#This Row],[RN Hours (excl. Admin, DON)]],Nurse[[#This Row],[RN Admin Hours]],Nurse[[#This Row],[RN DON Hours]],Nurse[[#This Row],[LPN Hours (excl. Admin)]],Nurse[[#This Row],[LPN Admin Hours]],Nurse[[#This Row],[CNA Hours]],Nurse[[#This Row],[NA TR Hours]],Nurse[[#This Row],[Med Aide/Tech Hours]])</f>
        <v>363.44347826086954</v>
      </c>
      <c r="K510" s="4">
        <f>SUM(Nurse[[#This Row],[RN Hours (excl. Admin, DON)]],Nurse[[#This Row],[LPN Hours (excl. Admin)]],Nurse[[#This Row],[CNA Hours]],Nurse[[#This Row],[NA TR Hours]],Nurse[[#This Row],[Med Aide/Tech Hours]])</f>
        <v>333.81032608695654</v>
      </c>
      <c r="L510" s="4">
        <f>SUM(Nurse[[#This Row],[RN Hours (excl. Admin, DON)]],Nurse[[#This Row],[RN Admin Hours]],Nurse[[#This Row],[RN DON Hours]])</f>
        <v>44.040217391304338</v>
      </c>
      <c r="M510" s="4">
        <v>23.733152173913041</v>
      </c>
      <c r="N510" s="4">
        <v>13.877717391304348</v>
      </c>
      <c r="O510" s="4">
        <v>6.4293478260869561</v>
      </c>
      <c r="P510" s="4">
        <f>SUM(Nurse[[#This Row],[LPN Hours (excl. Admin)]],Nurse[[#This Row],[LPN Admin Hours]])</f>
        <v>98.642173913043479</v>
      </c>
      <c r="Q510" s="4">
        <v>89.316086956521744</v>
      </c>
      <c r="R510" s="4">
        <v>9.3260869565217384</v>
      </c>
      <c r="S510" s="4">
        <f>SUM(Nurse[[#This Row],[CNA Hours]],Nurse[[#This Row],[NA TR Hours]],Nurse[[#This Row],[Med Aide/Tech Hours]])</f>
        <v>220.76108695652175</v>
      </c>
      <c r="T510" s="4">
        <v>220.28282608695653</v>
      </c>
      <c r="U510" s="4">
        <v>0.47826086956521741</v>
      </c>
      <c r="V510" s="4">
        <v>0</v>
      </c>
      <c r="W5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34.817934782608695</v>
      </c>
      <c r="X510" s="4">
        <v>0</v>
      </c>
      <c r="Y510" s="4">
        <v>0</v>
      </c>
      <c r="Z510" s="4">
        <v>0</v>
      </c>
      <c r="AA510" s="4">
        <v>23.548913043478262</v>
      </c>
      <c r="AB510" s="4">
        <v>0</v>
      </c>
      <c r="AC510" s="4">
        <v>11.269021739130435</v>
      </c>
      <c r="AD510" s="4">
        <v>0</v>
      </c>
      <c r="AE510" s="4">
        <v>0</v>
      </c>
      <c r="AF510" s="1">
        <v>395619</v>
      </c>
      <c r="AG510" s="1">
        <v>3</v>
      </c>
      <c r="AH510"/>
    </row>
    <row r="511" spans="1:34" x14ac:dyDescent="0.25">
      <c r="A511" t="s">
        <v>721</v>
      </c>
      <c r="B511" t="s">
        <v>363</v>
      </c>
      <c r="C511" t="s">
        <v>1049</v>
      </c>
      <c r="D511" t="s">
        <v>747</v>
      </c>
      <c r="E511" s="4">
        <v>55.358695652173914</v>
      </c>
      <c r="F511" s="4">
        <f>Nurse[[#This Row],[Total Nurse Staff Hours]]/Nurse[[#This Row],[MDS Census]]</f>
        <v>3.1228647162772432</v>
      </c>
      <c r="G511" s="4">
        <f>Nurse[[#This Row],[Total Direct Care Staff Hours]]/Nurse[[#This Row],[MDS Census]]</f>
        <v>2.9842430787355188</v>
      </c>
      <c r="H511" s="4">
        <f>Nurse[[#This Row],[Total RN Hours (w/ Admin, DON)]]/Nurse[[#This Row],[MDS Census]]</f>
        <v>0.60524248969173378</v>
      </c>
      <c r="I511" s="4">
        <f>Nurse[[#This Row],[RN Hours (excl. Admin, DON)]]/Nurse[[#This Row],[MDS Census]]</f>
        <v>0.46662085215000981</v>
      </c>
      <c r="J511" s="4">
        <f>SUM(Nurse[[#This Row],[RN Hours (excl. Admin, DON)]],Nurse[[#This Row],[RN Admin Hours]],Nurse[[#This Row],[RN DON Hours]],Nurse[[#This Row],[LPN Hours (excl. Admin)]],Nurse[[#This Row],[LPN Admin Hours]],Nurse[[#This Row],[CNA Hours]],Nurse[[#This Row],[NA TR Hours]],Nurse[[#This Row],[Med Aide/Tech Hours]])</f>
        <v>172.87771739130434</v>
      </c>
      <c r="K511" s="4">
        <f>SUM(Nurse[[#This Row],[RN Hours (excl. Admin, DON)]],Nurse[[#This Row],[LPN Hours (excl. Admin)]],Nurse[[#This Row],[CNA Hours]],Nurse[[#This Row],[NA TR Hours]],Nurse[[#This Row],[Med Aide/Tech Hours]])</f>
        <v>165.20380434782606</v>
      </c>
      <c r="L511" s="4">
        <f>SUM(Nurse[[#This Row],[RN Hours (excl. Admin, DON)]],Nurse[[#This Row],[RN Admin Hours]],Nurse[[#This Row],[RN DON Hours]])</f>
        <v>33.505434782608695</v>
      </c>
      <c r="M511" s="4">
        <v>25.831521739130434</v>
      </c>
      <c r="N511" s="4">
        <v>5.0217391304347823</v>
      </c>
      <c r="O511" s="4">
        <v>2.652173913043478</v>
      </c>
      <c r="P511" s="4">
        <f>SUM(Nurse[[#This Row],[LPN Hours (excl. Admin)]],Nurse[[#This Row],[LPN Admin Hours]])</f>
        <v>54.152173913043477</v>
      </c>
      <c r="Q511" s="4">
        <v>54.152173913043477</v>
      </c>
      <c r="R511" s="4">
        <v>0</v>
      </c>
      <c r="S511" s="4">
        <f>SUM(Nurse[[#This Row],[CNA Hours]],Nurse[[#This Row],[NA TR Hours]],Nurse[[#This Row],[Med Aide/Tech Hours]])</f>
        <v>85.220108695652172</v>
      </c>
      <c r="T511" s="4">
        <v>78.676630434782609</v>
      </c>
      <c r="U511" s="4">
        <v>6.5434782608695654</v>
      </c>
      <c r="V511" s="4">
        <v>0</v>
      </c>
      <c r="W5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28.304347826086953</v>
      </c>
      <c r="X511" s="4">
        <v>2.8233695652173911</v>
      </c>
      <c r="Y511" s="4">
        <v>0</v>
      </c>
      <c r="Z511" s="4">
        <v>0</v>
      </c>
      <c r="AA511" s="4">
        <v>13.076086956521738</v>
      </c>
      <c r="AB511" s="4">
        <v>0</v>
      </c>
      <c r="AC511" s="4">
        <v>12.404891304347826</v>
      </c>
      <c r="AD511" s="4">
        <v>0</v>
      </c>
      <c r="AE511" s="4">
        <v>0</v>
      </c>
      <c r="AF511" s="1">
        <v>395614</v>
      </c>
      <c r="AG511" s="1">
        <v>3</v>
      </c>
      <c r="AH511"/>
    </row>
    <row r="512" spans="1:34" x14ac:dyDescent="0.25">
      <c r="A512" t="s">
        <v>721</v>
      </c>
      <c r="B512" t="s">
        <v>11</v>
      </c>
      <c r="C512" t="s">
        <v>1052</v>
      </c>
      <c r="D512" t="s">
        <v>746</v>
      </c>
      <c r="E512" s="4">
        <v>78.554347826086953</v>
      </c>
      <c r="F512" s="4">
        <f>Nurse[[#This Row],[Total Nurse Staff Hours]]/Nurse[[#This Row],[MDS Census]]</f>
        <v>3.0472021585720217</v>
      </c>
      <c r="G512" s="4">
        <f>Nurse[[#This Row],[Total Direct Care Staff Hours]]/Nurse[[#This Row],[MDS Census]]</f>
        <v>2.8747931368479311</v>
      </c>
      <c r="H512" s="4">
        <f>Nurse[[#This Row],[Total RN Hours (w/ Admin, DON)]]/Nurse[[#This Row],[MDS Census]]</f>
        <v>0.53439186384391868</v>
      </c>
      <c r="I512" s="4">
        <f>Nurse[[#This Row],[RN Hours (excl. Admin, DON)]]/Nurse[[#This Row],[MDS Census]]</f>
        <v>0.36198284211982851</v>
      </c>
      <c r="J512" s="4">
        <f>SUM(Nurse[[#This Row],[RN Hours (excl. Admin, DON)]],Nurse[[#This Row],[RN Admin Hours]],Nurse[[#This Row],[RN DON Hours]],Nurse[[#This Row],[LPN Hours (excl. Admin)]],Nurse[[#This Row],[LPN Admin Hours]],Nurse[[#This Row],[CNA Hours]],Nurse[[#This Row],[NA TR Hours]],Nurse[[#This Row],[Med Aide/Tech Hours]])</f>
        <v>239.37097826086955</v>
      </c>
      <c r="K512" s="4">
        <f>SUM(Nurse[[#This Row],[RN Hours (excl. Admin, DON)]],Nurse[[#This Row],[LPN Hours (excl. Admin)]],Nurse[[#This Row],[CNA Hours]],Nurse[[#This Row],[NA TR Hours]],Nurse[[#This Row],[Med Aide/Tech Hours]])</f>
        <v>225.82749999999999</v>
      </c>
      <c r="L512" s="4">
        <f>SUM(Nurse[[#This Row],[RN Hours (excl. Admin, DON)]],Nurse[[#This Row],[RN Admin Hours]],Nurse[[#This Row],[RN DON Hours]])</f>
        <v>41.978804347826092</v>
      </c>
      <c r="M512" s="4">
        <v>28.435326086956525</v>
      </c>
      <c r="N512" s="4">
        <v>8.0652173913043477</v>
      </c>
      <c r="O512" s="4">
        <v>5.4782608695652177</v>
      </c>
      <c r="P512" s="4">
        <f>SUM(Nurse[[#This Row],[LPN Hours (excl. Admin)]],Nurse[[#This Row],[LPN Admin Hours]])</f>
        <v>66.906956521739133</v>
      </c>
      <c r="Q512" s="4">
        <v>66.906956521739133</v>
      </c>
      <c r="R512" s="4">
        <v>0</v>
      </c>
      <c r="S512" s="4">
        <f>SUM(Nurse[[#This Row],[CNA Hours]],Nurse[[#This Row],[NA TR Hours]],Nurse[[#This Row],[Med Aide/Tech Hours]])</f>
        <v>130.48521739130433</v>
      </c>
      <c r="T512" s="4">
        <v>130.01141304347826</v>
      </c>
      <c r="U512" s="4">
        <v>0.47380434782608699</v>
      </c>
      <c r="V512" s="4">
        <v>0</v>
      </c>
      <c r="W5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99.843478260869574</v>
      </c>
      <c r="X512" s="4">
        <v>2.2130434782608694</v>
      </c>
      <c r="Y512" s="4">
        <v>0</v>
      </c>
      <c r="Z512" s="4">
        <v>0</v>
      </c>
      <c r="AA512" s="4">
        <v>50.803152173913048</v>
      </c>
      <c r="AB512" s="4">
        <v>0</v>
      </c>
      <c r="AC512" s="4">
        <v>46.827282608695647</v>
      </c>
      <c r="AD512" s="4">
        <v>0</v>
      </c>
      <c r="AE512" s="4">
        <v>0</v>
      </c>
      <c r="AF512" s="1">
        <v>395624</v>
      </c>
      <c r="AG512" s="1">
        <v>3</v>
      </c>
      <c r="AH512"/>
    </row>
    <row r="513" spans="1:34" x14ac:dyDescent="0.25">
      <c r="A513" t="s">
        <v>721</v>
      </c>
      <c r="B513" t="s">
        <v>309</v>
      </c>
      <c r="C513" t="s">
        <v>881</v>
      </c>
      <c r="D513" t="s">
        <v>774</v>
      </c>
      <c r="E513" s="4">
        <v>208.58695652173913</v>
      </c>
      <c r="F513" s="4">
        <f>Nurse[[#This Row],[Total Nurse Staff Hours]]/Nurse[[#This Row],[MDS Census]]</f>
        <v>3.0710349140177176</v>
      </c>
      <c r="G513" s="4">
        <f>Nurse[[#This Row],[Total Direct Care Staff Hours]]/Nurse[[#This Row],[MDS Census]]</f>
        <v>2.7862511724856698</v>
      </c>
      <c r="H513" s="4">
        <f>Nurse[[#This Row],[Total RN Hours (w/ Admin, DON)]]/Nurse[[#This Row],[MDS Census]]</f>
        <v>0.4848389786347056</v>
      </c>
      <c r="I513" s="4">
        <f>Nurse[[#This Row],[RN Hours (excl. Admin, DON)]]/Nurse[[#This Row],[MDS Census]]</f>
        <v>0.28202501302761857</v>
      </c>
      <c r="J513" s="4">
        <f>SUM(Nurse[[#This Row],[RN Hours (excl. Admin, DON)]],Nurse[[#This Row],[RN Admin Hours]],Nurse[[#This Row],[RN DON Hours]],Nurse[[#This Row],[LPN Hours (excl. Admin)]],Nurse[[#This Row],[LPN Admin Hours]],Nurse[[#This Row],[CNA Hours]],Nurse[[#This Row],[NA TR Hours]],Nurse[[#This Row],[Med Aide/Tech Hours]])</f>
        <v>640.57782608695652</v>
      </c>
      <c r="K513" s="4">
        <f>SUM(Nurse[[#This Row],[RN Hours (excl. Admin, DON)]],Nurse[[#This Row],[LPN Hours (excl. Admin)]],Nurse[[#This Row],[CNA Hours]],Nurse[[#This Row],[NA TR Hours]],Nurse[[#This Row],[Med Aide/Tech Hours]])</f>
        <v>581.17565217391302</v>
      </c>
      <c r="L513" s="4">
        <f>SUM(Nurse[[#This Row],[RN Hours (excl. Admin, DON)]],Nurse[[#This Row],[RN Admin Hours]],Nurse[[#This Row],[RN DON Hours]])</f>
        <v>101.13108695652174</v>
      </c>
      <c r="M513" s="4">
        <v>58.826739130434788</v>
      </c>
      <c r="N513" s="4">
        <v>34.782608695652172</v>
      </c>
      <c r="O513" s="4">
        <v>7.5217391304347823</v>
      </c>
      <c r="P513" s="4">
        <f>SUM(Nurse[[#This Row],[LPN Hours (excl. Admin)]],Nurse[[#This Row],[LPN Admin Hours]])</f>
        <v>179.375</v>
      </c>
      <c r="Q513" s="4">
        <v>162.27717391304347</v>
      </c>
      <c r="R513" s="4">
        <v>17.097826086956523</v>
      </c>
      <c r="S513" s="4">
        <f>SUM(Nurse[[#This Row],[CNA Hours]],Nurse[[#This Row],[NA TR Hours]],Nurse[[#This Row],[Med Aide/Tech Hours]])</f>
        <v>360.07173913043482</v>
      </c>
      <c r="T513" s="4">
        <v>326.34347826086957</v>
      </c>
      <c r="U513" s="4">
        <v>26.551630434782609</v>
      </c>
      <c r="V513" s="4">
        <v>7.1766304347826084</v>
      </c>
      <c r="W5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12.419130434782607</v>
      </c>
      <c r="X513" s="4">
        <v>12.419130434782607</v>
      </c>
      <c r="Y513" s="4">
        <v>0</v>
      </c>
      <c r="Z513" s="4">
        <v>0</v>
      </c>
      <c r="AA513" s="4">
        <v>0</v>
      </c>
      <c r="AB513" s="4">
        <v>0</v>
      </c>
      <c r="AC513" s="4">
        <v>0</v>
      </c>
      <c r="AD513" s="4">
        <v>0</v>
      </c>
      <c r="AE513" s="4">
        <v>0</v>
      </c>
      <c r="AF513" s="1">
        <v>395537</v>
      </c>
      <c r="AG513" s="1">
        <v>3</v>
      </c>
      <c r="AH513"/>
    </row>
    <row r="514" spans="1:34" x14ac:dyDescent="0.25">
      <c r="A514" t="s">
        <v>721</v>
      </c>
      <c r="B514" t="s">
        <v>85</v>
      </c>
      <c r="C514" t="s">
        <v>818</v>
      </c>
      <c r="D514" t="s">
        <v>761</v>
      </c>
      <c r="E514" s="4">
        <v>110.66304347826087</v>
      </c>
      <c r="F514" s="4">
        <f>Nurse[[#This Row],[Total Nurse Staff Hours]]/Nurse[[#This Row],[MDS Census]]</f>
        <v>2.8812739416560258</v>
      </c>
      <c r="G514" s="4">
        <f>Nurse[[#This Row],[Total Direct Care Staff Hours]]/Nurse[[#This Row],[MDS Census]]</f>
        <v>2.7541007759552105</v>
      </c>
      <c r="H514" s="4">
        <f>Nurse[[#This Row],[Total RN Hours (w/ Admin, DON)]]/Nurse[[#This Row],[MDS Census]]</f>
        <v>0.50311855416953144</v>
      </c>
      <c r="I514" s="4">
        <f>Nurse[[#This Row],[RN Hours (excl. Admin, DON)]]/Nurse[[#This Row],[MDS Census]]</f>
        <v>0.37594538846871622</v>
      </c>
      <c r="J514" s="4">
        <f>SUM(Nurse[[#This Row],[RN Hours (excl. Admin, DON)]],Nurse[[#This Row],[RN Admin Hours]],Nurse[[#This Row],[RN DON Hours]],Nurse[[#This Row],[LPN Hours (excl. Admin)]],Nurse[[#This Row],[LPN Admin Hours]],Nurse[[#This Row],[CNA Hours]],Nurse[[#This Row],[NA TR Hours]],Nurse[[#This Row],[Med Aide/Tech Hours]])</f>
        <v>318.85054347826087</v>
      </c>
      <c r="K514" s="4">
        <f>SUM(Nurse[[#This Row],[RN Hours (excl. Admin, DON)]],Nurse[[#This Row],[LPN Hours (excl. Admin)]],Nurse[[#This Row],[CNA Hours]],Nurse[[#This Row],[NA TR Hours]],Nurse[[#This Row],[Med Aide/Tech Hours]])</f>
        <v>304.7771739130435</v>
      </c>
      <c r="L514" s="4">
        <f>SUM(Nurse[[#This Row],[RN Hours (excl. Admin, DON)]],Nurse[[#This Row],[RN Admin Hours]],Nurse[[#This Row],[RN DON Hours]])</f>
        <v>55.676630434782609</v>
      </c>
      <c r="M514" s="4">
        <v>41.603260869565219</v>
      </c>
      <c r="N514" s="4">
        <v>8.9510869565217384</v>
      </c>
      <c r="O514" s="4">
        <v>5.1222826086956523</v>
      </c>
      <c r="P514" s="4">
        <f>SUM(Nurse[[#This Row],[LPN Hours (excl. Admin)]],Nurse[[#This Row],[LPN Admin Hours]])</f>
        <v>66.108695652173907</v>
      </c>
      <c r="Q514" s="4">
        <v>66.108695652173907</v>
      </c>
      <c r="R514" s="4">
        <v>0</v>
      </c>
      <c r="S514" s="4">
        <f>SUM(Nurse[[#This Row],[CNA Hours]],Nurse[[#This Row],[NA TR Hours]],Nurse[[#This Row],[Med Aide/Tech Hours]])</f>
        <v>197.06521739130434</v>
      </c>
      <c r="T514" s="4">
        <v>193.8016304347826</v>
      </c>
      <c r="U514" s="4">
        <v>3.2635869565217392</v>
      </c>
      <c r="V514" s="4">
        <v>0</v>
      </c>
      <c r="W5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125.13586956521739</v>
      </c>
      <c r="X514" s="4">
        <v>27.059782608695652</v>
      </c>
      <c r="Y514" s="4">
        <v>0</v>
      </c>
      <c r="Z514" s="4">
        <v>0</v>
      </c>
      <c r="AA514" s="4">
        <v>24.953804347826086</v>
      </c>
      <c r="AB514" s="4">
        <v>0</v>
      </c>
      <c r="AC514" s="4">
        <v>72.706521739130437</v>
      </c>
      <c r="AD514" s="4">
        <v>0.41576086956521741</v>
      </c>
      <c r="AE514" s="4">
        <v>0</v>
      </c>
      <c r="AF514" s="1">
        <v>395177</v>
      </c>
      <c r="AG514" s="1">
        <v>3</v>
      </c>
      <c r="AH514"/>
    </row>
    <row r="515" spans="1:34" x14ac:dyDescent="0.25">
      <c r="A515" t="s">
        <v>721</v>
      </c>
      <c r="B515" t="s">
        <v>468</v>
      </c>
      <c r="C515" t="s">
        <v>853</v>
      </c>
      <c r="D515" t="s">
        <v>793</v>
      </c>
      <c r="E515" s="4">
        <v>116.26086956521739</v>
      </c>
      <c r="F515" s="4">
        <f>Nurse[[#This Row],[Total Nurse Staff Hours]]/Nurse[[#This Row],[MDS Census]]</f>
        <v>2.9860882572924456</v>
      </c>
      <c r="G515" s="4">
        <f>Nurse[[#This Row],[Total Direct Care Staff Hours]]/Nurse[[#This Row],[MDS Census]]</f>
        <v>2.7704468960359017</v>
      </c>
      <c r="H515" s="4">
        <f>Nurse[[#This Row],[Total RN Hours (w/ Admin, DON)]]/Nurse[[#This Row],[MDS Census]]</f>
        <v>0.38396877337322366</v>
      </c>
      <c r="I515" s="4">
        <f>Nurse[[#This Row],[RN Hours (excl. Admin, DON)]]/Nurse[[#This Row],[MDS Census]]</f>
        <v>0.21096017202692596</v>
      </c>
      <c r="J515" s="4">
        <f>SUM(Nurse[[#This Row],[RN Hours (excl. Admin, DON)]],Nurse[[#This Row],[RN Admin Hours]],Nurse[[#This Row],[RN DON Hours]],Nurse[[#This Row],[LPN Hours (excl. Admin)]],Nurse[[#This Row],[LPN Admin Hours]],Nurse[[#This Row],[CNA Hours]],Nurse[[#This Row],[NA TR Hours]],Nurse[[#This Row],[Med Aide/Tech Hours]])</f>
        <v>347.16521739130434</v>
      </c>
      <c r="K515" s="4">
        <f>SUM(Nurse[[#This Row],[RN Hours (excl. Admin, DON)]],Nurse[[#This Row],[LPN Hours (excl. Admin)]],Nurse[[#This Row],[CNA Hours]],Nurse[[#This Row],[NA TR Hours]],Nurse[[#This Row],[Med Aide/Tech Hours]])</f>
        <v>322.09456521739133</v>
      </c>
      <c r="L515" s="4">
        <f>SUM(Nurse[[#This Row],[RN Hours (excl. Admin, DON)]],Nurse[[#This Row],[RN Admin Hours]],Nurse[[#This Row],[RN DON Hours]])</f>
        <v>44.640543478260874</v>
      </c>
      <c r="M515" s="4">
        <v>24.526413043478261</v>
      </c>
      <c r="N515" s="4">
        <v>13.953804347826088</v>
      </c>
      <c r="O515" s="4">
        <v>6.1603260869565215</v>
      </c>
      <c r="P515" s="4">
        <f>SUM(Nurse[[#This Row],[LPN Hours (excl. Admin)]],Nurse[[#This Row],[LPN Admin Hours]])</f>
        <v>80.60195652173914</v>
      </c>
      <c r="Q515" s="4">
        <v>75.645434782608703</v>
      </c>
      <c r="R515" s="4">
        <v>4.9565217391304346</v>
      </c>
      <c r="S515" s="4">
        <f>SUM(Nurse[[#This Row],[CNA Hours]],Nurse[[#This Row],[NA TR Hours]],Nurse[[#This Row],[Med Aide/Tech Hours]])</f>
        <v>221.92271739130433</v>
      </c>
      <c r="T515" s="4">
        <v>157.63304347826087</v>
      </c>
      <c r="U515" s="4">
        <v>64.289673913043472</v>
      </c>
      <c r="V515" s="4">
        <v>0</v>
      </c>
      <c r="W5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78.149673913043472</v>
      </c>
      <c r="X515" s="4">
        <v>2.2826086956521738</v>
      </c>
      <c r="Y515" s="4">
        <v>0</v>
      </c>
      <c r="Z515" s="4">
        <v>0</v>
      </c>
      <c r="AA515" s="4">
        <v>13.313913043478257</v>
      </c>
      <c r="AB515" s="4">
        <v>0</v>
      </c>
      <c r="AC515" s="4">
        <v>62.553152173913034</v>
      </c>
      <c r="AD515" s="4">
        <v>0</v>
      </c>
      <c r="AE515" s="4">
        <v>0</v>
      </c>
      <c r="AF515" s="1">
        <v>395767</v>
      </c>
      <c r="AG515" s="1">
        <v>3</v>
      </c>
      <c r="AH515"/>
    </row>
    <row r="516" spans="1:34" x14ac:dyDescent="0.25">
      <c r="A516" t="s">
        <v>721</v>
      </c>
      <c r="B516" t="s">
        <v>89</v>
      </c>
      <c r="C516" t="s">
        <v>936</v>
      </c>
      <c r="D516" t="s">
        <v>756</v>
      </c>
      <c r="E516" s="4">
        <v>55.25</v>
      </c>
      <c r="F516" s="4">
        <f>Nurse[[#This Row],[Total Nurse Staff Hours]]/Nurse[[#This Row],[MDS Census]]</f>
        <v>2.980572496557151</v>
      </c>
      <c r="G516" s="4">
        <f>Nurse[[#This Row],[Total Direct Care Staff Hours]]/Nurse[[#This Row],[MDS Census]]</f>
        <v>2.5577906747983472</v>
      </c>
      <c r="H516" s="4">
        <f>Nurse[[#This Row],[Total RN Hours (w/ Admin, DON)]]/Nurse[[#This Row],[MDS Census]]</f>
        <v>0.83715325595120982</v>
      </c>
      <c r="I516" s="4">
        <f>Nurse[[#This Row],[RN Hours (excl. Admin, DON)]]/Nurse[[#This Row],[MDS Census]]</f>
        <v>0.41437143419240602</v>
      </c>
      <c r="J516" s="4">
        <f>SUM(Nurse[[#This Row],[RN Hours (excl. Admin, DON)]],Nurse[[#This Row],[RN Admin Hours]],Nurse[[#This Row],[RN DON Hours]],Nurse[[#This Row],[LPN Hours (excl. Admin)]],Nurse[[#This Row],[LPN Admin Hours]],Nurse[[#This Row],[CNA Hours]],Nurse[[#This Row],[NA TR Hours]],Nurse[[#This Row],[Med Aide/Tech Hours]])</f>
        <v>164.6766304347826</v>
      </c>
      <c r="K516" s="4">
        <f>SUM(Nurse[[#This Row],[RN Hours (excl. Admin, DON)]],Nurse[[#This Row],[LPN Hours (excl. Admin)]],Nurse[[#This Row],[CNA Hours]],Nurse[[#This Row],[NA TR Hours]],Nurse[[#This Row],[Med Aide/Tech Hours]])</f>
        <v>141.31793478260869</v>
      </c>
      <c r="L516" s="4">
        <f>SUM(Nurse[[#This Row],[RN Hours (excl. Admin, DON)]],Nurse[[#This Row],[RN Admin Hours]],Nurse[[#This Row],[RN DON Hours]])</f>
        <v>46.252717391304344</v>
      </c>
      <c r="M516" s="4">
        <v>22.894021739130434</v>
      </c>
      <c r="N516" s="4">
        <v>15.097826086956522</v>
      </c>
      <c r="O516" s="4">
        <v>8.2608695652173907</v>
      </c>
      <c r="P516" s="4">
        <f>SUM(Nurse[[#This Row],[LPN Hours (excl. Admin)]],Nurse[[#This Row],[LPN Admin Hours]])</f>
        <v>22.567934782608695</v>
      </c>
      <c r="Q516" s="4">
        <v>22.567934782608695</v>
      </c>
      <c r="R516" s="4">
        <v>0</v>
      </c>
      <c r="S516" s="4">
        <f>SUM(Nurse[[#This Row],[CNA Hours]],Nurse[[#This Row],[NA TR Hours]],Nurse[[#This Row],[Med Aide/Tech Hours]])</f>
        <v>95.855978260869563</v>
      </c>
      <c r="T516" s="4">
        <v>91.608695652173907</v>
      </c>
      <c r="U516" s="4">
        <v>4.2472826086956523</v>
      </c>
      <c r="V516" s="4">
        <v>0</v>
      </c>
      <c r="W5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12.418478260869566</v>
      </c>
      <c r="X516" s="4">
        <v>0</v>
      </c>
      <c r="Y516" s="4">
        <v>0</v>
      </c>
      <c r="Z516" s="4">
        <v>0</v>
      </c>
      <c r="AA516" s="4">
        <v>7.5760869565217392</v>
      </c>
      <c r="AB516" s="4">
        <v>0</v>
      </c>
      <c r="AC516" s="4">
        <v>3.8831521739130435</v>
      </c>
      <c r="AD516" s="4">
        <v>0.95923913043478259</v>
      </c>
      <c r="AE516" s="4">
        <v>0</v>
      </c>
      <c r="AF516" s="1">
        <v>395193</v>
      </c>
      <c r="AG516" s="1">
        <v>3</v>
      </c>
      <c r="AH516"/>
    </row>
    <row r="517" spans="1:34" x14ac:dyDescent="0.25">
      <c r="A517" t="s">
        <v>721</v>
      </c>
      <c r="B517" t="s">
        <v>43</v>
      </c>
      <c r="C517" t="s">
        <v>913</v>
      </c>
      <c r="D517" t="s">
        <v>756</v>
      </c>
      <c r="E517" s="4">
        <v>141.2391304347826</v>
      </c>
      <c r="F517" s="4">
        <f>Nurse[[#This Row],[Total Nurse Staff Hours]]/Nurse[[#This Row],[MDS Census]]</f>
        <v>3.4905263967985234</v>
      </c>
      <c r="G517" s="4">
        <f>Nurse[[#This Row],[Total Direct Care Staff Hours]]/Nurse[[#This Row],[MDS Census]]</f>
        <v>3.3597352624288144</v>
      </c>
      <c r="H517" s="4">
        <f>Nurse[[#This Row],[Total RN Hours (w/ Admin, DON)]]/Nurse[[#This Row],[MDS Census]]</f>
        <v>0.55292442665845765</v>
      </c>
      <c r="I517" s="4">
        <f>Nurse[[#This Row],[RN Hours (excl. Admin, DON)]]/Nurse[[#This Row],[MDS Census]]</f>
        <v>0.42213329228874852</v>
      </c>
      <c r="J517" s="4">
        <f>SUM(Nurse[[#This Row],[RN Hours (excl. Admin, DON)]],Nurse[[#This Row],[RN Admin Hours]],Nurse[[#This Row],[RN DON Hours]],Nurse[[#This Row],[LPN Hours (excl. Admin)]],Nurse[[#This Row],[LPN Admin Hours]],Nurse[[#This Row],[CNA Hours]],Nurse[[#This Row],[NA TR Hours]],Nurse[[#This Row],[Med Aide/Tech Hours]])</f>
        <v>492.99891304347835</v>
      </c>
      <c r="K517" s="4">
        <f>SUM(Nurse[[#This Row],[RN Hours (excl. Admin, DON)]],Nurse[[#This Row],[LPN Hours (excl. Admin)]],Nurse[[#This Row],[CNA Hours]],Nurse[[#This Row],[NA TR Hours]],Nurse[[#This Row],[Med Aide/Tech Hours]])</f>
        <v>474.52608695652185</v>
      </c>
      <c r="L517" s="4">
        <f>SUM(Nurse[[#This Row],[RN Hours (excl. Admin, DON)]],Nurse[[#This Row],[RN Admin Hours]],Nurse[[#This Row],[RN DON Hours]])</f>
        <v>78.094565217391278</v>
      </c>
      <c r="M517" s="4">
        <v>59.621739130434754</v>
      </c>
      <c r="N517" s="4">
        <v>13.081521739130435</v>
      </c>
      <c r="O517" s="4">
        <v>5.3913043478260869</v>
      </c>
      <c r="P517" s="4">
        <f>SUM(Nurse[[#This Row],[LPN Hours (excl. Admin)]],Nurse[[#This Row],[LPN Admin Hours]])</f>
        <v>118.76956521739137</v>
      </c>
      <c r="Q517" s="4">
        <v>118.76956521739137</v>
      </c>
      <c r="R517" s="4">
        <v>0</v>
      </c>
      <c r="S517" s="4">
        <f>SUM(Nurse[[#This Row],[CNA Hours]],Nurse[[#This Row],[NA TR Hours]],Nurse[[#This Row],[Med Aide/Tech Hours]])</f>
        <v>296.13478260869573</v>
      </c>
      <c r="T517" s="4">
        <v>292.53913043478269</v>
      </c>
      <c r="U517" s="4">
        <v>0</v>
      </c>
      <c r="V517" s="4">
        <v>3.5956521739130447</v>
      </c>
      <c r="W5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138.70326086956524</v>
      </c>
      <c r="X517" s="4">
        <v>13.541304347826081</v>
      </c>
      <c r="Y517" s="4">
        <v>0</v>
      </c>
      <c r="Z517" s="4">
        <v>0</v>
      </c>
      <c r="AA517" s="4">
        <v>31.75869565217392</v>
      </c>
      <c r="AB517" s="4">
        <v>0</v>
      </c>
      <c r="AC517" s="4">
        <v>93.403260869565244</v>
      </c>
      <c r="AD517" s="4">
        <v>0</v>
      </c>
      <c r="AE517" s="4">
        <v>0</v>
      </c>
      <c r="AF517" s="1">
        <v>395052</v>
      </c>
      <c r="AG517" s="1">
        <v>3</v>
      </c>
      <c r="AH517"/>
    </row>
    <row r="518" spans="1:34" x14ac:dyDescent="0.25">
      <c r="A518" t="s">
        <v>721</v>
      </c>
      <c r="B518" t="s">
        <v>223</v>
      </c>
      <c r="C518" t="s">
        <v>1001</v>
      </c>
      <c r="D518" t="s">
        <v>784</v>
      </c>
      <c r="E518" s="4">
        <v>124.98913043478261</v>
      </c>
      <c r="F518" s="4">
        <f>Nurse[[#This Row],[Total Nurse Staff Hours]]/Nurse[[#This Row],[MDS Census]]</f>
        <v>3.1445073484650847</v>
      </c>
      <c r="G518" s="4">
        <f>Nurse[[#This Row],[Total Direct Care Staff Hours]]/Nurse[[#This Row],[MDS Census]]</f>
        <v>2.8268710322636754</v>
      </c>
      <c r="H518" s="4">
        <f>Nurse[[#This Row],[Total RN Hours (w/ Admin, DON)]]/Nurse[[#This Row],[MDS Census]]</f>
        <v>0.44894773458561615</v>
      </c>
      <c r="I518" s="4">
        <f>Nurse[[#This Row],[RN Hours (excl. Admin, DON)]]/Nurse[[#This Row],[MDS Census]]</f>
        <v>0.13131141838420735</v>
      </c>
      <c r="J518" s="4">
        <f>SUM(Nurse[[#This Row],[RN Hours (excl. Admin, DON)]],Nurse[[#This Row],[RN Admin Hours]],Nurse[[#This Row],[RN DON Hours]],Nurse[[#This Row],[LPN Hours (excl. Admin)]],Nurse[[#This Row],[LPN Admin Hours]],Nurse[[#This Row],[CNA Hours]],Nurse[[#This Row],[NA TR Hours]],Nurse[[#This Row],[Med Aide/Tech Hours]])</f>
        <v>393.02923913043486</v>
      </c>
      <c r="K518" s="4">
        <f>SUM(Nurse[[#This Row],[RN Hours (excl. Admin, DON)]],Nurse[[#This Row],[LPN Hours (excl. Admin)]],Nurse[[#This Row],[CNA Hours]],Nurse[[#This Row],[NA TR Hours]],Nurse[[#This Row],[Med Aide/Tech Hours]])</f>
        <v>353.32815217391311</v>
      </c>
      <c r="L518" s="4">
        <f>SUM(Nurse[[#This Row],[RN Hours (excl. Admin, DON)]],Nurse[[#This Row],[RN Admin Hours]],Nurse[[#This Row],[RN DON Hours]])</f>
        <v>56.113586956521743</v>
      </c>
      <c r="M518" s="4">
        <v>16.412500000000001</v>
      </c>
      <c r="N518" s="4">
        <v>35.266304347826093</v>
      </c>
      <c r="O518" s="4">
        <v>4.4347826086956523</v>
      </c>
      <c r="P518" s="4">
        <f>SUM(Nurse[[#This Row],[LPN Hours (excl. Admin)]],Nurse[[#This Row],[LPN Admin Hours]])</f>
        <v>87.990869565217395</v>
      </c>
      <c r="Q518" s="4">
        <v>87.990869565217395</v>
      </c>
      <c r="R518" s="4">
        <v>0</v>
      </c>
      <c r="S518" s="4">
        <f>SUM(Nurse[[#This Row],[CNA Hours]],Nurse[[#This Row],[NA TR Hours]],Nurse[[#This Row],[Med Aide/Tech Hours]])</f>
        <v>248.92478260869572</v>
      </c>
      <c r="T518" s="4">
        <v>248.92478260869572</v>
      </c>
      <c r="U518" s="4">
        <v>0</v>
      </c>
      <c r="V518" s="4">
        <v>0</v>
      </c>
      <c r="W5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163.09652173913042</v>
      </c>
      <c r="X518" s="4">
        <v>0.375</v>
      </c>
      <c r="Y518" s="4">
        <v>0</v>
      </c>
      <c r="Z518" s="4">
        <v>0</v>
      </c>
      <c r="AA518" s="4">
        <v>33.451413043478261</v>
      </c>
      <c r="AB518" s="4">
        <v>0</v>
      </c>
      <c r="AC518" s="4">
        <v>129.27010869565217</v>
      </c>
      <c r="AD518" s="4">
        <v>0</v>
      </c>
      <c r="AE518" s="4">
        <v>0</v>
      </c>
      <c r="AF518" s="1">
        <v>395416</v>
      </c>
      <c r="AG518" s="1">
        <v>3</v>
      </c>
      <c r="AH518"/>
    </row>
    <row r="519" spans="1:34" x14ac:dyDescent="0.25">
      <c r="A519" t="s">
        <v>721</v>
      </c>
      <c r="B519" t="s">
        <v>359</v>
      </c>
      <c r="C519" t="s">
        <v>1048</v>
      </c>
      <c r="D519" t="s">
        <v>751</v>
      </c>
      <c r="E519" s="4">
        <v>103.89130434782609</v>
      </c>
      <c r="F519" s="4">
        <f>Nurse[[#This Row],[Total Nurse Staff Hours]]/Nurse[[#This Row],[MDS Census]]</f>
        <v>4.5148828206737814</v>
      </c>
      <c r="G519" s="4">
        <f>Nurse[[#This Row],[Total Direct Care Staff Hours]]/Nurse[[#This Row],[MDS Census]]</f>
        <v>4.2034421427076794</v>
      </c>
      <c r="H519" s="4">
        <f>Nurse[[#This Row],[Total RN Hours (w/ Admin, DON)]]/Nurse[[#This Row],[MDS Census]]</f>
        <v>0.76435969868173248</v>
      </c>
      <c r="I519" s="4">
        <f>Nurse[[#This Row],[RN Hours (excl. Admin, DON)]]/Nurse[[#This Row],[MDS Census]]</f>
        <v>0.53167503661853943</v>
      </c>
      <c r="J519" s="4">
        <f>SUM(Nurse[[#This Row],[RN Hours (excl. Admin, DON)]],Nurse[[#This Row],[RN Admin Hours]],Nurse[[#This Row],[RN DON Hours]],Nurse[[#This Row],[LPN Hours (excl. Admin)]],Nurse[[#This Row],[LPN Admin Hours]],Nurse[[#This Row],[CNA Hours]],Nurse[[#This Row],[NA TR Hours]],Nurse[[#This Row],[Med Aide/Tech Hours]])</f>
        <v>469.05706521739137</v>
      </c>
      <c r="K519" s="4">
        <f>SUM(Nurse[[#This Row],[RN Hours (excl. Admin, DON)]],Nurse[[#This Row],[LPN Hours (excl. Admin)]],Nurse[[#This Row],[CNA Hours]],Nurse[[#This Row],[NA TR Hours]],Nurse[[#This Row],[Med Aide/Tech Hours]])</f>
        <v>436.70108695652175</v>
      </c>
      <c r="L519" s="4">
        <f>SUM(Nurse[[#This Row],[RN Hours (excl. Admin, DON)]],Nurse[[#This Row],[RN Admin Hours]],Nurse[[#This Row],[RN DON Hours]])</f>
        <v>79.410326086956516</v>
      </c>
      <c r="M519" s="4">
        <v>55.236413043478258</v>
      </c>
      <c r="N519" s="4">
        <v>19.445652173913043</v>
      </c>
      <c r="O519" s="4">
        <v>4.7282608695652177</v>
      </c>
      <c r="P519" s="4">
        <f>SUM(Nurse[[#This Row],[LPN Hours (excl. Admin)]],Nurse[[#This Row],[LPN Admin Hours]])</f>
        <v>137.70923913043478</v>
      </c>
      <c r="Q519" s="4">
        <v>129.52717391304347</v>
      </c>
      <c r="R519" s="4">
        <v>8.1820652173913047</v>
      </c>
      <c r="S519" s="4">
        <f>SUM(Nurse[[#This Row],[CNA Hours]],Nurse[[#This Row],[NA TR Hours]],Nurse[[#This Row],[Med Aide/Tech Hours]])</f>
        <v>251.9375</v>
      </c>
      <c r="T519" s="4">
        <v>214.78532608695653</v>
      </c>
      <c r="U519" s="4">
        <v>37.152173913043477</v>
      </c>
      <c r="V519" s="4">
        <v>0</v>
      </c>
      <c r="W5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6.4103260869565215</v>
      </c>
      <c r="X519" s="4">
        <v>0</v>
      </c>
      <c r="Y519" s="4">
        <v>0</v>
      </c>
      <c r="Z519" s="4">
        <v>0</v>
      </c>
      <c r="AA519" s="4">
        <v>0</v>
      </c>
      <c r="AB519" s="4">
        <v>0</v>
      </c>
      <c r="AC519" s="4">
        <v>6.4103260869565215</v>
      </c>
      <c r="AD519" s="4">
        <v>0</v>
      </c>
      <c r="AE519" s="4">
        <v>0</v>
      </c>
      <c r="AF519" s="1">
        <v>395609</v>
      </c>
      <c r="AG519" s="1">
        <v>3</v>
      </c>
      <c r="AH519"/>
    </row>
    <row r="520" spans="1:34" x14ac:dyDescent="0.25">
      <c r="A520" t="s">
        <v>721</v>
      </c>
      <c r="B520" t="s">
        <v>154</v>
      </c>
      <c r="C520" t="s">
        <v>971</v>
      </c>
      <c r="D520" t="s">
        <v>736</v>
      </c>
      <c r="E520" s="4">
        <v>101.84782608695652</v>
      </c>
      <c r="F520" s="4">
        <f>Nurse[[#This Row],[Total Nurse Staff Hours]]/Nurse[[#This Row],[MDS Census]]</f>
        <v>4.5266520811099253</v>
      </c>
      <c r="G520" s="4">
        <f>Nurse[[#This Row],[Total Direct Care Staff Hours]]/Nurse[[#This Row],[MDS Census]]</f>
        <v>4.4267588046958375</v>
      </c>
      <c r="H520" s="4">
        <f>Nurse[[#This Row],[Total RN Hours (w/ Admin, DON)]]/Nurse[[#This Row],[MDS Census]]</f>
        <v>0.87517075773745989</v>
      </c>
      <c r="I520" s="4">
        <f>Nurse[[#This Row],[RN Hours (excl. Admin, DON)]]/Nurse[[#This Row],[MDS Census]]</f>
        <v>0.77527748132337226</v>
      </c>
      <c r="J520" s="4">
        <f>SUM(Nurse[[#This Row],[RN Hours (excl. Admin, DON)]],Nurse[[#This Row],[RN Admin Hours]],Nurse[[#This Row],[RN DON Hours]],Nurse[[#This Row],[LPN Hours (excl. Admin)]],Nurse[[#This Row],[LPN Admin Hours]],Nurse[[#This Row],[CNA Hours]],Nurse[[#This Row],[NA TR Hours]],Nurse[[#This Row],[Med Aide/Tech Hours]])</f>
        <v>461.02967391304344</v>
      </c>
      <c r="K520" s="4">
        <f>SUM(Nurse[[#This Row],[RN Hours (excl. Admin, DON)]],Nurse[[#This Row],[LPN Hours (excl. Admin)]],Nurse[[#This Row],[CNA Hours]],Nurse[[#This Row],[NA TR Hours]],Nurse[[#This Row],[Med Aide/Tech Hours]])</f>
        <v>450.85576086956519</v>
      </c>
      <c r="L520" s="4">
        <f>SUM(Nurse[[#This Row],[RN Hours (excl. Admin, DON)]],Nurse[[#This Row],[RN Admin Hours]],Nurse[[#This Row],[RN DON Hours]])</f>
        <v>89.134239130434764</v>
      </c>
      <c r="M520" s="4">
        <v>78.960326086956499</v>
      </c>
      <c r="N520" s="4">
        <v>0</v>
      </c>
      <c r="O520" s="4">
        <v>10.173913043478262</v>
      </c>
      <c r="P520" s="4">
        <f>SUM(Nurse[[#This Row],[LPN Hours (excl. Admin)]],Nurse[[#This Row],[LPN Admin Hours]])</f>
        <v>106.28847826086954</v>
      </c>
      <c r="Q520" s="4">
        <v>106.28847826086954</v>
      </c>
      <c r="R520" s="4">
        <v>0</v>
      </c>
      <c r="S520" s="4">
        <f>SUM(Nurse[[#This Row],[CNA Hours]],Nurse[[#This Row],[NA TR Hours]],Nurse[[#This Row],[Med Aide/Tech Hours]])</f>
        <v>265.60695652173916</v>
      </c>
      <c r="T520" s="4">
        <v>265.60695652173916</v>
      </c>
      <c r="U520" s="4">
        <v>0</v>
      </c>
      <c r="V520" s="4">
        <v>0</v>
      </c>
      <c r="W5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85.695652173913047</v>
      </c>
      <c r="X520" s="4">
        <v>3.5652173913043477</v>
      </c>
      <c r="Y520" s="4">
        <v>0</v>
      </c>
      <c r="Z520" s="4">
        <v>0</v>
      </c>
      <c r="AA520" s="4">
        <v>25.423913043478262</v>
      </c>
      <c r="AB520" s="4">
        <v>0</v>
      </c>
      <c r="AC520" s="4">
        <v>56.706521739130437</v>
      </c>
      <c r="AD520" s="4">
        <v>0</v>
      </c>
      <c r="AE520" s="4">
        <v>0</v>
      </c>
      <c r="AF520" s="1">
        <v>395321</v>
      </c>
      <c r="AG520" s="1">
        <v>3</v>
      </c>
      <c r="AH520"/>
    </row>
    <row r="521" spans="1:34" x14ac:dyDescent="0.25">
      <c r="A521" t="s">
        <v>721</v>
      </c>
      <c r="B521" t="s">
        <v>10</v>
      </c>
      <c r="C521" t="s">
        <v>849</v>
      </c>
      <c r="D521" t="s">
        <v>781</v>
      </c>
      <c r="E521" s="4">
        <v>146.91304347826087</v>
      </c>
      <c r="F521" s="4">
        <f>Nurse[[#This Row],[Total Nurse Staff Hours]]/Nurse[[#This Row],[MDS Census]]</f>
        <v>3.979749186149748</v>
      </c>
      <c r="G521" s="4">
        <f>Nurse[[#This Row],[Total Direct Care Staff Hours]]/Nurse[[#This Row],[MDS Census]]</f>
        <v>3.6410949985202725</v>
      </c>
      <c r="H521" s="4">
        <f>Nurse[[#This Row],[Total RN Hours (w/ Admin, DON)]]/Nurse[[#This Row],[MDS Census]]</f>
        <v>0.53312740455756136</v>
      </c>
      <c r="I521" s="4">
        <f>Nurse[[#This Row],[RN Hours (excl. Admin, DON)]]/Nurse[[#This Row],[MDS Census]]</f>
        <v>0.265333678603137</v>
      </c>
      <c r="J521" s="4">
        <f>SUM(Nurse[[#This Row],[RN Hours (excl. Admin, DON)]],Nurse[[#This Row],[RN Admin Hours]],Nurse[[#This Row],[RN DON Hours]],Nurse[[#This Row],[LPN Hours (excl. Admin)]],Nurse[[#This Row],[LPN Admin Hours]],Nurse[[#This Row],[CNA Hours]],Nurse[[#This Row],[NA TR Hours]],Nurse[[#This Row],[Med Aide/Tech Hours]])</f>
        <v>584.67706521739126</v>
      </c>
      <c r="K521" s="4">
        <f>SUM(Nurse[[#This Row],[RN Hours (excl. Admin, DON)]],Nurse[[#This Row],[LPN Hours (excl. Admin)]],Nurse[[#This Row],[CNA Hours]],Nurse[[#This Row],[NA TR Hours]],Nurse[[#This Row],[Med Aide/Tech Hours]])</f>
        <v>534.924347826087</v>
      </c>
      <c r="L521" s="4">
        <f>SUM(Nurse[[#This Row],[RN Hours (excl. Admin, DON)]],Nurse[[#This Row],[RN Admin Hours]],Nurse[[#This Row],[RN DON Hours]])</f>
        <v>78.323369565217391</v>
      </c>
      <c r="M521" s="4">
        <v>38.980978260869563</v>
      </c>
      <c r="N521" s="4">
        <v>34.038043478260867</v>
      </c>
      <c r="O521" s="4">
        <v>5.3043478260869561</v>
      </c>
      <c r="P521" s="4">
        <f>SUM(Nurse[[#This Row],[LPN Hours (excl. Admin)]],Nurse[[#This Row],[LPN Admin Hours]])</f>
        <v>191.57880434782609</v>
      </c>
      <c r="Q521" s="4">
        <v>181.16847826086956</v>
      </c>
      <c r="R521" s="4">
        <v>10.410326086956522</v>
      </c>
      <c r="S521" s="4">
        <f>SUM(Nurse[[#This Row],[CNA Hours]],Nurse[[#This Row],[NA TR Hours]],Nurse[[#This Row],[Med Aide/Tech Hours]])</f>
        <v>314.77489130434782</v>
      </c>
      <c r="T521" s="4">
        <v>306.20152173913044</v>
      </c>
      <c r="U521" s="4">
        <v>8.5733695652173907</v>
      </c>
      <c r="V521" s="4">
        <v>0</v>
      </c>
      <c r="W5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92.041195652173911</v>
      </c>
      <c r="X521" s="4">
        <v>0</v>
      </c>
      <c r="Y521" s="4">
        <v>0</v>
      </c>
      <c r="Z521" s="4">
        <v>0</v>
      </c>
      <c r="AA521" s="4">
        <v>41.247282608695649</v>
      </c>
      <c r="AB521" s="4">
        <v>0</v>
      </c>
      <c r="AC521" s="4">
        <v>50.79391304347827</v>
      </c>
      <c r="AD521" s="4">
        <v>0</v>
      </c>
      <c r="AE521" s="4">
        <v>0</v>
      </c>
      <c r="AF521" s="1">
        <v>395539</v>
      </c>
      <c r="AG521" s="1">
        <v>3</v>
      </c>
      <c r="AH521"/>
    </row>
    <row r="522" spans="1:34" x14ac:dyDescent="0.25">
      <c r="A522" t="s">
        <v>721</v>
      </c>
      <c r="B522" t="s">
        <v>487</v>
      </c>
      <c r="C522" t="s">
        <v>879</v>
      </c>
      <c r="D522" t="s">
        <v>754</v>
      </c>
      <c r="E522" s="4">
        <v>50.913043478260867</v>
      </c>
      <c r="F522" s="4">
        <f>Nurse[[#This Row],[Total Nurse Staff Hours]]/Nurse[[#This Row],[MDS Census]]</f>
        <v>3.5262126387702821</v>
      </c>
      <c r="G522" s="4">
        <f>Nurse[[#This Row],[Total Direct Care Staff Hours]]/Nurse[[#This Row],[MDS Census]]</f>
        <v>3.1850512382578993</v>
      </c>
      <c r="H522" s="4">
        <f>Nurse[[#This Row],[Total RN Hours (w/ Admin, DON)]]/Nurse[[#This Row],[MDS Census]]</f>
        <v>1.0330913748932538</v>
      </c>
      <c r="I522" s="4">
        <f>Nurse[[#This Row],[RN Hours (excl. Admin, DON)]]/Nurse[[#This Row],[MDS Census]]</f>
        <v>0.69192997438087112</v>
      </c>
      <c r="J522" s="4">
        <f>SUM(Nurse[[#This Row],[RN Hours (excl. Admin, DON)]],Nurse[[#This Row],[RN Admin Hours]],Nurse[[#This Row],[RN DON Hours]],Nurse[[#This Row],[LPN Hours (excl. Admin)]],Nurse[[#This Row],[LPN Admin Hours]],Nurse[[#This Row],[CNA Hours]],Nurse[[#This Row],[NA TR Hours]],Nurse[[#This Row],[Med Aide/Tech Hours]])</f>
        <v>179.53021739130435</v>
      </c>
      <c r="K522" s="4">
        <f>SUM(Nurse[[#This Row],[RN Hours (excl. Admin, DON)]],Nurse[[#This Row],[LPN Hours (excl. Admin)]],Nurse[[#This Row],[CNA Hours]],Nurse[[#This Row],[NA TR Hours]],Nurse[[#This Row],[Med Aide/Tech Hours]])</f>
        <v>162.16065217391304</v>
      </c>
      <c r="L522" s="4">
        <f>SUM(Nurse[[#This Row],[RN Hours (excl. Admin, DON)]],Nurse[[#This Row],[RN Admin Hours]],Nurse[[#This Row],[RN DON Hours]])</f>
        <v>52.597826086956523</v>
      </c>
      <c r="M522" s="4">
        <v>35.228260869565219</v>
      </c>
      <c r="N522" s="4">
        <v>12.271739130434783</v>
      </c>
      <c r="O522" s="4">
        <v>5.0978260869565215</v>
      </c>
      <c r="P522" s="4">
        <f>SUM(Nurse[[#This Row],[LPN Hours (excl. Admin)]],Nurse[[#This Row],[LPN Admin Hours]])</f>
        <v>37.355978260869563</v>
      </c>
      <c r="Q522" s="4">
        <v>37.355978260869563</v>
      </c>
      <c r="R522" s="4">
        <v>0</v>
      </c>
      <c r="S522" s="4">
        <f>SUM(Nurse[[#This Row],[CNA Hours]],Nurse[[#This Row],[NA TR Hours]],Nurse[[#This Row],[Med Aide/Tech Hours]])</f>
        <v>89.576413043478254</v>
      </c>
      <c r="T522" s="4">
        <v>89.576413043478254</v>
      </c>
      <c r="U522" s="4">
        <v>0</v>
      </c>
      <c r="V522" s="4">
        <v>0</v>
      </c>
      <c r="W5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20.233695652173914</v>
      </c>
      <c r="X522" s="4">
        <v>5.0244565217391308</v>
      </c>
      <c r="Y522" s="4">
        <v>0</v>
      </c>
      <c r="Z522" s="4">
        <v>0</v>
      </c>
      <c r="AA522" s="4">
        <v>5.6032608695652177</v>
      </c>
      <c r="AB522" s="4">
        <v>0</v>
      </c>
      <c r="AC522" s="4">
        <v>9.6059782608695645</v>
      </c>
      <c r="AD522" s="4">
        <v>0</v>
      </c>
      <c r="AE522" s="4">
        <v>0</v>
      </c>
      <c r="AF522" s="1">
        <v>395794</v>
      </c>
      <c r="AG522" s="1">
        <v>3</v>
      </c>
      <c r="AH522"/>
    </row>
    <row r="523" spans="1:34" x14ac:dyDescent="0.25">
      <c r="A523" t="s">
        <v>721</v>
      </c>
      <c r="B523" t="s">
        <v>131</v>
      </c>
      <c r="C523" t="s">
        <v>954</v>
      </c>
      <c r="D523" t="s">
        <v>736</v>
      </c>
      <c r="E523" s="4">
        <v>96.858695652173907</v>
      </c>
      <c r="F523" s="4">
        <f>Nurse[[#This Row],[Total Nurse Staff Hours]]/Nurse[[#This Row],[MDS Census]]</f>
        <v>4.5956682751655258</v>
      </c>
      <c r="G523" s="4">
        <f>Nurse[[#This Row],[Total Direct Care Staff Hours]]/Nurse[[#This Row],[MDS Census]]</f>
        <v>4.0066490854000669</v>
      </c>
      <c r="H523" s="4">
        <f>Nurse[[#This Row],[Total RN Hours (w/ Admin, DON)]]/Nurse[[#This Row],[MDS Census]]</f>
        <v>1.3424138704971385</v>
      </c>
      <c r="I523" s="4">
        <f>Nurse[[#This Row],[RN Hours (excl. Admin, DON)]]/Nurse[[#This Row],[MDS Census]]</f>
        <v>0.75339468073167992</v>
      </c>
      <c r="J523" s="4">
        <f>SUM(Nurse[[#This Row],[RN Hours (excl. Admin, DON)]],Nurse[[#This Row],[RN Admin Hours]],Nurse[[#This Row],[RN DON Hours]],Nurse[[#This Row],[LPN Hours (excl. Admin)]],Nurse[[#This Row],[LPN Admin Hours]],Nurse[[#This Row],[CNA Hours]],Nurse[[#This Row],[NA TR Hours]],Nurse[[#This Row],[Med Aide/Tech Hours]])</f>
        <v>445.13043478260869</v>
      </c>
      <c r="K523" s="4">
        <f>SUM(Nurse[[#This Row],[RN Hours (excl. Admin, DON)]],Nurse[[#This Row],[LPN Hours (excl. Admin)]],Nurse[[#This Row],[CNA Hours]],Nurse[[#This Row],[NA TR Hours]],Nurse[[#This Row],[Med Aide/Tech Hours]])</f>
        <v>388.07880434782606</v>
      </c>
      <c r="L523" s="4">
        <f>SUM(Nurse[[#This Row],[RN Hours (excl. Admin, DON)]],Nurse[[#This Row],[RN Admin Hours]],Nurse[[#This Row],[RN DON Hours]])</f>
        <v>130.02445652173913</v>
      </c>
      <c r="M523" s="4">
        <v>72.972826086956516</v>
      </c>
      <c r="N523" s="4">
        <v>52.616847826086953</v>
      </c>
      <c r="O523" s="4">
        <v>4.4347826086956523</v>
      </c>
      <c r="P523" s="4">
        <f>SUM(Nurse[[#This Row],[LPN Hours (excl. Admin)]],Nurse[[#This Row],[LPN Admin Hours]])</f>
        <v>33.445652173913047</v>
      </c>
      <c r="Q523" s="4">
        <v>33.445652173913047</v>
      </c>
      <c r="R523" s="4">
        <v>0</v>
      </c>
      <c r="S523" s="4">
        <f>SUM(Nurse[[#This Row],[CNA Hours]],Nurse[[#This Row],[NA TR Hours]],Nurse[[#This Row],[Med Aide/Tech Hours]])</f>
        <v>281.6603260869565</v>
      </c>
      <c r="T523" s="4">
        <v>281.6603260869565</v>
      </c>
      <c r="U523" s="4">
        <v>0</v>
      </c>
      <c r="V523" s="4">
        <v>0</v>
      </c>
      <c r="W5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7.1385869565217384</v>
      </c>
      <c r="X523" s="4">
        <v>0.52173913043478259</v>
      </c>
      <c r="Y523" s="4">
        <v>0</v>
      </c>
      <c r="Z523" s="4">
        <v>0</v>
      </c>
      <c r="AA523" s="4">
        <v>6.6168478260869561</v>
      </c>
      <c r="AB523" s="4">
        <v>0</v>
      </c>
      <c r="AC523" s="4">
        <v>0</v>
      </c>
      <c r="AD523" s="4">
        <v>0</v>
      </c>
      <c r="AE523" s="4">
        <v>0</v>
      </c>
      <c r="AF523" s="1">
        <v>395278</v>
      </c>
      <c r="AG523" s="1">
        <v>3</v>
      </c>
      <c r="AH523"/>
    </row>
    <row r="524" spans="1:34" x14ac:dyDescent="0.25">
      <c r="A524" t="s">
        <v>721</v>
      </c>
      <c r="B524" t="s">
        <v>631</v>
      </c>
      <c r="C524" t="s">
        <v>909</v>
      </c>
      <c r="D524" t="s">
        <v>763</v>
      </c>
      <c r="E524" s="4">
        <v>70.043478260869563</v>
      </c>
      <c r="F524" s="4">
        <f>Nurse[[#This Row],[Total Nurse Staff Hours]]/Nurse[[#This Row],[MDS Census]]</f>
        <v>3.8014044072004967</v>
      </c>
      <c r="G524" s="4">
        <f>Nurse[[#This Row],[Total Direct Care Staff Hours]]/Nurse[[#This Row],[MDS Census]]</f>
        <v>3.379306331471136</v>
      </c>
      <c r="H524" s="4">
        <f>Nurse[[#This Row],[Total RN Hours (w/ Admin, DON)]]/Nurse[[#This Row],[MDS Census]]</f>
        <v>1.2479438237119802</v>
      </c>
      <c r="I524" s="4">
        <f>Nurse[[#This Row],[RN Hours (excl. Admin, DON)]]/Nurse[[#This Row],[MDS Census]]</f>
        <v>0.82584574798261945</v>
      </c>
      <c r="J524" s="4">
        <f>SUM(Nurse[[#This Row],[RN Hours (excl. Admin, DON)]],Nurse[[#This Row],[RN Admin Hours]],Nurse[[#This Row],[RN DON Hours]],Nurse[[#This Row],[LPN Hours (excl. Admin)]],Nurse[[#This Row],[LPN Admin Hours]],Nurse[[#This Row],[CNA Hours]],Nurse[[#This Row],[NA TR Hours]],Nurse[[#This Row],[Med Aide/Tech Hours]])</f>
        <v>266.26358695652175</v>
      </c>
      <c r="K524" s="4">
        <f>SUM(Nurse[[#This Row],[RN Hours (excl. Admin, DON)]],Nurse[[#This Row],[LPN Hours (excl. Admin)]],Nurse[[#This Row],[CNA Hours]],Nurse[[#This Row],[NA TR Hours]],Nurse[[#This Row],[Med Aide/Tech Hours]])</f>
        <v>236.69836956521738</v>
      </c>
      <c r="L524" s="4">
        <f>SUM(Nurse[[#This Row],[RN Hours (excl. Admin, DON)]],Nurse[[#This Row],[RN Admin Hours]],Nurse[[#This Row],[RN DON Hours]])</f>
        <v>87.410326086956516</v>
      </c>
      <c r="M524" s="4">
        <v>57.845108695652172</v>
      </c>
      <c r="N524" s="4">
        <v>24.682065217391305</v>
      </c>
      <c r="O524" s="4">
        <v>4.8831521739130439</v>
      </c>
      <c r="P524" s="4">
        <f>SUM(Nurse[[#This Row],[LPN Hours (excl. Admin)]],Nurse[[#This Row],[LPN Admin Hours]])</f>
        <v>48.182065217391305</v>
      </c>
      <c r="Q524" s="4">
        <v>48.182065217391305</v>
      </c>
      <c r="R524" s="4">
        <v>0</v>
      </c>
      <c r="S524" s="4">
        <f>SUM(Nurse[[#This Row],[CNA Hours]],Nurse[[#This Row],[NA TR Hours]],Nurse[[#This Row],[Med Aide/Tech Hours]])</f>
        <v>130.67119565217391</v>
      </c>
      <c r="T524" s="4">
        <v>106.03260869565217</v>
      </c>
      <c r="U524" s="4">
        <v>24.638586956521738</v>
      </c>
      <c r="V524" s="4">
        <v>0</v>
      </c>
      <c r="W5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4.6494565217391308</v>
      </c>
      <c r="X524" s="4">
        <v>0.33967391304347827</v>
      </c>
      <c r="Y524" s="4">
        <v>0</v>
      </c>
      <c r="Z524" s="4">
        <v>0</v>
      </c>
      <c r="AA524" s="4">
        <v>4.3097826086956523</v>
      </c>
      <c r="AB524" s="4">
        <v>0</v>
      </c>
      <c r="AC524" s="4">
        <v>0</v>
      </c>
      <c r="AD524" s="4">
        <v>0</v>
      </c>
      <c r="AE524" s="4">
        <v>0</v>
      </c>
      <c r="AF524" s="1">
        <v>396081</v>
      </c>
      <c r="AG524" s="1">
        <v>3</v>
      </c>
      <c r="AH524"/>
    </row>
    <row r="525" spans="1:34" x14ac:dyDescent="0.25">
      <c r="A525" t="s">
        <v>721</v>
      </c>
      <c r="B525" t="s">
        <v>60</v>
      </c>
      <c r="C525" t="s">
        <v>842</v>
      </c>
      <c r="D525" t="s">
        <v>772</v>
      </c>
      <c r="E525" s="4">
        <v>79.576086956521735</v>
      </c>
      <c r="F525" s="4">
        <f>Nurse[[#This Row],[Total Nurse Staff Hours]]/Nurse[[#This Row],[MDS Census]]</f>
        <v>3.9941893183991257</v>
      </c>
      <c r="G525" s="4">
        <f>Nurse[[#This Row],[Total Direct Care Staff Hours]]/Nurse[[#This Row],[MDS Census]]</f>
        <v>3.7947288621772977</v>
      </c>
      <c r="H525" s="4">
        <f>Nurse[[#This Row],[Total RN Hours (w/ Admin, DON)]]/Nurse[[#This Row],[MDS Census]]</f>
        <v>1.1100942494194783</v>
      </c>
      <c r="I525" s="4">
        <f>Nurse[[#This Row],[RN Hours (excl. Admin, DON)]]/Nurse[[#This Row],[MDS Census]]</f>
        <v>0.97787187542685428</v>
      </c>
      <c r="J525" s="4">
        <f>SUM(Nurse[[#This Row],[RN Hours (excl. Admin, DON)]],Nurse[[#This Row],[RN Admin Hours]],Nurse[[#This Row],[RN DON Hours]],Nurse[[#This Row],[LPN Hours (excl. Admin)]],Nurse[[#This Row],[LPN Admin Hours]],Nurse[[#This Row],[CNA Hours]],Nurse[[#This Row],[NA TR Hours]],Nurse[[#This Row],[Med Aide/Tech Hours]])</f>
        <v>317.84195652173912</v>
      </c>
      <c r="K525" s="4">
        <f>SUM(Nurse[[#This Row],[RN Hours (excl. Admin, DON)]],Nurse[[#This Row],[LPN Hours (excl. Admin)]],Nurse[[#This Row],[CNA Hours]],Nurse[[#This Row],[NA TR Hours]],Nurse[[#This Row],[Med Aide/Tech Hours]])</f>
        <v>301.96967391304344</v>
      </c>
      <c r="L525" s="4">
        <f>SUM(Nurse[[#This Row],[RN Hours (excl. Admin, DON)]],Nurse[[#This Row],[RN Admin Hours]],Nurse[[#This Row],[RN DON Hours]])</f>
        <v>88.336956521739125</v>
      </c>
      <c r="M525" s="4">
        <v>77.815217391304344</v>
      </c>
      <c r="N525" s="4">
        <v>5.3043478260869561</v>
      </c>
      <c r="O525" s="4">
        <v>5.2173913043478262</v>
      </c>
      <c r="P525" s="4">
        <f>SUM(Nurse[[#This Row],[LPN Hours (excl. Admin)]],Nurse[[#This Row],[LPN Admin Hours]])</f>
        <v>73.864130434782609</v>
      </c>
      <c r="Q525" s="4">
        <v>68.513586956521735</v>
      </c>
      <c r="R525" s="4">
        <v>5.3505434782608692</v>
      </c>
      <c r="S525" s="4">
        <f>SUM(Nurse[[#This Row],[CNA Hours]],Nurse[[#This Row],[NA TR Hours]],Nurse[[#This Row],[Med Aide/Tech Hours]])</f>
        <v>155.64086956521737</v>
      </c>
      <c r="T525" s="4">
        <v>155.64086956521737</v>
      </c>
      <c r="U525" s="4">
        <v>0</v>
      </c>
      <c r="V525" s="4">
        <v>0</v>
      </c>
      <c r="W5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10.953369565217391</v>
      </c>
      <c r="X525" s="4">
        <v>0</v>
      </c>
      <c r="Y525" s="4">
        <v>0</v>
      </c>
      <c r="Z525" s="4">
        <v>0</v>
      </c>
      <c r="AA525" s="4">
        <v>1.7826086956521738</v>
      </c>
      <c r="AB525" s="4">
        <v>0</v>
      </c>
      <c r="AC525" s="4">
        <v>9.1707608695652176</v>
      </c>
      <c r="AD525" s="4">
        <v>0</v>
      </c>
      <c r="AE525" s="4">
        <v>0</v>
      </c>
      <c r="AF525" s="1">
        <v>395104</v>
      </c>
      <c r="AG525" s="1">
        <v>3</v>
      </c>
      <c r="AH525"/>
    </row>
    <row r="526" spans="1:34" x14ac:dyDescent="0.25">
      <c r="A526" t="s">
        <v>721</v>
      </c>
      <c r="B526" t="s">
        <v>111</v>
      </c>
      <c r="C526" t="s">
        <v>806</v>
      </c>
      <c r="D526" t="s">
        <v>754</v>
      </c>
      <c r="E526" s="4">
        <v>135.56521739130434</v>
      </c>
      <c r="F526" s="4">
        <f>Nurse[[#This Row],[Total Nurse Staff Hours]]/Nurse[[#This Row],[MDS Census]]</f>
        <v>4.5085792174470818</v>
      </c>
      <c r="G526" s="4">
        <f>Nurse[[#This Row],[Total Direct Care Staff Hours]]/Nurse[[#This Row],[MDS Census]]</f>
        <v>4.21668537524054</v>
      </c>
      <c r="H526" s="4">
        <f>Nurse[[#This Row],[Total RN Hours (w/ Admin, DON)]]/Nurse[[#This Row],[MDS Census]]</f>
        <v>0.7250240538806928</v>
      </c>
      <c r="I526" s="4">
        <f>Nurse[[#This Row],[RN Hours (excl. Admin, DON)]]/Nurse[[#This Row],[MDS Census]]</f>
        <v>0.43313021167415011</v>
      </c>
      <c r="J526" s="4">
        <f>SUM(Nurse[[#This Row],[RN Hours (excl. Admin, DON)]],Nurse[[#This Row],[RN Admin Hours]],Nurse[[#This Row],[RN DON Hours]],Nurse[[#This Row],[LPN Hours (excl. Admin)]],Nurse[[#This Row],[LPN Admin Hours]],Nurse[[#This Row],[CNA Hours]],Nurse[[#This Row],[NA TR Hours]],Nurse[[#This Row],[Med Aide/Tech Hours]])</f>
        <v>611.20652173913049</v>
      </c>
      <c r="K526" s="4">
        <f>SUM(Nurse[[#This Row],[RN Hours (excl. Admin, DON)]],Nurse[[#This Row],[LPN Hours (excl. Admin)]],Nurse[[#This Row],[CNA Hours]],Nurse[[#This Row],[NA TR Hours]],Nurse[[#This Row],[Med Aide/Tech Hours]])</f>
        <v>571.63586956521749</v>
      </c>
      <c r="L526" s="4">
        <f>SUM(Nurse[[#This Row],[RN Hours (excl. Admin, DON)]],Nurse[[#This Row],[RN Admin Hours]],Nurse[[#This Row],[RN DON Hours]])</f>
        <v>98.288043478260875</v>
      </c>
      <c r="M526" s="4">
        <v>58.717391304347828</v>
      </c>
      <c r="N526" s="4">
        <v>34.701086956521742</v>
      </c>
      <c r="O526" s="4">
        <v>4.8695652173913047</v>
      </c>
      <c r="P526" s="4">
        <f>SUM(Nurse[[#This Row],[LPN Hours (excl. Admin)]],Nurse[[#This Row],[LPN Admin Hours]])</f>
        <v>234.42119565217391</v>
      </c>
      <c r="Q526" s="4">
        <v>234.42119565217391</v>
      </c>
      <c r="R526" s="4">
        <v>0</v>
      </c>
      <c r="S526" s="4">
        <f>SUM(Nurse[[#This Row],[CNA Hours]],Nurse[[#This Row],[NA TR Hours]],Nurse[[#This Row],[Med Aide/Tech Hours]])</f>
        <v>278.49728260869563</v>
      </c>
      <c r="T526" s="4">
        <v>239.08152173913044</v>
      </c>
      <c r="U526" s="4">
        <v>39.415760869565219</v>
      </c>
      <c r="V526" s="4">
        <v>0</v>
      </c>
      <c r="W5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0.63858695652173914</v>
      </c>
      <c r="X526" s="4">
        <v>0</v>
      </c>
      <c r="Y526" s="4">
        <v>0</v>
      </c>
      <c r="Z526" s="4">
        <v>0</v>
      </c>
      <c r="AA526" s="4">
        <v>0</v>
      </c>
      <c r="AB526" s="4">
        <v>0</v>
      </c>
      <c r="AC526" s="4">
        <v>0</v>
      </c>
      <c r="AD526" s="4">
        <v>0.63858695652173914</v>
      </c>
      <c r="AE526" s="4">
        <v>0</v>
      </c>
      <c r="AF526" s="1">
        <v>395244</v>
      </c>
      <c r="AG526" s="1">
        <v>3</v>
      </c>
      <c r="AH526"/>
    </row>
    <row r="527" spans="1:34" x14ac:dyDescent="0.25">
      <c r="A527" t="s">
        <v>721</v>
      </c>
      <c r="B527" t="s">
        <v>559</v>
      </c>
      <c r="C527" t="s">
        <v>970</v>
      </c>
      <c r="D527" t="s">
        <v>736</v>
      </c>
      <c r="E527" s="4">
        <v>110.51086956521739</v>
      </c>
      <c r="F527" s="4">
        <f>Nurse[[#This Row],[Total Nurse Staff Hours]]/Nurse[[#This Row],[MDS Census]]</f>
        <v>3.3412235664404437</v>
      </c>
      <c r="G527" s="4">
        <f>Nurse[[#This Row],[Total Direct Care Staff Hours]]/Nurse[[#This Row],[MDS Census]]</f>
        <v>3.1132094029703938</v>
      </c>
      <c r="H527" s="4">
        <f>Nurse[[#This Row],[Total RN Hours (w/ Admin, DON)]]/Nurse[[#This Row],[MDS Census]]</f>
        <v>0.74275794236254544</v>
      </c>
      <c r="I527" s="4">
        <f>Nurse[[#This Row],[RN Hours (excl. Admin, DON)]]/Nurse[[#This Row],[MDS Census]]</f>
        <v>0.60033736598800036</v>
      </c>
      <c r="J527" s="4">
        <f>SUM(Nurse[[#This Row],[RN Hours (excl. Admin, DON)]],Nurse[[#This Row],[RN Admin Hours]],Nurse[[#This Row],[RN DON Hours]],Nurse[[#This Row],[LPN Hours (excl. Admin)]],Nurse[[#This Row],[LPN Admin Hours]],Nurse[[#This Row],[CNA Hours]],Nurse[[#This Row],[NA TR Hours]],Nurse[[#This Row],[Med Aide/Tech Hours]])</f>
        <v>369.24152173913035</v>
      </c>
      <c r="K527" s="4">
        <f>SUM(Nurse[[#This Row],[RN Hours (excl. Admin, DON)]],Nurse[[#This Row],[LPN Hours (excl. Admin)]],Nurse[[#This Row],[CNA Hours]],Nurse[[#This Row],[NA TR Hours]],Nurse[[#This Row],[Med Aide/Tech Hours]])</f>
        <v>344.04347826086951</v>
      </c>
      <c r="L527" s="4">
        <f>SUM(Nurse[[#This Row],[RN Hours (excl. Admin, DON)]],Nurse[[#This Row],[RN Admin Hours]],Nurse[[#This Row],[RN DON Hours]])</f>
        <v>82.082826086956516</v>
      </c>
      <c r="M527" s="4">
        <v>66.343804347826079</v>
      </c>
      <c r="N527" s="4">
        <v>10.760760869565217</v>
      </c>
      <c r="O527" s="4">
        <v>4.9782608695652177</v>
      </c>
      <c r="P527" s="4">
        <f>SUM(Nurse[[#This Row],[LPN Hours (excl. Admin)]],Nurse[[#This Row],[LPN Admin Hours]])</f>
        <v>105.19184782608694</v>
      </c>
      <c r="Q527" s="4">
        <v>95.732826086956507</v>
      </c>
      <c r="R527" s="4">
        <v>9.459021739130435</v>
      </c>
      <c r="S527" s="4">
        <f>SUM(Nurse[[#This Row],[CNA Hours]],Nurse[[#This Row],[NA TR Hours]],Nurse[[#This Row],[Med Aide/Tech Hours]])</f>
        <v>181.96684782608693</v>
      </c>
      <c r="T527" s="4">
        <v>173.16249999999997</v>
      </c>
      <c r="U527" s="4">
        <v>8.804347826086957</v>
      </c>
      <c r="V527" s="4">
        <v>0</v>
      </c>
      <c r="W5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64.082717391304328</v>
      </c>
      <c r="X527" s="4">
        <v>11.896630434782608</v>
      </c>
      <c r="Y527" s="4">
        <v>0</v>
      </c>
      <c r="Z527" s="4">
        <v>0</v>
      </c>
      <c r="AA527" s="4">
        <v>12.133804347826082</v>
      </c>
      <c r="AB527" s="4">
        <v>0</v>
      </c>
      <c r="AC527" s="4">
        <v>40.052282608695634</v>
      </c>
      <c r="AD527" s="4">
        <v>0</v>
      </c>
      <c r="AE527" s="4">
        <v>0</v>
      </c>
      <c r="AF527" s="1">
        <v>395904</v>
      </c>
      <c r="AG527" s="1">
        <v>3</v>
      </c>
      <c r="AH527"/>
    </row>
    <row r="528" spans="1:34" x14ac:dyDescent="0.25">
      <c r="A528" t="s">
        <v>721</v>
      </c>
      <c r="B528" t="s">
        <v>404</v>
      </c>
      <c r="C528" t="s">
        <v>813</v>
      </c>
      <c r="D528" t="s">
        <v>755</v>
      </c>
      <c r="E528" s="4">
        <v>100.92391304347827</v>
      </c>
      <c r="F528" s="4">
        <f>Nurse[[#This Row],[Total Nurse Staff Hours]]/Nurse[[#This Row],[MDS Census]]</f>
        <v>4.332023694130319</v>
      </c>
      <c r="G528" s="4">
        <f>Nurse[[#This Row],[Total Direct Care Staff Hours]]/Nurse[[#This Row],[MDS Census]]</f>
        <v>4.1546720516962852</v>
      </c>
      <c r="H528" s="4">
        <f>Nurse[[#This Row],[Total RN Hours (w/ Admin, DON)]]/Nurse[[#This Row],[MDS Census]]</f>
        <v>0.87307269789983855</v>
      </c>
      <c r="I528" s="4">
        <f>Nurse[[#This Row],[RN Hours (excl. Admin, DON)]]/Nurse[[#This Row],[MDS Census]]</f>
        <v>0.6957210554658052</v>
      </c>
      <c r="J528" s="4">
        <f>SUM(Nurse[[#This Row],[RN Hours (excl. Admin, DON)]],Nurse[[#This Row],[RN Admin Hours]],Nurse[[#This Row],[RN DON Hours]],Nurse[[#This Row],[LPN Hours (excl. Admin)]],Nurse[[#This Row],[LPN Admin Hours]],Nurse[[#This Row],[CNA Hours]],Nurse[[#This Row],[NA TR Hours]],Nurse[[#This Row],[Med Aide/Tech Hours]])</f>
        <v>437.20478260869578</v>
      </c>
      <c r="K528" s="4">
        <f>SUM(Nurse[[#This Row],[RN Hours (excl. Admin, DON)]],Nurse[[#This Row],[LPN Hours (excl. Admin)]],Nurse[[#This Row],[CNA Hours]],Nurse[[#This Row],[NA TR Hours]],Nurse[[#This Row],[Med Aide/Tech Hours]])</f>
        <v>419.30576086956535</v>
      </c>
      <c r="L528" s="4">
        <f>SUM(Nurse[[#This Row],[RN Hours (excl. Admin, DON)]],Nurse[[#This Row],[RN Admin Hours]],Nurse[[#This Row],[RN DON Hours]])</f>
        <v>88.113913043478277</v>
      </c>
      <c r="M528" s="4">
        <v>70.214891304347844</v>
      </c>
      <c r="N528" s="4">
        <v>13.08923913043478</v>
      </c>
      <c r="O528" s="4">
        <v>4.8097826086956523</v>
      </c>
      <c r="P528" s="4">
        <f>SUM(Nurse[[#This Row],[LPN Hours (excl. Admin)]],Nurse[[#This Row],[LPN Admin Hours]])</f>
        <v>88.668152173913072</v>
      </c>
      <c r="Q528" s="4">
        <v>88.668152173913072</v>
      </c>
      <c r="R528" s="4">
        <v>0</v>
      </c>
      <c r="S528" s="4">
        <f>SUM(Nurse[[#This Row],[CNA Hours]],Nurse[[#This Row],[NA TR Hours]],Nurse[[#This Row],[Med Aide/Tech Hours]])</f>
        <v>260.42271739130445</v>
      </c>
      <c r="T528" s="4">
        <v>222.85380434782616</v>
      </c>
      <c r="U528" s="4">
        <v>37.568913043478275</v>
      </c>
      <c r="V528" s="4">
        <v>0</v>
      </c>
      <c r="W5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28" s="4">
        <v>0</v>
      </c>
      <c r="Y528" s="4">
        <v>0</v>
      </c>
      <c r="Z528" s="4">
        <v>0</v>
      </c>
      <c r="AA528" s="4">
        <v>0</v>
      </c>
      <c r="AB528" s="4">
        <v>0</v>
      </c>
      <c r="AC528" s="4">
        <v>0</v>
      </c>
      <c r="AD528" s="4">
        <v>0</v>
      </c>
      <c r="AE528" s="4">
        <v>0</v>
      </c>
      <c r="AF528" s="1">
        <v>395677</v>
      </c>
      <c r="AG528" s="1">
        <v>3</v>
      </c>
      <c r="AH528"/>
    </row>
    <row r="529" spans="1:34" x14ac:dyDescent="0.25">
      <c r="A529" t="s">
        <v>721</v>
      </c>
      <c r="B529" t="s">
        <v>97</v>
      </c>
      <c r="C529" t="s">
        <v>909</v>
      </c>
      <c r="D529" t="s">
        <v>763</v>
      </c>
      <c r="E529" s="4">
        <v>102.17391304347827</v>
      </c>
      <c r="F529" s="4">
        <f>Nurse[[#This Row],[Total Nurse Staff Hours]]/Nurse[[#This Row],[MDS Census]]</f>
        <v>4.1932712765957438</v>
      </c>
      <c r="G529" s="4">
        <f>Nurse[[#This Row],[Total Direct Care Staff Hours]]/Nurse[[#This Row],[MDS Census]]</f>
        <v>3.9980106382978713</v>
      </c>
      <c r="H529" s="4">
        <f>Nurse[[#This Row],[Total RN Hours (w/ Admin, DON)]]/Nurse[[#This Row],[MDS Census]]</f>
        <v>0.61333617021276599</v>
      </c>
      <c r="I529" s="4">
        <f>Nurse[[#This Row],[RN Hours (excl. Admin, DON)]]/Nurse[[#This Row],[MDS Census]]</f>
        <v>0.43078829787234041</v>
      </c>
      <c r="J529" s="4">
        <f>SUM(Nurse[[#This Row],[RN Hours (excl. Admin, DON)]],Nurse[[#This Row],[RN Admin Hours]],Nurse[[#This Row],[RN DON Hours]],Nurse[[#This Row],[LPN Hours (excl. Admin)]],Nurse[[#This Row],[LPN Admin Hours]],Nurse[[#This Row],[CNA Hours]],Nurse[[#This Row],[NA TR Hours]],Nurse[[#This Row],[Med Aide/Tech Hours]])</f>
        <v>428.44293478260863</v>
      </c>
      <c r="K529" s="4">
        <f>SUM(Nurse[[#This Row],[RN Hours (excl. Admin, DON)]],Nurse[[#This Row],[LPN Hours (excl. Admin)]],Nurse[[#This Row],[CNA Hours]],Nurse[[#This Row],[NA TR Hours]],Nurse[[#This Row],[Med Aide/Tech Hours]])</f>
        <v>408.49239130434773</v>
      </c>
      <c r="L529" s="4">
        <f>SUM(Nurse[[#This Row],[RN Hours (excl. Admin, DON)]],Nurse[[#This Row],[RN Admin Hours]],Nurse[[#This Row],[RN DON Hours]])</f>
        <v>62.666956521739131</v>
      </c>
      <c r="M529" s="4">
        <v>44.01532608695652</v>
      </c>
      <c r="N529" s="4">
        <v>13.173369565217392</v>
      </c>
      <c r="O529" s="4">
        <v>5.4782608695652177</v>
      </c>
      <c r="P529" s="4">
        <f>SUM(Nurse[[#This Row],[LPN Hours (excl. Admin)]],Nurse[[#This Row],[LPN Admin Hours]])</f>
        <v>93.347065217391318</v>
      </c>
      <c r="Q529" s="4">
        <v>92.048152173913053</v>
      </c>
      <c r="R529" s="4">
        <v>1.298913043478261</v>
      </c>
      <c r="S529" s="4">
        <f>SUM(Nurse[[#This Row],[CNA Hours]],Nurse[[#This Row],[NA TR Hours]],Nurse[[#This Row],[Med Aide/Tech Hours]])</f>
        <v>272.42891304347819</v>
      </c>
      <c r="T529" s="4">
        <v>272.42891304347819</v>
      </c>
      <c r="U529" s="4">
        <v>0</v>
      </c>
      <c r="V529" s="4">
        <v>0</v>
      </c>
      <c r="W5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42.133152173913047</v>
      </c>
      <c r="X529" s="4">
        <v>7.7871739130434792</v>
      </c>
      <c r="Y529" s="4">
        <v>0</v>
      </c>
      <c r="Z529" s="4">
        <v>0</v>
      </c>
      <c r="AA529" s="4">
        <v>15.355978260869565</v>
      </c>
      <c r="AB529" s="4">
        <v>0</v>
      </c>
      <c r="AC529" s="4">
        <v>18.989999999999998</v>
      </c>
      <c r="AD529" s="4">
        <v>0</v>
      </c>
      <c r="AE529" s="4">
        <v>0</v>
      </c>
      <c r="AF529" s="1">
        <v>395206</v>
      </c>
      <c r="AG529" s="1">
        <v>3</v>
      </c>
      <c r="AH529"/>
    </row>
    <row r="530" spans="1:34" x14ac:dyDescent="0.25">
      <c r="A530" t="s">
        <v>721</v>
      </c>
      <c r="B530" t="s">
        <v>198</v>
      </c>
      <c r="C530" t="s">
        <v>992</v>
      </c>
      <c r="D530" t="s">
        <v>736</v>
      </c>
      <c r="E530" s="4">
        <v>127.73913043478261</v>
      </c>
      <c r="F530" s="4">
        <f>Nurse[[#This Row],[Total Nurse Staff Hours]]/Nurse[[#This Row],[MDS Census]]</f>
        <v>3.6589218856364876</v>
      </c>
      <c r="G530" s="4">
        <f>Nurse[[#This Row],[Total Direct Care Staff Hours]]/Nurse[[#This Row],[MDS Census]]</f>
        <v>3.4982683798502383</v>
      </c>
      <c r="H530" s="4">
        <f>Nurse[[#This Row],[Total RN Hours (w/ Admin, DON)]]/Nurse[[#This Row],[MDS Census]]</f>
        <v>0.51631637168141598</v>
      </c>
      <c r="I530" s="4">
        <f>Nurse[[#This Row],[RN Hours (excl. Admin, DON)]]/Nurse[[#This Row],[MDS Census]]</f>
        <v>0.42918226684819605</v>
      </c>
      <c r="J530" s="4">
        <f>SUM(Nurse[[#This Row],[RN Hours (excl. Admin, DON)]],Nurse[[#This Row],[RN Admin Hours]],Nurse[[#This Row],[RN DON Hours]],Nurse[[#This Row],[LPN Hours (excl. Admin)]],Nurse[[#This Row],[LPN Admin Hours]],Nurse[[#This Row],[CNA Hours]],Nurse[[#This Row],[NA TR Hours]],Nurse[[#This Row],[Med Aide/Tech Hours]])</f>
        <v>467.38750000000005</v>
      </c>
      <c r="K530" s="4">
        <f>SUM(Nurse[[#This Row],[RN Hours (excl. Admin, DON)]],Nurse[[#This Row],[LPN Hours (excl. Admin)]],Nurse[[#This Row],[CNA Hours]],Nurse[[#This Row],[NA TR Hours]],Nurse[[#This Row],[Med Aide/Tech Hours]])</f>
        <v>446.86576086956524</v>
      </c>
      <c r="L530" s="4">
        <f>SUM(Nurse[[#This Row],[RN Hours (excl. Admin, DON)]],Nurse[[#This Row],[RN Admin Hours]],Nurse[[#This Row],[RN DON Hours]])</f>
        <v>65.953804347826093</v>
      </c>
      <c r="M530" s="4">
        <v>54.823369565217391</v>
      </c>
      <c r="N530" s="4">
        <v>5.7391304347826084</v>
      </c>
      <c r="O530" s="4">
        <v>5.3913043478260869</v>
      </c>
      <c r="P530" s="4">
        <f>SUM(Nurse[[#This Row],[LPN Hours (excl. Admin)]],Nurse[[#This Row],[LPN Admin Hours]])</f>
        <v>123.42989130434782</v>
      </c>
      <c r="Q530" s="4">
        <v>114.03858695652173</v>
      </c>
      <c r="R530" s="4">
        <v>9.3913043478260878</v>
      </c>
      <c r="S530" s="4">
        <f>SUM(Nurse[[#This Row],[CNA Hours]],Nurse[[#This Row],[NA TR Hours]],Nurse[[#This Row],[Med Aide/Tech Hours]])</f>
        <v>278.00380434782613</v>
      </c>
      <c r="T530" s="4">
        <v>278.00380434782613</v>
      </c>
      <c r="U530" s="4">
        <v>0</v>
      </c>
      <c r="V530" s="4">
        <v>0</v>
      </c>
      <c r="W5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10.070652173913045</v>
      </c>
      <c r="X530" s="4">
        <v>0.52173913043478259</v>
      </c>
      <c r="Y530" s="4">
        <v>0</v>
      </c>
      <c r="Z530" s="4">
        <v>0</v>
      </c>
      <c r="AA530" s="4">
        <v>9.5489130434782616</v>
      </c>
      <c r="AB530" s="4">
        <v>0</v>
      </c>
      <c r="AC530" s="4">
        <v>0</v>
      </c>
      <c r="AD530" s="4">
        <v>0</v>
      </c>
      <c r="AE530" s="4">
        <v>0</v>
      </c>
      <c r="AF530" s="1">
        <v>395380</v>
      </c>
      <c r="AG530" s="1">
        <v>3</v>
      </c>
      <c r="AH530"/>
    </row>
    <row r="531" spans="1:34" x14ac:dyDescent="0.25">
      <c r="A531" t="s">
        <v>721</v>
      </c>
      <c r="B531" t="s">
        <v>58</v>
      </c>
      <c r="C531" t="s">
        <v>895</v>
      </c>
      <c r="D531" t="s">
        <v>750</v>
      </c>
      <c r="E531" s="4">
        <v>79.902173913043484</v>
      </c>
      <c r="F531" s="4">
        <f>Nurse[[#This Row],[Total Nurse Staff Hours]]/Nurse[[#This Row],[MDS Census]]</f>
        <v>3.0272711195755679</v>
      </c>
      <c r="G531" s="4">
        <f>Nurse[[#This Row],[Total Direct Care Staff Hours]]/Nurse[[#This Row],[MDS Census]]</f>
        <v>2.8201265133995377</v>
      </c>
      <c r="H531" s="4">
        <f>Nurse[[#This Row],[Total RN Hours (w/ Admin, DON)]]/Nurse[[#This Row],[MDS Census]]</f>
        <v>0.49965582913889262</v>
      </c>
      <c r="I531" s="4">
        <f>Nurse[[#This Row],[RN Hours (excl. Admin, DON)]]/Nurse[[#This Row],[MDS Census]]</f>
        <v>0.29251122296286219</v>
      </c>
      <c r="J531" s="4">
        <f>SUM(Nurse[[#This Row],[RN Hours (excl. Admin, DON)]],Nurse[[#This Row],[RN Admin Hours]],Nurse[[#This Row],[RN DON Hours]],Nurse[[#This Row],[LPN Hours (excl. Admin)]],Nurse[[#This Row],[LPN Admin Hours]],Nurse[[#This Row],[CNA Hours]],Nurse[[#This Row],[NA TR Hours]],Nurse[[#This Row],[Med Aide/Tech Hours]])</f>
        <v>241.88554347826087</v>
      </c>
      <c r="K531" s="4">
        <f>SUM(Nurse[[#This Row],[RN Hours (excl. Admin, DON)]],Nurse[[#This Row],[LPN Hours (excl. Admin)]],Nurse[[#This Row],[CNA Hours]],Nurse[[#This Row],[NA TR Hours]],Nurse[[#This Row],[Med Aide/Tech Hours]])</f>
        <v>225.33423913043481</v>
      </c>
      <c r="L531" s="4">
        <f>SUM(Nurse[[#This Row],[RN Hours (excl. Admin, DON)]],Nurse[[#This Row],[RN Admin Hours]],Nurse[[#This Row],[RN DON Hours]])</f>
        <v>39.923586956521739</v>
      </c>
      <c r="M531" s="4">
        <v>23.372282608695652</v>
      </c>
      <c r="N531" s="4">
        <v>10.964347826086957</v>
      </c>
      <c r="O531" s="4">
        <v>5.5869565217391308</v>
      </c>
      <c r="P531" s="4">
        <f>SUM(Nurse[[#This Row],[LPN Hours (excl. Admin)]],Nurse[[#This Row],[LPN Admin Hours]])</f>
        <v>78.111413043478265</v>
      </c>
      <c r="Q531" s="4">
        <v>78.111413043478265</v>
      </c>
      <c r="R531" s="4">
        <v>0</v>
      </c>
      <c r="S531" s="4">
        <f>SUM(Nurse[[#This Row],[CNA Hours]],Nurse[[#This Row],[NA TR Hours]],Nurse[[#This Row],[Med Aide/Tech Hours]])</f>
        <v>123.85054347826087</v>
      </c>
      <c r="T531" s="4">
        <v>123.85054347826087</v>
      </c>
      <c r="U531" s="4">
        <v>0</v>
      </c>
      <c r="V531" s="4">
        <v>0</v>
      </c>
      <c r="W5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1.2934782608695652</v>
      </c>
      <c r="X531" s="4">
        <v>1.1304347826086956</v>
      </c>
      <c r="Y531" s="4">
        <v>0</v>
      </c>
      <c r="Z531" s="4">
        <v>0</v>
      </c>
      <c r="AA531" s="4">
        <v>0</v>
      </c>
      <c r="AB531" s="4">
        <v>0</v>
      </c>
      <c r="AC531" s="4">
        <v>0.16304347826086957</v>
      </c>
      <c r="AD531" s="4">
        <v>0</v>
      </c>
      <c r="AE531" s="4">
        <v>0</v>
      </c>
      <c r="AF531" s="1">
        <v>395101</v>
      </c>
      <c r="AG531" s="1">
        <v>3</v>
      </c>
      <c r="AH531"/>
    </row>
    <row r="532" spans="1:34" x14ac:dyDescent="0.25">
      <c r="A532" t="s">
        <v>721</v>
      </c>
      <c r="B532" t="s">
        <v>150</v>
      </c>
      <c r="C532" t="s">
        <v>967</v>
      </c>
      <c r="D532" t="s">
        <v>786</v>
      </c>
      <c r="E532" s="4">
        <v>41.989130434782609</v>
      </c>
      <c r="F532" s="4">
        <f>Nurse[[#This Row],[Total Nurse Staff Hours]]/Nurse[[#This Row],[MDS Census]]</f>
        <v>3.5944033134869269</v>
      </c>
      <c r="G532" s="4">
        <f>Nurse[[#This Row],[Total Direct Care Staff Hours]]/Nurse[[#This Row],[MDS Census]]</f>
        <v>3.292047631374579</v>
      </c>
      <c r="H532" s="4">
        <f>Nurse[[#This Row],[Total RN Hours (w/ Admin, DON)]]/Nurse[[#This Row],[MDS Census]]</f>
        <v>0.90874967641729221</v>
      </c>
      <c r="I532" s="4">
        <f>Nurse[[#This Row],[RN Hours (excl. Admin, DON)]]/Nurse[[#This Row],[MDS Census]]</f>
        <v>0.60639399430494434</v>
      </c>
      <c r="J532" s="4">
        <f>SUM(Nurse[[#This Row],[RN Hours (excl. Admin, DON)]],Nurse[[#This Row],[RN Admin Hours]],Nurse[[#This Row],[RN DON Hours]],Nurse[[#This Row],[LPN Hours (excl. Admin)]],Nurse[[#This Row],[LPN Admin Hours]],Nurse[[#This Row],[CNA Hours]],Nurse[[#This Row],[NA TR Hours]],Nurse[[#This Row],[Med Aide/Tech Hours]])</f>
        <v>150.92586956521737</v>
      </c>
      <c r="K532" s="4">
        <f>SUM(Nurse[[#This Row],[RN Hours (excl. Admin, DON)]],Nurse[[#This Row],[LPN Hours (excl. Admin)]],Nurse[[#This Row],[CNA Hours]],Nurse[[#This Row],[NA TR Hours]],Nurse[[#This Row],[Med Aide/Tech Hours]])</f>
        <v>138.23021739130434</v>
      </c>
      <c r="L532" s="4">
        <f>SUM(Nurse[[#This Row],[RN Hours (excl. Admin, DON)]],Nurse[[#This Row],[RN Admin Hours]],Nurse[[#This Row],[RN DON Hours]])</f>
        <v>38.157608695652172</v>
      </c>
      <c r="M532" s="4">
        <v>25.461956521739129</v>
      </c>
      <c r="N532" s="4">
        <v>8.304347826086957</v>
      </c>
      <c r="O532" s="4">
        <v>4.3913043478260869</v>
      </c>
      <c r="P532" s="4">
        <f>SUM(Nurse[[#This Row],[LPN Hours (excl. Admin)]],Nurse[[#This Row],[LPN Admin Hours]])</f>
        <v>40.135108695652171</v>
      </c>
      <c r="Q532" s="4">
        <v>40.135108695652171</v>
      </c>
      <c r="R532" s="4">
        <v>0</v>
      </c>
      <c r="S532" s="4">
        <f>SUM(Nurse[[#This Row],[CNA Hours]],Nurse[[#This Row],[NA TR Hours]],Nurse[[#This Row],[Med Aide/Tech Hours]])</f>
        <v>72.633152173913032</v>
      </c>
      <c r="T532" s="4">
        <v>65.252717391304344</v>
      </c>
      <c r="U532" s="4">
        <v>7.3804347826086953</v>
      </c>
      <c r="V532" s="4">
        <v>0</v>
      </c>
      <c r="W5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47.627717391304351</v>
      </c>
      <c r="X532" s="4">
        <v>0</v>
      </c>
      <c r="Y532" s="4">
        <v>0</v>
      </c>
      <c r="Z532" s="4">
        <v>0</v>
      </c>
      <c r="AA532" s="4">
        <v>13.836956521739131</v>
      </c>
      <c r="AB532" s="4">
        <v>0</v>
      </c>
      <c r="AC532" s="4">
        <v>33.790760869565219</v>
      </c>
      <c r="AD532" s="4">
        <v>0</v>
      </c>
      <c r="AE532" s="4">
        <v>0</v>
      </c>
      <c r="AF532" s="1">
        <v>395313</v>
      </c>
      <c r="AG532" s="1">
        <v>3</v>
      </c>
      <c r="AH532"/>
    </row>
    <row r="533" spans="1:34" x14ac:dyDescent="0.25">
      <c r="A533" t="s">
        <v>721</v>
      </c>
      <c r="B533" t="s">
        <v>512</v>
      </c>
      <c r="C533" t="s">
        <v>947</v>
      </c>
      <c r="D533" t="s">
        <v>784</v>
      </c>
      <c r="E533" s="4">
        <v>142.65217391304347</v>
      </c>
      <c r="F533" s="4">
        <f>Nurse[[#This Row],[Total Nurse Staff Hours]]/Nurse[[#This Row],[MDS Census]]</f>
        <v>3.2022142639439193</v>
      </c>
      <c r="G533" s="4">
        <f>Nurse[[#This Row],[Total Direct Care Staff Hours]]/Nurse[[#This Row],[MDS Census]]</f>
        <v>3.025515086863761</v>
      </c>
      <c r="H533" s="4">
        <f>Nurse[[#This Row],[Total RN Hours (w/ Admin, DON)]]/Nurse[[#This Row],[MDS Census]]</f>
        <v>0.46990246875952457</v>
      </c>
      <c r="I533" s="4">
        <f>Nurse[[#This Row],[RN Hours (excl. Admin, DON)]]/Nurse[[#This Row],[MDS Census]]</f>
        <v>0.2932032916793661</v>
      </c>
      <c r="J533" s="4">
        <f>SUM(Nurse[[#This Row],[RN Hours (excl. Admin, DON)]],Nurse[[#This Row],[RN Admin Hours]],Nurse[[#This Row],[RN DON Hours]],Nurse[[#This Row],[LPN Hours (excl. Admin)]],Nurse[[#This Row],[LPN Admin Hours]],Nurse[[#This Row],[CNA Hours]],Nurse[[#This Row],[NA TR Hours]],Nurse[[#This Row],[Med Aide/Tech Hours]])</f>
        <v>456.80282608695649</v>
      </c>
      <c r="K533" s="4">
        <f>SUM(Nurse[[#This Row],[RN Hours (excl. Admin, DON)]],Nurse[[#This Row],[LPN Hours (excl. Admin)]],Nurse[[#This Row],[CNA Hours]],Nurse[[#This Row],[NA TR Hours]],Nurse[[#This Row],[Med Aide/Tech Hours]])</f>
        <v>431.59630434782605</v>
      </c>
      <c r="L533" s="4">
        <f>SUM(Nurse[[#This Row],[RN Hours (excl. Admin, DON)]],Nurse[[#This Row],[RN Admin Hours]],Nurse[[#This Row],[RN DON Hours]])</f>
        <v>67.032608695652172</v>
      </c>
      <c r="M533" s="4">
        <v>41.826086956521742</v>
      </c>
      <c r="N533" s="4">
        <v>20.423913043478262</v>
      </c>
      <c r="O533" s="4">
        <v>4.7826086956521738</v>
      </c>
      <c r="P533" s="4">
        <f>SUM(Nurse[[#This Row],[LPN Hours (excl. Admin)]],Nurse[[#This Row],[LPN Admin Hours]])</f>
        <v>116.19630434782609</v>
      </c>
      <c r="Q533" s="4">
        <v>116.19630434782609</v>
      </c>
      <c r="R533" s="4">
        <v>0</v>
      </c>
      <c r="S533" s="4">
        <f>SUM(Nurse[[#This Row],[CNA Hours]],Nurse[[#This Row],[NA TR Hours]],Nurse[[#This Row],[Med Aide/Tech Hours]])</f>
        <v>273.57391304347823</v>
      </c>
      <c r="T533" s="4">
        <v>246.22608695652173</v>
      </c>
      <c r="U533" s="4">
        <v>27.347826086956523</v>
      </c>
      <c r="V533" s="4">
        <v>0</v>
      </c>
      <c r="W5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101.375</v>
      </c>
      <c r="X533" s="4">
        <v>5.4728260869565215</v>
      </c>
      <c r="Y533" s="4">
        <v>0</v>
      </c>
      <c r="Z533" s="4">
        <v>0</v>
      </c>
      <c r="AA533" s="4">
        <v>26.222826086956523</v>
      </c>
      <c r="AB533" s="4">
        <v>0</v>
      </c>
      <c r="AC533" s="4">
        <v>69.679347826086953</v>
      </c>
      <c r="AD533" s="4">
        <v>0</v>
      </c>
      <c r="AE533" s="4">
        <v>0</v>
      </c>
      <c r="AF533" s="1">
        <v>395831</v>
      </c>
      <c r="AG533" s="1">
        <v>3</v>
      </c>
      <c r="AH533"/>
    </row>
    <row r="534" spans="1:34" x14ac:dyDescent="0.25">
      <c r="A534" t="s">
        <v>721</v>
      </c>
      <c r="B534" t="s">
        <v>607</v>
      </c>
      <c r="C534" t="s">
        <v>1114</v>
      </c>
      <c r="D534" t="s">
        <v>781</v>
      </c>
      <c r="E534" s="4">
        <v>32.945652173913047</v>
      </c>
      <c r="F534" s="4">
        <f>Nurse[[#This Row],[Total Nurse Staff Hours]]/Nurse[[#This Row],[MDS Census]]</f>
        <v>3.6304025074232924</v>
      </c>
      <c r="G534" s="4">
        <f>Nurse[[#This Row],[Total Direct Care Staff Hours]]/Nurse[[#This Row],[MDS Census]]</f>
        <v>3.2562685582316067</v>
      </c>
      <c r="H534" s="4">
        <f>Nurse[[#This Row],[Total RN Hours (w/ Admin, DON)]]/Nurse[[#This Row],[MDS Census]]</f>
        <v>1.2801880567469481</v>
      </c>
      <c r="I534" s="4">
        <f>Nurse[[#This Row],[RN Hours (excl. Admin, DON)]]/Nurse[[#This Row],[MDS Census]]</f>
        <v>0.90605410755526228</v>
      </c>
      <c r="J534" s="4">
        <f>SUM(Nurse[[#This Row],[RN Hours (excl. Admin, DON)]],Nurse[[#This Row],[RN Admin Hours]],Nurse[[#This Row],[RN DON Hours]],Nurse[[#This Row],[LPN Hours (excl. Admin)]],Nurse[[#This Row],[LPN Admin Hours]],Nurse[[#This Row],[CNA Hours]],Nurse[[#This Row],[NA TR Hours]],Nurse[[#This Row],[Med Aide/Tech Hours]])</f>
        <v>119.60597826086956</v>
      </c>
      <c r="K534" s="4">
        <f>SUM(Nurse[[#This Row],[RN Hours (excl. Admin, DON)]],Nurse[[#This Row],[LPN Hours (excl. Admin)]],Nurse[[#This Row],[CNA Hours]],Nurse[[#This Row],[NA TR Hours]],Nurse[[#This Row],[Med Aide/Tech Hours]])</f>
        <v>107.27989130434783</v>
      </c>
      <c r="L534" s="4">
        <f>SUM(Nurse[[#This Row],[RN Hours (excl. Admin, DON)]],Nurse[[#This Row],[RN Admin Hours]],Nurse[[#This Row],[RN DON Hours]])</f>
        <v>42.176630434782609</v>
      </c>
      <c r="M534" s="4">
        <v>29.850543478260871</v>
      </c>
      <c r="N534" s="4">
        <v>7.2826086956521738</v>
      </c>
      <c r="O534" s="4">
        <v>5.0434782608695654</v>
      </c>
      <c r="P534" s="4">
        <f>SUM(Nurse[[#This Row],[LPN Hours (excl. Admin)]],Nurse[[#This Row],[LPN Admin Hours]])</f>
        <v>29.125</v>
      </c>
      <c r="Q534" s="4">
        <v>29.125</v>
      </c>
      <c r="R534" s="4">
        <v>0</v>
      </c>
      <c r="S534" s="4">
        <f>SUM(Nurse[[#This Row],[CNA Hours]],Nurse[[#This Row],[NA TR Hours]],Nurse[[#This Row],[Med Aide/Tech Hours]])</f>
        <v>48.304347826086953</v>
      </c>
      <c r="T534" s="4">
        <v>48.304347826086953</v>
      </c>
      <c r="U534" s="4">
        <v>0</v>
      </c>
      <c r="V534" s="4">
        <v>0</v>
      </c>
      <c r="W5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34" s="4">
        <v>0</v>
      </c>
      <c r="Y534" s="4">
        <v>0</v>
      </c>
      <c r="Z534" s="4">
        <v>0</v>
      </c>
      <c r="AA534" s="4">
        <v>0</v>
      </c>
      <c r="AB534" s="4">
        <v>0</v>
      </c>
      <c r="AC534" s="4">
        <v>0</v>
      </c>
      <c r="AD534" s="4">
        <v>0</v>
      </c>
      <c r="AE534" s="4">
        <v>0</v>
      </c>
      <c r="AF534" s="1">
        <v>396035</v>
      </c>
      <c r="AG534" s="1">
        <v>3</v>
      </c>
      <c r="AH534"/>
    </row>
    <row r="535" spans="1:34" x14ac:dyDescent="0.25">
      <c r="A535" t="s">
        <v>721</v>
      </c>
      <c r="B535" t="s">
        <v>640</v>
      </c>
      <c r="C535" t="s">
        <v>915</v>
      </c>
      <c r="D535" t="s">
        <v>772</v>
      </c>
      <c r="E535" s="4">
        <v>35.565217391304351</v>
      </c>
      <c r="F535" s="4">
        <f>Nurse[[#This Row],[Total Nurse Staff Hours]]/Nurse[[#This Row],[MDS Census]]</f>
        <v>2.8332823960880189</v>
      </c>
      <c r="G535" s="4">
        <f>Nurse[[#This Row],[Total Direct Care Staff Hours]]/Nurse[[#This Row],[MDS Census]]</f>
        <v>2.6255348410757944</v>
      </c>
      <c r="H535" s="4">
        <f>Nurse[[#This Row],[Total RN Hours (w/ Admin, DON)]]/Nurse[[#This Row],[MDS Census]]</f>
        <v>0.60826711491442531</v>
      </c>
      <c r="I535" s="4">
        <f>Nurse[[#This Row],[RN Hours (excl. Admin, DON)]]/Nurse[[#This Row],[MDS Census]]</f>
        <v>0.44750916870415641</v>
      </c>
      <c r="J535" s="4">
        <f>SUM(Nurse[[#This Row],[RN Hours (excl. Admin, DON)]],Nurse[[#This Row],[RN Admin Hours]],Nurse[[#This Row],[RN DON Hours]],Nurse[[#This Row],[LPN Hours (excl. Admin)]],Nurse[[#This Row],[LPN Admin Hours]],Nurse[[#This Row],[CNA Hours]],Nurse[[#This Row],[NA TR Hours]],Nurse[[#This Row],[Med Aide/Tech Hours]])</f>
        <v>100.76630434782608</v>
      </c>
      <c r="K535" s="4">
        <f>SUM(Nurse[[#This Row],[RN Hours (excl. Admin, DON)]],Nurse[[#This Row],[LPN Hours (excl. Admin)]],Nurse[[#This Row],[CNA Hours]],Nurse[[#This Row],[NA TR Hours]],Nurse[[#This Row],[Med Aide/Tech Hours]])</f>
        <v>93.377717391304344</v>
      </c>
      <c r="L535" s="4">
        <f>SUM(Nurse[[#This Row],[RN Hours (excl. Admin, DON)]],Nurse[[#This Row],[RN Admin Hours]],Nurse[[#This Row],[RN DON Hours]])</f>
        <v>21.633152173913043</v>
      </c>
      <c r="M535" s="4">
        <v>15.915760869565217</v>
      </c>
      <c r="N535" s="4">
        <v>0.32608695652173914</v>
      </c>
      <c r="O535" s="4">
        <v>5.3913043478260869</v>
      </c>
      <c r="P535" s="4">
        <f>SUM(Nurse[[#This Row],[LPN Hours (excl. Admin)]],Nurse[[#This Row],[LPN Admin Hours]])</f>
        <v>20.864130434782609</v>
      </c>
      <c r="Q535" s="4">
        <v>19.192934782608695</v>
      </c>
      <c r="R535" s="4">
        <v>1.6711956521739131</v>
      </c>
      <c r="S535" s="4">
        <f>SUM(Nurse[[#This Row],[CNA Hours]],Nurse[[#This Row],[NA TR Hours]],Nurse[[#This Row],[Med Aide/Tech Hours]])</f>
        <v>58.269021739130437</v>
      </c>
      <c r="T535" s="4">
        <v>50.453804347826086</v>
      </c>
      <c r="U535" s="4">
        <v>7.8152173913043477</v>
      </c>
      <c r="V535" s="4">
        <v>0</v>
      </c>
      <c r="W5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12.771739130434781</v>
      </c>
      <c r="X535" s="4">
        <v>5.6141304347826084</v>
      </c>
      <c r="Y535" s="4">
        <v>0</v>
      </c>
      <c r="Z535" s="4">
        <v>0</v>
      </c>
      <c r="AA535" s="4">
        <v>6.2581521739130439</v>
      </c>
      <c r="AB535" s="4">
        <v>0</v>
      </c>
      <c r="AC535" s="4">
        <v>0.70108695652173914</v>
      </c>
      <c r="AD535" s="4">
        <v>0.1983695652173913</v>
      </c>
      <c r="AE535" s="4">
        <v>0</v>
      </c>
      <c r="AF535" s="1">
        <v>396095</v>
      </c>
      <c r="AG535" s="1">
        <v>3</v>
      </c>
      <c r="AH535"/>
    </row>
    <row r="536" spans="1:34" x14ac:dyDescent="0.25">
      <c r="A536" t="s">
        <v>721</v>
      </c>
      <c r="B536" t="s">
        <v>473</v>
      </c>
      <c r="C536" t="s">
        <v>1075</v>
      </c>
      <c r="D536" t="s">
        <v>791</v>
      </c>
      <c r="E536" s="4">
        <v>86.978260869565219</v>
      </c>
      <c r="F536" s="4">
        <f>Nurse[[#This Row],[Total Nurse Staff Hours]]/Nurse[[#This Row],[MDS Census]]</f>
        <v>3.6765933516620843</v>
      </c>
      <c r="G536" s="4">
        <f>Nurse[[#This Row],[Total Direct Care Staff Hours]]/Nurse[[#This Row],[MDS Census]]</f>
        <v>3.4729255186203445</v>
      </c>
      <c r="H536" s="4">
        <f>Nurse[[#This Row],[Total RN Hours (w/ Admin, DON)]]/Nurse[[#This Row],[MDS Census]]</f>
        <v>0.62298925268682837</v>
      </c>
      <c r="I536" s="4">
        <f>Nurse[[#This Row],[RN Hours (excl. Admin, DON)]]/Nurse[[#This Row],[MDS Census]]</f>
        <v>0.41932141964508873</v>
      </c>
      <c r="J536" s="4">
        <f>SUM(Nurse[[#This Row],[RN Hours (excl. Admin, DON)]],Nurse[[#This Row],[RN Admin Hours]],Nurse[[#This Row],[RN DON Hours]],Nurse[[#This Row],[LPN Hours (excl. Admin)]],Nurse[[#This Row],[LPN Admin Hours]],Nurse[[#This Row],[CNA Hours]],Nurse[[#This Row],[NA TR Hours]],Nurse[[#This Row],[Med Aide/Tech Hours]])</f>
        <v>319.78369565217389</v>
      </c>
      <c r="K536" s="4">
        <f>SUM(Nurse[[#This Row],[RN Hours (excl. Admin, DON)]],Nurse[[#This Row],[LPN Hours (excl. Admin)]],Nurse[[#This Row],[CNA Hours]],Nurse[[#This Row],[NA TR Hours]],Nurse[[#This Row],[Med Aide/Tech Hours]])</f>
        <v>302.06902173913039</v>
      </c>
      <c r="L536" s="4">
        <f>SUM(Nurse[[#This Row],[RN Hours (excl. Admin, DON)]],Nurse[[#This Row],[RN Admin Hours]],Nurse[[#This Row],[RN DON Hours]])</f>
        <v>54.186521739130441</v>
      </c>
      <c r="M536" s="4">
        <v>36.471847826086957</v>
      </c>
      <c r="N536" s="4">
        <v>12.236413043478262</v>
      </c>
      <c r="O536" s="4">
        <v>5.4782608695652177</v>
      </c>
      <c r="P536" s="4">
        <f>SUM(Nurse[[#This Row],[LPN Hours (excl. Admin)]],Nurse[[#This Row],[LPN Admin Hours]])</f>
        <v>73.210760869565206</v>
      </c>
      <c r="Q536" s="4">
        <v>73.210760869565206</v>
      </c>
      <c r="R536" s="4">
        <v>0</v>
      </c>
      <c r="S536" s="4">
        <f>SUM(Nurse[[#This Row],[CNA Hours]],Nurse[[#This Row],[NA TR Hours]],Nurse[[#This Row],[Med Aide/Tech Hours]])</f>
        <v>192.38641304347823</v>
      </c>
      <c r="T536" s="4">
        <v>129.4753260869565</v>
      </c>
      <c r="U536" s="4">
        <v>62.911086956521714</v>
      </c>
      <c r="V536" s="4">
        <v>0</v>
      </c>
      <c r="W5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96.245543478260856</v>
      </c>
      <c r="X536" s="4">
        <v>13.763586956521738</v>
      </c>
      <c r="Y536" s="4">
        <v>0</v>
      </c>
      <c r="Z536" s="4">
        <v>0</v>
      </c>
      <c r="AA536" s="4">
        <v>41.586630434782606</v>
      </c>
      <c r="AB536" s="4">
        <v>0</v>
      </c>
      <c r="AC536" s="4">
        <v>40.895326086956523</v>
      </c>
      <c r="AD536" s="4">
        <v>0</v>
      </c>
      <c r="AE536" s="4">
        <v>0</v>
      </c>
      <c r="AF536" s="1">
        <v>395775</v>
      </c>
      <c r="AG536" s="1">
        <v>3</v>
      </c>
      <c r="AH536"/>
    </row>
    <row r="537" spans="1:34" x14ac:dyDescent="0.25">
      <c r="A537" t="s">
        <v>721</v>
      </c>
      <c r="B537" t="s">
        <v>13</v>
      </c>
      <c r="C537" t="s">
        <v>1079</v>
      </c>
      <c r="D537" t="s">
        <v>768</v>
      </c>
      <c r="E537" s="4">
        <v>110.21739130434783</v>
      </c>
      <c r="F537" s="4">
        <f>Nurse[[#This Row],[Total Nurse Staff Hours]]/Nurse[[#This Row],[MDS Census]]</f>
        <v>4.249947731755424</v>
      </c>
      <c r="G537" s="4">
        <f>Nurse[[#This Row],[Total Direct Care Staff Hours]]/Nurse[[#This Row],[MDS Census]]</f>
        <v>3.811052268244576</v>
      </c>
      <c r="H537" s="4">
        <f>Nurse[[#This Row],[Total RN Hours (w/ Admin, DON)]]/Nurse[[#This Row],[MDS Census]]</f>
        <v>1.0351193293885601</v>
      </c>
      <c r="I537" s="4">
        <f>Nurse[[#This Row],[RN Hours (excl. Admin, DON)]]/Nurse[[#This Row],[MDS Census]]</f>
        <v>0.59622386587771192</v>
      </c>
      <c r="J537" s="4">
        <f>SUM(Nurse[[#This Row],[RN Hours (excl. Admin, DON)]],Nurse[[#This Row],[RN Admin Hours]],Nurse[[#This Row],[RN DON Hours]],Nurse[[#This Row],[LPN Hours (excl. Admin)]],Nurse[[#This Row],[LPN Admin Hours]],Nurse[[#This Row],[CNA Hours]],Nurse[[#This Row],[NA TR Hours]],Nurse[[#This Row],[Med Aide/Tech Hours]])</f>
        <v>468.41815217391309</v>
      </c>
      <c r="K537" s="4">
        <f>SUM(Nurse[[#This Row],[RN Hours (excl. Admin, DON)]],Nurse[[#This Row],[LPN Hours (excl. Admin)]],Nurse[[#This Row],[CNA Hours]],Nurse[[#This Row],[NA TR Hours]],Nurse[[#This Row],[Med Aide/Tech Hours]])</f>
        <v>420.04423913043479</v>
      </c>
      <c r="L537" s="4">
        <f>SUM(Nurse[[#This Row],[RN Hours (excl. Admin, DON)]],Nurse[[#This Row],[RN Admin Hours]],Nurse[[#This Row],[RN DON Hours]])</f>
        <v>114.08815217391304</v>
      </c>
      <c r="M537" s="4">
        <v>65.714239130434777</v>
      </c>
      <c r="N537" s="4">
        <v>43.482608695652182</v>
      </c>
      <c r="O537" s="4">
        <v>4.8913043478260869</v>
      </c>
      <c r="P537" s="4">
        <f>SUM(Nurse[[#This Row],[LPN Hours (excl. Admin)]],Nurse[[#This Row],[LPN Admin Hours]])</f>
        <v>87.419347826086977</v>
      </c>
      <c r="Q537" s="4">
        <v>87.419347826086977</v>
      </c>
      <c r="R537" s="4">
        <v>0</v>
      </c>
      <c r="S537" s="4">
        <f>SUM(Nurse[[#This Row],[CNA Hours]],Nurse[[#This Row],[NA TR Hours]],Nurse[[#This Row],[Med Aide/Tech Hours]])</f>
        <v>266.91065217391304</v>
      </c>
      <c r="T537" s="4">
        <v>239.10086956521741</v>
      </c>
      <c r="U537" s="4">
        <v>27.809782608695656</v>
      </c>
      <c r="V537" s="4">
        <v>0</v>
      </c>
      <c r="W5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267.32467391304351</v>
      </c>
      <c r="X537" s="4">
        <v>54.131630434782608</v>
      </c>
      <c r="Y537" s="4">
        <v>0</v>
      </c>
      <c r="Z537" s="4">
        <v>0</v>
      </c>
      <c r="AA537" s="4">
        <v>77.905217391304362</v>
      </c>
      <c r="AB537" s="4">
        <v>0</v>
      </c>
      <c r="AC537" s="4">
        <v>135.28782608695653</v>
      </c>
      <c r="AD537" s="4">
        <v>0</v>
      </c>
      <c r="AE537" s="4">
        <v>0</v>
      </c>
      <c r="AF537" s="1">
        <v>395790</v>
      </c>
      <c r="AG537" s="1">
        <v>3</v>
      </c>
      <c r="AH537"/>
    </row>
    <row r="538" spans="1:34" x14ac:dyDescent="0.25">
      <c r="A538" t="s">
        <v>721</v>
      </c>
      <c r="B538" t="s">
        <v>616</v>
      </c>
      <c r="C538" t="s">
        <v>1099</v>
      </c>
      <c r="D538" t="s">
        <v>784</v>
      </c>
      <c r="E538" s="4">
        <v>96.456521739130437</v>
      </c>
      <c r="F538" s="4">
        <f>Nurse[[#This Row],[Total Nurse Staff Hours]]/Nurse[[#This Row],[MDS Census]]</f>
        <v>3.561553977913003</v>
      </c>
      <c r="G538" s="4">
        <f>Nurse[[#This Row],[Total Direct Care Staff Hours]]/Nurse[[#This Row],[MDS Census]]</f>
        <v>3.2842269551498755</v>
      </c>
      <c r="H538" s="4">
        <f>Nurse[[#This Row],[Total RN Hours (w/ Admin, DON)]]/Nurse[[#This Row],[MDS Census]]</f>
        <v>0.92291075050709925</v>
      </c>
      <c r="I538" s="4">
        <f>Nurse[[#This Row],[RN Hours (excl. Admin, DON)]]/Nurse[[#This Row],[MDS Census]]</f>
        <v>0.6455837277439711</v>
      </c>
      <c r="J538" s="4">
        <f>SUM(Nurse[[#This Row],[RN Hours (excl. Admin, DON)]],Nurse[[#This Row],[RN Admin Hours]],Nurse[[#This Row],[RN DON Hours]],Nurse[[#This Row],[LPN Hours (excl. Admin)]],Nurse[[#This Row],[LPN Admin Hours]],Nurse[[#This Row],[CNA Hours]],Nurse[[#This Row],[NA TR Hours]],Nurse[[#This Row],[Med Aide/Tech Hours]])</f>
        <v>343.53510869565207</v>
      </c>
      <c r="K538" s="4">
        <f>SUM(Nurse[[#This Row],[RN Hours (excl. Admin, DON)]],Nurse[[#This Row],[LPN Hours (excl. Admin)]],Nurse[[#This Row],[CNA Hours]],Nurse[[#This Row],[NA TR Hours]],Nurse[[#This Row],[Med Aide/Tech Hours]])</f>
        <v>316.78510869565213</v>
      </c>
      <c r="L538" s="4">
        <f>SUM(Nurse[[#This Row],[RN Hours (excl. Admin, DON)]],Nurse[[#This Row],[RN Admin Hours]],Nurse[[#This Row],[RN DON Hours]])</f>
        <v>89.020760869565208</v>
      </c>
      <c r="M538" s="4">
        <v>62.270760869565216</v>
      </c>
      <c r="N538" s="4">
        <v>20.777173913043477</v>
      </c>
      <c r="O538" s="4">
        <v>5.9728260869565215</v>
      </c>
      <c r="P538" s="4">
        <f>SUM(Nurse[[#This Row],[LPN Hours (excl. Admin)]],Nurse[[#This Row],[LPN Admin Hours]])</f>
        <v>49.172391304347812</v>
      </c>
      <c r="Q538" s="4">
        <v>49.172391304347812</v>
      </c>
      <c r="R538" s="4">
        <v>0</v>
      </c>
      <c r="S538" s="4">
        <f>SUM(Nurse[[#This Row],[CNA Hours]],Nurse[[#This Row],[NA TR Hours]],Nurse[[#This Row],[Med Aide/Tech Hours]])</f>
        <v>205.34195652173906</v>
      </c>
      <c r="T538" s="4">
        <v>136.69782608695647</v>
      </c>
      <c r="U538" s="4">
        <v>68.64413043478261</v>
      </c>
      <c r="V538" s="4">
        <v>0</v>
      </c>
      <c r="W5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32.958695652173908</v>
      </c>
      <c r="X538" s="4">
        <v>1.0642391304347827</v>
      </c>
      <c r="Y538" s="4">
        <v>0</v>
      </c>
      <c r="Z538" s="4">
        <v>0</v>
      </c>
      <c r="AA538" s="4">
        <v>4.6319565217391299</v>
      </c>
      <c r="AB538" s="4">
        <v>0</v>
      </c>
      <c r="AC538" s="4">
        <v>27.262499999999996</v>
      </c>
      <c r="AD538" s="4">
        <v>0</v>
      </c>
      <c r="AE538" s="4">
        <v>0</v>
      </c>
      <c r="AF538" s="1">
        <v>396063</v>
      </c>
      <c r="AG538" s="1">
        <v>3</v>
      </c>
      <c r="AH538"/>
    </row>
    <row r="539" spans="1:34" x14ac:dyDescent="0.25">
      <c r="A539" t="s">
        <v>721</v>
      </c>
      <c r="B539" t="s">
        <v>320</v>
      </c>
      <c r="C539" t="s">
        <v>841</v>
      </c>
      <c r="D539" t="s">
        <v>784</v>
      </c>
      <c r="E539" s="4">
        <v>88.641304347826093</v>
      </c>
      <c r="F539" s="4">
        <f>Nurse[[#This Row],[Total Nurse Staff Hours]]/Nurse[[#This Row],[MDS Census]]</f>
        <v>3.6514984671980377</v>
      </c>
      <c r="G539" s="4">
        <f>Nurse[[#This Row],[Total Direct Care Staff Hours]]/Nurse[[#This Row],[MDS Census]]</f>
        <v>3.464210913549969</v>
      </c>
      <c r="H539" s="4">
        <f>Nurse[[#This Row],[Total RN Hours (w/ Admin, DON)]]/Nurse[[#This Row],[MDS Census]]</f>
        <v>0.50825015328019618</v>
      </c>
      <c r="I539" s="4">
        <f>Nurse[[#This Row],[RN Hours (excl. Admin, DON)]]/Nurse[[#This Row],[MDS Census]]</f>
        <v>0.39617167381974239</v>
      </c>
      <c r="J539" s="4">
        <f>SUM(Nurse[[#This Row],[RN Hours (excl. Admin, DON)]],Nurse[[#This Row],[RN Admin Hours]],Nurse[[#This Row],[RN DON Hours]],Nurse[[#This Row],[LPN Hours (excl. Admin)]],Nurse[[#This Row],[LPN Admin Hours]],Nurse[[#This Row],[CNA Hours]],Nurse[[#This Row],[NA TR Hours]],Nurse[[#This Row],[Med Aide/Tech Hours]])</f>
        <v>323.67358695652172</v>
      </c>
      <c r="K539" s="4">
        <f>SUM(Nurse[[#This Row],[RN Hours (excl. Admin, DON)]],Nurse[[#This Row],[LPN Hours (excl. Admin)]],Nurse[[#This Row],[CNA Hours]],Nurse[[#This Row],[NA TR Hours]],Nurse[[#This Row],[Med Aide/Tech Hours]])</f>
        <v>307.07217391304346</v>
      </c>
      <c r="L539" s="4">
        <f>SUM(Nurse[[#This Row],[RN Hours (excl. Admin, DON)]],Nurse[[#This Row],[RN Admin Hours]],Nurse[[#This Row],[RN DON Hours]])</f>
        <v>45.051956521739129</v>
      </c>
      <c r="M539" s="4">
        <v>35.117173913043473</v>
      </c>
      <c r="N539" s="4">
        <v>4.7173913043478262</v>
      </c>
      <c r="O539" s="4">
        <v>5.2173913043478262</v>
      </c>
      <c r="P539" s="4">
        <f>SUM(Nurse[[#This Row],[LPN Hours (excl. Admin)]],Nurse[[#This Row],[LPN Admin Hours]])</f>
        <v>95.218695652173921</v>
      </c>
      <c r="Q539" s="4">
        <v>88.552065217391316</v>
      </c>
      <c r="R539" s="4">
        <v>6.6666304347826095</v>
      </c>
      <c r="S539" s="4">
        <f>SUM(Nurse[[#This Row],[CNA Hours]],Nurse[[#This Row],[NA TR Hours]],Nurse[[#This Row],[Med Aide/Tech Hours]])</f>
        <v>183.4029347826087</v>
      </c>
      <c r="T539" s="4">
        <v>183.4029347826087</v>
      </c>
      <c r="U539" s="4">
        <v>0</v>
      </c>
      <c r="V539" s="4">
        <v>0</v>
      </c>
      <c r="W5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40.282608695652172</v>
      </c>
      <c r="X539" s="4">
        <v>0</v>
      </c>
      <c r="Y539" s="4">
        <v>0</v>
      </c>
      <c r="Z539" s="4">
        <v>0</v>
      </c>
      <c r="AA539" s="4">
        <v>1.2934782608695652</v>
      </c>
      <c r="AB539" s="4">
        <v>0</v>
      </c>
      <c r="AC539" s="4">
        <v>38.989130434782609</v>
      </c>
      <c r="AD539" s="4">
        <v>0</v>
      </c>
      <c r="AE539" s="4">
        <v>0</v>
      </c>
      <c r="AF539" s="1">
        <v>395556</v>
      </c>
      <c r="AG539" s="1">
        <v>3</v>
      </c>
      <c r="AH539"/>
    </row>
    <row r="540" spans="1:34" x14ac:dyDescent="0.25">
      <c r="A540" t="s">
        <v>721</v>
      </c>
      <c r="B540" t="s">
        <v>645</v>
      </c>
      <c r="C540" t="s">
        <v>937</v>
      </c>
      <c r="D540" t="s">
        <v>739</v>
      </c>
      <c r="E540" s="4">
        <v>29.184782608695652</v>
      </c>
      <c r="F540" s="4">
        <f>Nurse[[#This Row],[Total Nurse Staff Hours]]/Nurse[[#This Row],[MDS Census]]</f>
        <v>4.5059590316573557</v>
      </c>
      <c r="G540" s="4">
        <f>Nurse[[#This Row],[Total Direct Care Staff Hours]]/Nurse[[#This Row],[MDS Census]]</f>
        <v>4.3301675977653629</v>
      </c>
      <c r="H540" s="4">
        <f>Nurse[[#This Row],[Total RN Hours (w/ Admin, DON)]]/Nurse[[#This Row],[MDS Census]]</f>
        <v>1.7309124767225326</v>
      </c>
      <c r="I540" s="4">
        <f>Nurse[[#This Row],[RN Hours (excl. Admin, DON)]]/Nurse[[#This Row],[MDS Census]]</f>
        <v>1.55512104283054</v>
      </c>
      <c r="J540" s="4">
        <f>SUM(Nurse[[#This Row],[RN Hours (excl. Admin, DON)]],Nurse[[#This Row],[RN Admin Hours]],Nurse[[#This Row],[RN DON Hours]],Nurse[[#This Row],[LPN Hours (excl. Admin)]],Nurse[[#This Row],[LPN Admin Hours]],Nurse[[#This Row],[CNA Hours]],Nurse[[#This Row],[NA TR Hours]],Nurse[[#This Row],[Med Aide/Tech Hours]])</f>
        <v>131.50543478260869</v>
      </c>
      <c r="K540" s="4">
        <f>SUM(Nurse[[#This Row],[RN Hours (excl. Admin, DON)]],Nurse[[#This Row],[LPN Hours (excl. Admin)]],Nurse[[#This Row],[CNA Hours]],Nurse[[#This Row],[NA TR Hours]],Nurse[[#This Row],[Med Aide/Tech Hours]])</f>
        <v>126.375</v>
      </c>
      <c r="L540" s="4">
        <f>SUM(Nurse[[#This Row],[RN Hours (excl. Admin, DON)]],Nurse[[#This Row],[RN Admin Hours]],Nurse[[#This Row],[RN DON Hours]])</f>
        <v>50.516304347826086</v>
      </c>
      <c r="M540" s="4">
        <v>45.385869565217391</v>
      </c>
      <c r="N540" s="4">
        <v>0</v>
      </c>
      <c r="O540" s="4">
        <v>5.1304347826086953</v>
      </c>
      <c r="P540" s="4">
        <f>SUM(Nurse[[#This Row],[LPN Hours (excl. Admin)]],Nurse[[#This Row],[LPN Admin Hours]])</f>
        <v>19.635869565217391</v>
      </c>
      <c r="Q540" s="4">
        <v>19.635869565217391</v>
      </c>
      <c r="R540" s="4">
        <v>0</v>
      </c>
      <c r="S540" s="4">
        <f>SUM(Nurse[[#This Row],[CNA Hours]],Nurse[[#This Row],[NA TR Hours]],Nurse[[#This Row],[Med Aide/Tech Hours]])</f>
        <v>61.353260869565219</v>
      </c>
      <c r="T540" s="4">
        <v>61.353260869565219</v>
      </c>
      <c r="U540" s="4">
        <v>0</v>
      </c>
      <c r="V540" s="4">
        <v>0</v>
      </c>
      <c r="W5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3.2663043478260869</v>
      </c>
      <c r="X540" s="4">
        <v>0</v>
      </c>
      <c r="Y540" s="4">
        <v>0</v>
      </c>
      <c r="Z540" s="4">
        <v>0</v>
      </c>
      <c r="AA540" s="4">
        <v>0.70652173913043481</v>
      </c>
      <c r="AB540" s="4">
        <v>0</v>
      </c>
      <c r="AC540" s="4">
        <v>2.5597826086956523</v>
      </c>
      <c r="AD540" s="4">
        <v>0</v>
      </c>
      <c r="AE540" s="4">
        <v>0</v>
      </c>
      <c r="AF540" s="1">
        <v>396105</v>
      </c>
      <c r="AG540" s="1">
        <v>3</v>
      </c>
      <c r="AH540"/>
    </row>
    <row r="541" spans="1:34" x14ac:dyDescent="0.25">
      <c r="A541" t="s">
        <v>721</v>
      </c>
      <c r="B541" t="s">
        <v>315</v>
      </c>
      <c r="C541" t="s">
        <v>1035</v>
      </c>
      <c r="D541" t="s">
        <v>741</v>
      </c>
      <c r="E541" s="4">
        <v>40.923913043478258</v>
      </c>
      <c r="F541" s="4">
        <f>Nurse[[#This Row],[Total Nurse Staff Hours]]/Nurse[[#This Row],[MDS Census]]</f>
        <v>4.9923904382470106</v>
      </c>
      <c r="G541" s="4">
        <f>Nurse[[#This Row],[Total Direct Care Staff Hours]]/Nurse[[#This Row],[MDS Census]]</f>
        <v>4.5026162018592277</v>
      </c>
      <c r="H541" s="4">
        <f>Nurse[[#This Row],[Total RN Hours (w/ Admin, DON)]]/Nurse[[#This Row],[MDS Census]]</f>
        <v>2.0049083665338641</v>
      </c>
      <c r="I541" s="4">
        <f>Nurse[[#This Row],[RN Hours (excl. Admin, DON)]]/Nurse[[#This Row],[MDS Census]]</f>
        <v>1.5151341301460817</v>
      </c>
      <c r="J541" s="4">
        <f>SUM(Nurse[[#This Row],[RN Hours (excl. Admin, DON)]],Nurse[[#This Row],[RN Admin Hours]],Nurse[[#This Row],[RN DON Hours]],Nurse[[#This Row],[LPN Hours (excl. Admin)]],Nurse[[#This Row],[LPN Admin Hours]],Nurse[[#This Row],[CNA Hours]],Nurse[[#This Row],[NA TR Hours]],Nurse[[#This Row],[Med Aide/Tech Hours]])</f>
        <v>204.30815217391296</v>
      </c>
      <c r="K541" s="4">
        <f>SUM(Nurse[[#This Row],[RN Hours (excl. Admin, DON)]],Nurse[[#This Row],[LPN Hours (excl. Admin)]],Nurse[[#This Row],[CNA Hours]],Nurse[[#This Row],[NA TR Hours]],Nurse[[#This Row],[Med Aide/Tech Hours]])</f>
        <v>184.26467391304337</v>
      </c>
      <c r="L541" s="4">
        <f>SUM(Nurse[[#This Row],[RN Hours (excl. Admin, DON)]],Nurse[[#This Row],[RN Admin Hours]],Nurse[[#This Row],[RN DON Hours]])</f>
        <v>82.04869565217389</v>
      </c>
      <c r="M541" s="4">
        <v>62.005217391304313</v>
      </c>
      <c r="N541" s="4">
        <v>15.391304347826088</v>
      </c>
      <c r="O541" s="4">
        <v>4.6521739130434785</v>
      </c>
      <c r="P541" s="4">
        <f>SUM(Nurse[[#This Row],[LPN Hours (excl. Admin)]],Nurse[[#This Row],[LPN Admin Hours]])</f>
        <v>5.5456521739130462</v>
      </c>
      <c r="Q541" s="4">
        <v>5.5456521739130462</v>
      </c>
      <c r="R541" s="4">
        <v>0</v>
      </c>
      <c r="S541" s="4">
        <f>SUM(Nurse[[#This Row],[CNA Hours]],Nurse[[#This Row],[NA TR Hours]],Nurse[[#This Row],[Med Aide/Tech Hours]])</f>
        <v>116.71380434782601</v>
      </c>
      <c r="T541" s="4">
        <v>101.73445652173906</v>
      </c>
      <c r="U541" s="4">
        <v>14.979347826086956</v>
      </c>
      <c r="V541" s="4">
        <v>0</v>
      </c>
      <c r="W5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33.011739130434783</v>
      </c>
      <c r="X541" s="4">
        <v>15.394891304347825</v>
      </c>
      <c r="Y541" s="4">
        <v>0</v>
      </c>
      <c r="Z541" s="4">
        <v>0</v>
      </c>
      <c r="AA541" s="4">
        <v>0</v>
      </c>
      <c r="AB541" s="4">
        <v>0</v>
      </c>
      <c r="AC541" s="4">
        <v>17.616847826086957</v>
      </c>
      <c r="AD541" s="4">
        <v>0</v>
      </c>
      <c r="AE541" s="4">
        <v>0</v>
      </c>
      <c r="AF541" s="1">
        <v>395549</v>
      </c>
      <c r="AG541" s="1">
        <v>3</v>
      </c>
      <c r="AH541"/>
    </row>
    <row r="542" spans="1:34" x14ac:dyDescent="0.25">
      <c r="A542" t="s">
        <v>721</v>
      </c>
      <c r="B542" t="s">
        <v>358</v>
      </c>
      <c r="C542" t="s">
        <v>1047</v>
      </c>
      <c r="D542" t="s">
        <v>796</v>
      </c>
      <c r="E542" s="4">
        <v>93.586956521739125</v>
      </c>
      <c r="F542" s="4">
        <f>Nurse[[#This Row],[Total Nurse Staff Hours]]/Nurse[[#This Row],[MDS Census]]</f>
        <v>3.3248977932636468</v>
      </c>
      <c r="G542" s="4">
        <f>Nurse[[#This Row],[Total Direct Care Staff Hours]]/Nurse[[#This Row],[MDS Census]]</f>
        <v>3.081430894308943</v>
      </c>
      <c r="H542" s="4">
        <f>Nurse[[#This Row],[Total RN Hours (w/ Admin, DON)]]/Nurse[[#This Row],[MDS Census]]</f>
        <v>0.58458188153310109</v>
      </c>
      <c r="I542" s="4">
        <f>Nurse[[#This Row],[RN Hours (excl. Admin, DON)]]/Nurse[[#This Row],[MDS Census]]</f>
        <v>0.38545296167247389</v>
      </c>
      <c r="J542" s="4">
        <f>SUM(Nurse[[#This Row],[RN Hours (excl. Admin, DON)]],Nurse[[#This Row],[RN Admin Hours]],Nurse[[#This Row],[RN DON Hours]],Nurse[[#This Row],[LPN Hours (excl. Admin)]],Nurse[[#This Row],[LPN Admin Hours]],Nurse[[#This Row],[CNA Hours]],Nurse[[#This Row],[NA TR Hours]],Nurse[[#This Row],[Med Aide/Tech Hours]])</f>
        <v>311.16706521739127</v>
      </c>
      <c r="K542" s="4">
        <f>SUM(Nurse[[#This Row],[RN Hours (excl. Admin, DON)]],Nurse[[#This Row],[LPN Hours (excl. Admin)]],Nurse[[#This Row],[CNA Hours]],Nurse[[#This Row],[NA TR Hours]],Nurse[[#This Row],[Med Aide/Tech Hours]])</f>
        <v>288.38173913043477</v>
      </c>
      <c r="L542" s="4">
        <f>SUM(Nurse[[#This Row],[RN Hours (excl. Admin, DON)]],Nurse[[#This Row],[RN Admin Hours]],Nurse[[#This Row],[RN DON Hours]])</f>
        <v>54.709239130434781</v>
      </c>
      <c r="M542" s="4">
        <v>36.073369565217391</v>
      </c>
      <c r="N542" s="4">
        <v>13.940217391304348</v>
      </c>
      <c r="O542" s="4">
        <v>4.6956521739130439</v>
      </c>
      <c r="P542" s="4">
        <f>SUM(Nurse[[#This Row],[LPN Hours (excl. Admin)]],Nurse[[#This Row],[LPN Admin Hours]])</f>
        <v>86.353260869565219</v>
      </c>
      <c r="Q542" s="4">
        <v>82.203804347826093</v>
      </c>
      <c r="R542" s="4">
        <v>4.1494565217391308</v>
      </c>
      <c r="S542" s="4">
        <f>SUM(Nurse[[#This Row],[CNA Hours]],Nurse[[#This Row],[NA TR Hours]],Nurse[[#This Row],[Med Aide/Tech Hours]])</f>
        <v>170.1045652173913</v>
      </c>
      <c r="T542" s="4">
        <v>110.23641304347827</v>
      </c>
      <c r="U542" s="4">
        <v>59.868152173913039</v>
      </c>
      <c r="V542" s="4">
        <v>0</v>
      </c>
      <c r="W5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18.364130434782609</v>
      </c>
      <c r="X542" s="4">
        <v>0</v>
      </c>
      <c r="Y542" s="4">
        <v>0</v>
      </c>
      <c r="Z542" s="4">
        <v>0</v>
      </c>
      <c r="AA542" s="4">
        <v>3.839673913043478</v>
      </c>
      <c r="AB542" s="4">
        <v>0</v>
      </c>
      <c r="AC542" s="4">
        <v>14.524456521739131</v>
      </c>
      <c r="AD542" s="4">
        <v>0</v>
      </c>
      <c r="AE542" s="4">
        <v>0</v>
      </c>
      <c r="AF542" s="1">
        <v>395607</v>
      </c>
      <c r="AG542" s="1">
        <v>3</v>
      </c>
      <c r="AH542"/>
    </row>
    <row r="543" spans="1:34" x14ac:dyDescent="0.25">
      <c r="A543" t="s">
        <v>721</v>
      </c>
      <c r="B543" t="s">
        <v>570</v>
      </c>
      <c r="C543" t="s">
        <v>901</v>
      </c>
      <c r="D543" t="s">
        <v>734</v>
      </c>
      <c r="E543" s="4">
        <v>51.402173913043477</v>
      </c>
      <c r="F543" s="4">
        <f>Nurse[[#This Row],[Total Nurse Staff Hours]]/Nurse[[#This Row],[MDS Census]]</f>
        <v>5.4787481497145274</v>
      </c>
      <c r="G543" s="4">
        <f>Nurse[[#This Row],[Total Direct Care Staff Hours]]/Nurse[[#This Row],[MDS Census]]</f>
        <v>5.0633854937618947</v>
      </c>
      <c r="H543" s="4">
        <f>Nurse[[#This Row],[Total RN Hours (w/ Admin, DON)]]/Nurse[[#This Row],[MDS Census]]</f>
        <v>0.77796574328610713</v>
      </c>
      <c r="I543" s="4">
        <f>Nurse[[#This Row],[RN Hours (excl. Admin, DON)]]/Nurse[[#This Row],[MDS Census]]</f>
        <v>0.52717276379784317</v>
      </c>
      <c r="J543" s="4">
        <f>SUM(Nurse[[#This Row],[RN Hours (excl. Admin, DON)]],Nurse[[#This Row],[RN Admin Hours]],Nurse[[#This Row],[RN DON Hours]],Nurse[[#This Row],[LPN Hours (excl. Admin)]],Nurse[[#This Row],[LPN Admin Hours]],Nurse[[#This Row],[CNA Hours]],Nurse[[#This Row],[NA TR Hours]],Nurse[[#This Row],[Med Aide/Tech Hours]])</f>
        <v>281.61956521739131</v>
      </c>
      <c r="K543" s="4">
        <f>SUM(Nurse[[#This Row],[RN Hours (excl. Admin, DON)]],Nurse[[#This Row],[LPN Hours (excl. Admin)]],Nurse[[#This Row],[CNA Hours]],Nurse[[#This Row],[NA TR Hours]],Nurse[[#This Row],[Med Aide/Tech Hours]])</f>
        <v>260.26902173913044</v>
      </c>
      <c r="L543" s="4">
        <f>SUM(Nurse[[#This Row],[RN Hours (excl. Admin, DON)]],Nurse[[#This Row],[RN Admin Hours]],Nurse[[#This Row],[RN DON Hours]])</f>
        <v>39.989130434782616</v>
      </c>
      <c r="M543" s="4">
        <v>27.097826086956523</v>
      </c>
      <c r="N543" s="4">
        <v>8.8152173913043477</v>
      </c>
      <c r="O543" s="4">
        <v>4.0760869565217392</v>
      </c>
      <c r="P543" s="4">
        <f>SUM(Nurse[[#This Row],[LPN Hours (excl. Admin)]],Nurse[[#This Row],[LPN Admin Hours]])</f>
        <v>55.627717391304344</v>
      </c>
      <c r="Q543" s="4">
        <v>47.168478260869563</v>
      </c>
      <c r="R543" s="4">
        <v>8.4592391304347831</v>
      </c>
      <c r="S543" s="4">
        <f>SUM(Nurse[[#This Row],[CNA Hours]],Nurse[[#This Row],[NA TR Hours]],Nurse[[#This Row],[Med Aide/Tech Hours]])</f>
        <v>186.00271739130434</v>
      </c>
      <c r="T543" s="4">
        <v>186.00271739130434</v>
      </c>
      <c r="U543" s="4">
        <v>0</v>
      </c>
      <c r="V543" s="4">
        <v>0</v>
      </c>
      <c r="W5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50.915760869565219</v>
      </c>
      <c r="X543" s="4">
        <v>1.2853260869565217</v>
      </c>
      <c r="Y543" s="4">
        <v>0</v>
      </c>
      <c r="Z543" s="4">
        <v>0</v>
      </c>
      <c r="AA543" s="4">
        <v>12.975543478260869</v>
      </c>
      <c r="AB543" s="4">
        <v>0</v>
      </c>
      <c r="AC543" s="4">
        <v>36.654891304347828</v>
      </c>
      <c r="AD543" s="4">
        <v>0</v>
      </c>
      <c r="AE543" s="4">
        <v>0</v>
      </c>
      <c r="AF543" s="1">
        <v>395918</v>
      </c>
      <c r="AG543" s="1">
        <v>3</v>
      </c>
      <c r="AH543"/>
    </row>
    <row r="544" spans="1:34" x14ac:dyDescent="0.25">
      <c r="A544" t="s">
        <v>721</v>
      </c>
      <c r="B544" t="s">
        <v>210</v>
      </c>
      <c r="C544" t="s">
        <v>857</v>
      </c>
      <c r="D544" t="s">
        <v>759</v>
      </c>
      <c r="E544" s="4">
        <v>90.804347826086953</v>
      </c>
      <c r="F544" s="4">
        <f>Nurse[[#This Row],[Total Nurse Staff Hours]]/Nurse[[#This Row],[MDS Census]]</f>
        <v>3.097337802250419</v>
      </c>
      <c r="G544" s="4">
        <f>Nurse[[#This Row],[Total Direct Care Staff Hours]]/Nurse[[#This Row],[MDS Census]]</f>
        <v>2.880435719415849</v>
      </c>
      <c r="H544" s="4">
        <f>Nurse[[#This Row],[Total RN Hours (w/ Admin, DON)]]/Nurse[[#This Row],[MDS Census]]</f>
        <v>0.66296025855877427</v>
      </c>
      <c r="I544" s="4">
        <f>Nurse[[#This Row],[RN Hours (excl. Admin, DON)]]/Nurse[[#This Row],[MDS Census]]</f>
        <v>0.44605817572420409</v>
      </c>
      <c r="J544" s="4">
        <f>SUM(Nurse[[#This Row],[RN Hours (excl. Admin, DON)]],Nurse[[#This Row],[RN Admin Hours]],Nurse[[#This Row],[RN DON Hours]],Nurse[[#This Row],[LPN Hours (excl. Admin)]],Nurse[[#This Row],[LPN Admin Hours]],Nurse[[#This Row],[CNA Hours]],Nurse[[#This Row],[NA TR Hours]],Nurse[[#This Row],[Med Aide/Tech Hours]])</f>
        <v>281.25173913043477</v>
      </c>
      <c r="K544" s="4">
        <f>SUM(Nurse[[#This Row],[RN Hours (excl. Admin, DON)]],Nurse[[#This Row],[LPN Hours (excl. Admin)]],Nurse[[#This Row],[CNA Hours]],Nurse[[#This Row],[NA TR Hours]],Nurse[[#This Row],[Med Aide/Tech Hours]])</f>
        <v>261.55608695652177</v>
      </c>
      <c r="L544" s="4">
        <f>SUM(Nurse[[#This Row],[RN Hours (excl. Admin, DON)]],Nurse[[#This Row],[RN Admin Hours]],Nurse[[#This Row],[RN DON Hours]])</f>
        <v>60.199673913043483</v>
      </c>
      <c r="M544" s="4">
        <v>40.504021739130444</v>
      </c>
      <c r="N544" s="4">
        <v>19.695652173913043</v>
      </c>
      <c r="O544" s="4">
        <v>0</v>
      </c>
      <c r="P544" s="4">
        <f>SUM(Nurse[[#This Row],[LPN Hours (excl. Admin)]],Nurse[[#This Row],[LPN Admin Hours]])</f>
        <v>60.706630434782618</v>
      </c>
      <c r="Q544" s="4">
        <v>60.706630434782618</v>
      </c>
      <c r="R544" s="4">
        <v>0</v>
      </c>
      <c r="S544" s="4">
        <f>SUM(Nurse[[#This Row],[CNA Hours]],Nurse[[#This Row],[NA TR Hours]],Nurse[[#This Row],[Med Aide/Tech Hours]])</f>
        <v>160.34543478260866</v>
      </c>
      <c r="T544" s="4">
        <v>153.86880434782606</v>
      </c>
      <c r="U544" s="4">
        <v>6.4766304347826065</v>
      </c>
      <c r="V544" s="4">
        <v>0</v>
      </c>
      <c r="W5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17.728478260869569</v>
      </c>
      <c r="X544" s="4">
        <v>5.206847826086956</v>
      </c>
      <c r="Y544" s="4">
        <v>0</v>
      </c>
      <c r="Z544" s="4">
        <v>0</v>
      </c>
      <c r="AA544" s="4">
        <v>1.9720652173913047</v>
      </c>
      <c r="AB544" s="4">
        <v>0</v>
      </c>
      <c r="AC544" s="4">
        <v>10.549565217391308</v>
      </c>
      <c r="AD544" s="4">
        <v>0</v>
      </c>
      <c r="AE544" s="4">
        <v>0</v>
      </c>
      <c r="AF544" s="1">
        <v>395398</v>
      </c>
      <c r="AG544" s="1">
        <v>3</v>
      </c>
      <c r="AH544"/>
    </row>
    <row r="545" spans="1:34" x14ac:dyDescent="0.25">
      <c r="A545" t="s">
        <v>721</v>
      </c>
      <c r="B545" t="s">
        <v>119</v>
      </c>
      <c r="C545" t="s">
        <v>826</v>
      </c>
      <c r="D545" t="s">
        <v>767</v>
      </c>
      <c r="E545" s="4">
        <v>153.35869565217391</v>
      </c>
      <c r="F545" s="4">
        <f>Nurse[[#This Row],[Total Nurse Staff Hours]]/Nurse[[#This Row],[MDS Census]]</f>
        <v>3.1827627755333476</v>
      </c>
      <c r="G545" s="4">
        <f>Nurse[[#This Row],[Total Direct Care Staff Hours]]/Nurse[[#This Row],[MDS Census]]</f>
        <v>3.1168474023672834</v>
      </c>
      <c r="H545" s="4">
        <f>Nurse[[#This Row],[Total RN Hours (w/ Admin, DON)]]/Nurse[[#This Row],[MDS Census]]</f>
        <v>0.44860301934935143</v>
      </c>
      <c r="I545" s="4">
        <f>Nurse[[#This Row],[RN Hours (excl. Admin, DON)]]/Nurse[[#This Row],[MDS Census]]</f>
        <v>0.41330640017010412</v>
      </c>
      <c r="J545" s="4">
        <f>SUM(Nurse[[#This Row],[RN Hours (excl. Admin, DON)]],Nurse[[#This Row],[RN Admin Hours]],Nurse[[#This Row],[RN DON Hours]],Nurse[[#This Row],[LPN Hours (excl. Admin)]],Nurse[[#This Row],[LPN Admin Hours]],Nurse[[#This Row],[CNA Hours]],Nurse[[#This Row],[NA TR Hours]],Nurse[[#This Row],[Med Aide/Tech Hours]])</f>
        <v>488.10434782608695</v>
      </c>
      <c r="K545" s="4">
        <f>SUM(Nurse[[#This Row],[RN Hours (excl. Admin, DON)]],Nurse[[#This Row],[LPN Hours (excl. Admin)]],Nurse[[#This Row],[CNA Hours]],Nurse[[#This Row],[NA TR Hours]],Nurse[[#This Row],[Med Aide/Tech Hours]])</f>
        <v>477.99565217391307</v>
      </c>
      <c r="L545" s="4">
        <f>SUM(Nurse[[#This Row],[RN Hours (excl. Admin, DON)]],Nurse[[#This Row],[RN Admin Hours]],Nurse[[#This Row],[RN DON Hours]])</f>
        <v>68.797173913043466</v>
      </c>
      <c r="M545" s="4">
        <v>63.384130434782598</v>
      </c>
      <c r="N545" s="4">
        <v>2.1739130434782608E-2</v>
      </c>
      <c r="O545" s="4">
        <v>5.3913043478260869</v>
      </c>
      <c r="P545" s="4">
        <f>SUM(Nurse[[#This Row],[LPN Hours (excl. Admin)]],Nurse[[#This Row],[LPN Admin Hours]])</f>
        <v>129.46260869565216</v>
      </c>
      <c r="Q545" s="4">
        <v>124.76695652173912</v>
      </c>
      <c r="R545" s="4">
        <v>4.6956521739130439</v>
      </c>
      <c r="S545" s="4">
        <f>SUM(Nurse[[#This Row],[CNA Hours]],Nurse[[#This Row],[NA TR Hours]],Nurse[[#This Row],[Med Aide/Tech Hours]])</f>
        <v>289.84456521739133</v>
      </c>
      <c r="T545" s="4">
        <v>289.84456521739133</v>
      </c>
      <c r="U545" s="4">
        <v>0</v>
      </c>
      <c r="V545" s="4">
        <v>0</v>
      </c>
      <c r="W5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18.511956521739133</v>
      </c>
      <c r="X545" s="4">
        <v>5.4765217391304342</v>
      </c>
      <c r="Y545" s="4">
        <v>0</v>
      </c>
      <c r="Z545" s="4">
        <v>0</v>
      </c>
      <c r="AA545" s="4">
        <v>13.0354347826087</v>
      </c>
      <c r="AB545" s="4">
        <v>0</v>
      </c>
      <c r="AC545" s="4">
        <v>0</v>
      </c>
      <c r="AD545" s="4">
        <v>0</v>
      </c>
      <c r="AE545" s="4">
        <v>0</v>
      </c>
      <c r="AF545" s="1">
        <v>395258</v>
      </c>
      <c r="AG545" s="1">
        <v>3</v>
      </c>
      <c r="AH545"/>
    </row>
    <row r="546" spans="1:34" x14ac:dyDescent="0.25">
      <c r="A546" t="s">
        <v>721</v>
      </c>
      <c r="B546" t="s">
        <v>179</v>
      </c>
      <c r="C546" t="s">
        <v>983</v>
      </c>
      <c r="D546" t="s">
        <v>736</v>
      </c>
      <c r="E546" s="4">
        <v>84.510869565217391</v>
      </c>
      <c r="F546" s="4">
        <f>Nurse[[#This Row],[Total Nurse Staff Hours]]/Nurse[[#This Row],[MDS Census]]</f>
        <v>3.422752411575563</v>
      </c>
      <c r="G546" s="4">
        <f>Nurse[[#This Row],[Total Direct Care Staff Hours]]/Nurse[[#This Row],[MDS Census]]</f>
        <v>3.3013376205787788</v>
      </c>
      <c r="H546" s="4">
        <f>Nurse[[#This Row],[Total RN Hours (w/ Admin, DON)]]/Nurse[[#This Row],[MDS Census]]</f>
        <v>0.50774276527331186</v>
      </c>
      <c r="I546" s="4">
        <f>Nurse[[#This Row],[RN Hours (excl. Admin, DON)]]/Nurse[[#This Row],[MDS Census]]</f>
        <v>0.38632797427652732</v>
      </c>
      <c r="J546" s="4">
        <f>SUM(Nurse[[#This Row],[RN Hours (excl. Admin, DON)]],Nurse[[#This Row],[RN Admin Hours]],Nurse[[#This Row],[RN DON Hours]],Nurse[[#This Row],[LPN Hours (excl. Admin)]],Nurse[[#This Row],[LPN Admin Hours]],Nurse[[#This Row],[CNA Hours]],Nurse[[#This Row],[NA TR Hours]],Nurse[[#This Row],[Med Aide/Tech Hours]])</f>
        <v>289.25978260869567</v>
      </c>
      <c r="K546" s="4">
        <f>SUM(Nurse[[#This Row],[RN Hours (excl. Admin, DON)]],Nurse[[#This Row],[LPN Hours (excl. Admin)]],Nurse[[#This Row],[CNA Hours]],Nurse[[#This Row],[NA TR Hours]],Nurse[[#This Row],[Med Aide/Tech Hours]])</f>
        <v>278.9989130434783</v>
      </c>
      <c r="L546" s="4">
        <f>SUM(Nurse[[#This Row],[RN Hours (excl. Admin, DON)]],Nurse[[#This Row],[RN Admin Hours]],Nurse[[#This Row],[RN DON Hours]])</f>
        <v>42.90978260869565</v>
      </c>
      <c r="M546" s="4">
        <v>32.64891304347826</v>
      </c>
      <c r="N546" s="4">
        <v>5.1304347826086953</v>
      </c>
      <c r="O546" s="4">
        <v>5.1304347826086953</v>
      </c>
      <c r="P546" s="4">
        <f>SUM(Nurse[[#This Row],[LPN Hours (excl. Admin)]],Nurse[[#This Row],[LPN Admin Hours]])</f>
        <v>91.661956521739171</v>
      </c>
      <c r="Q546" s="4">
        <v>91.661956521739171</v>
      </c>
      <c r="R546" s="4">
        <v>0</v>
      </c>
      <c r="S546" s="4">
        <f>SUM(Nurse[[#This Row],[CNA Hours]],Nurse[[#This Row],[NA TR Hours]],Nurse[[#This Row],[Med Aide/Tech Hours]])</f>
        <v>154.68804347826085</v>
      </c>
      <c r="T546" s="4">
        <v>154.68804347826085</v>
      </c>
      <c r="U546" s="4">
        <v>0</v>
      </c>
      <c r="V546" s="4">
        <v>0</v>
      </c>
      <c r="W5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39.017391304347818</v>
      </c>
      <c r="X546" s="4">
        <v>0.66847826086956519</v>
      </c>
      <c r="Y546" s="4">
        <v>0</v>
      </c>
      <c r="Z546" s="4">
        <v>0</v>
      </c>
      <c r="AA546" s="4">
        <v>12.769565217391303</v>
      </c>
      <c r="AB546" s="4">
        <v>0</v>
      </c>
      <c r="AC546" s="4">
        <v>25.579347826086952</v>
      </c>
      <c r="AD546" s="4">
        <v>0</v>
      </c>
      <c r="AE546" s="4">
        <v>0</v>
      </c>
      <c r="AF546" s="1">
        <v>395354</v>
      </c>
      <c r="AG546" s="1">
        <v>3</v>
      </c>
      <c r="AH546"/>
    </row>
    <row r="547" spans="1:34" x14ac:dyDescent="0.25">
      <c r="A547" t="s">
        <v>721</v>
      </c>
      <c r="B547" t="s">
        <v>67</v>
      </c>
      <c r="C547" t="s">
        <v>881</v>
      </c>
      <c r="D547" t="s">
        <v>774</v>
      </c>
      <c r="E547" s="4">
        <v>62.402173913043477</v>
      </c>
      <c r="F547" s="4">
        <f>Nurse[[#This Row],[Total Nurse Staff Hours]]/Nurse[[#This Row],[MDS Census]]</f>
        <v>4.4096673053475008</v>
      </c>
      <c r="G547" s="4">
        <f>Nurse[[#This Row],[Total Direct Care Staff Hours]]/Nurse[[#This Row],[MDS Census]]</f>
        <v>4.2020379724786627</v>
      </c>
      <c r="H547" s="4">
        <f>Nurse[[#This Row],[Total RN Hours (w/ Admin, DON)]]/Nurse[[#This Row],[MDS Census]]</f>
        <v>0.84575857864483539</v>
      </c>
      <c r="I547" s="4">
        <f>Nurse[[#This Row],[RN Hours (excl. Admin, DON)]]/Nurse[[#This Row],[MDS Census]]</f>
        <v>0.63812924577599728</v>
      </c>
      <c r="J547" s="4">
        <f>SUM(Nurse[[#This Row],[RN Hours (excl. Admin, DON)]],Nurse[[#This Row],[RN Admin Hours]],Nurse[[#This Row],[RN DON Hours]],Nurse[[#This Row],[LPN Hours (excl. Admin)]],Nurse[[#This Row],[LPN Admin Hours]],Nurse[[#This Row],[CNA Hours]],Nurse[[#This Row],[NA TR Hours]],Nurse[[#This Row],[Med Aide/Tech Hours]])</f>
        <v>275.17282608695655</v>
      </c>
      <c r="K547" s="4">
        <f>SUM(Nurse[[#This Row],[RN Hours (excl. Admin, DON)]],Nurse[[#This Row],[LPN Hours (excl. Admin)]],Nurse[[#This Row],[CNA Hours]],Nurse[[#This Row],[NA TR Hours]],Nurse[[#This Row],[Med Aide/Tech Hours]])</f>
        <v>262.21630434782611</v>
      </c>
      <c r="L547" s="4">
        <f>SUM(Nurse[[#This Row],[RN Hours (excl. Admin, DON)]],Nurse[[#This Row],[RN Admin Hours]],Nurse[[#This Row],[RN DON Hours]])</f>
        <v>52.777173913043477</v>
      </c>
      <c r="M547" s="4">
        <v>39.820652173913047</v>
      </c>
      <c r="N547" s="4">
        <v>7.0434782608695654</v>
      </c>
      <c r="O547" s="4">
        <v>5.9130434782608692</v>
      </c>
      <c r="P547" s="4">
        <f>SUM(Nurse[[#This Row],[LPN Hours (excl. Admin)]],Nurse[[#This Row],[LPN Admin Hours]])</f>
        <v>55.877717391304351</v>
      </c>
      <c r="Q547" s="4">
        <v>55.877717391304351</v>
      </c>
      <c r="R547" s="4">
        <v>0</v>
      </c>
      <c r="S547" s="4">
        <f>SUM(Nurse[[#This Row],[CNA Hours]],Nurse[[#This Row],[NA TR Hours]],Nurse[[#This Row],[Med Aide/Tech Hours]])</f>
        <v>166.51793478260871</v>
      </c>
      <c r="T547" s="4">
        <v>166.51793478260871</v>
      </c>
      <c r="U547" s="4">
        <v>0</v>
      </c>
      <c r="V547" s="4">
        <v>0</v>
      </c>
      <c r="W5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47" s="4">
        <v>0</v>
      </c>
      <c r="Y547" s="4">
        <v>0</v>
      </c>
      <c r="Z547" s="4">
        <v>0</v>
      </c>
      <c r="AA547" s="4">
        <v>0</v>
      </c>
      <c r="AB547" s="4">
        <v>0</v>
      </c>
      <c r="AC547" s="4">
        <v>0</v>
      </c>
      <c r="AD547" s="4">
        <v>0</v>
      </c>
      <c r="AE547" s="4">
        <v>0</v>
      </c>
      <c r="AF547" s="1">
        <v>395121</v>
      </c>
      <c r="AG547" s="1">
        <v>3</v>
      </c>
      <c r="AH547"/>
    </row>
    <row r="548" spans="1:34" x14ac:dyDescent="0.25">
      <c r="A548" t="s">
        <v>721</v>
      </c>
      <c r="B548" t="s">
        <v>282</v>
      </c>
      <c r="C548" t="s">
        <v>868</v>
      </c>
      <c r="D548" t="s">
        <v>765</v>
      </c>
      <c r="E548" s="4">
        <v>101.66304347826087</v>
      </c>
      <c r="F548" s="4">
        <f>Nurse[[#This Row],[Total Nurse Staff Hours]]/Nurse[[#This Row],[MDS Census]]</f>
        <v>3.1910563455575756</v>
      </c>
      <c r="G548" s="4">
        <f>Nurse[[#This Row],[Total Direct Care Staff Hours]]/Nurse[[#This Row],[MDS Census]]</f>
        <v>2.9809365978830331</v>
      </c>
      <c r="H548" s="4">
        <f>Nurse[[#This Row],[Total RN Hours (w/ Admin, DON)]]/Nurse[[#This Row],[MDS Census]]</f>
        <v>0.46891264834812357</v>
      </c>
      <c r="I548" s="4">
        <f>Nurse[[#This Row],[RN Hours (excl. Admin, DON)]]/Nurse[[#This Row],[MDS Census]]</f>
        <v>0.3192280551694644</v>
      </c>
      <c r="J548" s="4">
        <f>SUM(Nurse[[#This Row],[RN Hours (excl. Admin, DON)]],Nurse[[#This Row],[RN Admin Hours]],Nurse[[#This Row],[RN DON Hours]],Nurse[[#This Row],[LPN Hours (excl. Admin)]],Nurse[[#This Row],[LPN Admin Hours]],Nurse[[#This Row],[CNA Hours]],Nurse[[#This Row],[NA TR Hours]],Nurse[[#This Row],[Med Aide/Tech Hours]])</f>
        <v>324.41250000000008</v>
      </c>
      <c r="K548" s="4">
        <f>SUM(Nurse[[#This Row],[RN Hours (excl. Admin, DON)]],Nurse[[#This Row],[LPN Hours (excl. Admin)]],Nurse[[#This Row],[CNA Hours]],Nurse[[#This Row],[NA TR Hours]],Nurse[[#This Row],[Med Aide/Tech Hours]])</f>
        <v>303.05108695652183</v>
      </c>
      <c r="L548" s="4">
        <f>SUM(Nurse[[#This Row],[RN Hours (excl. Admin, DON)]],Nurse[[#This Row],[RN Admin Hours]],Nurse[[#This Row],[RN DON Hours]])</f>
        <v>47.671086956521741</v>
      </c>
      <c r="M548" s="4">
        <v>32.45369565217392</v>
      </c>
      <c r="N548" s="4">
        <v>9.9130434782608692</v>
      </c>
      <c r="O548" s="4">
        <v>5.3043478260869561</v>
      </c>
      <c r="P548" s="4">
        <f>SUM(Nurse[[#This Row],[LPN Hours (excl. Admin)]],Nurse[[#This Row],[LPN Admin Hours]])</f>
        <v>82.905326086956521</v>
      </c>
      <c r="Q548" s="4">
        <v>76.761304347826083</v>
      </c>
      <c r="R548" s="4">
        <v>6.1440217391304346</v>
      </c>
      <c r="S548" s="4">
        <f>SUM(Nurse[[#This Row],[CNA Hours]],Nurse[[#This Row],[NA TR Hours]],Nurse[[#This Row],[Med Aide/Tech Hours]])</f>
        <v>193.83608695652183</v>
      </c>
      <c r="T548" s="4">
        <v>193.83608695652183</v>
      </c>
      <c r="U548" s="4">
        <v>0</v>
      </c>
      <c r="V548" s="4">
        <v>0</v>
      </c>
      <c r="W5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55.988586956521715</v>
      </c>
      <c r="X548" s="4">
        <v>1.5895652173913044</v>
      </c>
      <c r="Y548" s="4">
        <v>0</v>
      </c>
      <c r="Z548" s="4">
        <v>0</v>
      </c>
      <c r="AA548" s="4">
        <v>13.302065217391304</v>
      </c>
      <c r="AB548" s="4">
        <v>0</v>
      </c>
      <c r="AC548" s="4">
        <v>41.096956521739109</v>
      </c>
      <c r="AD548" s="4">
        <v>0</v>
      </c>
      <c r="AE548" s="4">
        <v>0</v>
      </c>
      <c r="AF548" s="1">
        <v>395494</v>
      </c>
      <c r="AG548" s="1">
        <v>3</v>
      </c>
      <c r="AH548"/>
    </row>
    <row r="549" spans="1:34" x14ac:dyDescent="0.25">
      <c r="A549" t="s">
        <v>721</v>
      </c>
      <c r="B549" t="s">
        <v>434</v>
      </c>
      <c r="C549" t="s">
        <v>1033</v>
      </c>
      <c r="D549" t="s">
        <v>777</v>
      </c>
      <c r="E549" s="4">
        <v>28.510869565217391</v>
      </c>
      <c r="F549" s="4">
        <f>Nurse[[#This Row],[Total Nurse Staff Hours]]/Nurse[[#This Row],[MDS Census]]</f>
        <v>3.189820815859703</v>
      </c>
      <c r="G549" s="4">
        <f>Nurse[[#This Row],[Total Direct Care Staff Hours]]/Nurse[[#This Row],[MDS Census]]</f>
        <v>2.984864658787648</v>
      </c>
      <c r="H549" s="4">
        <f>Nurse[[#This Row],[Total RN Hours (w/ Admin, DON)]]/Nurse[[#This Row],[MDS Census]]</f>
        <v>0.89271826153259637</v>
      </c>
      <c r="I549" s="4">
        <f>Nurse[[#This Row],[RN Hours (excl. Admin, DON)]]/Nurse[[#This Row],[MDS Census]]</f>
        <v>0.68776210446054142</v>
      </c>
      <c r="J549" s="4">
        <f>SUM(Nurse[[#This Row],[RN Hours (excl. Admin, DON)]],Nurse[[#This Row],[RN Admin Hours]],Nurse[[#This Row],[RN DON Hours]],Nurse[[#This Row],[LPN Hours (excl. Admin)]],Nurse[[#This Row],[LPN Admin Hours]],Nurse[[#This Row],[CNA Hours]],Nurse[[#This Row],[NA TR Hours]],Nurse[[#This Row],[Med Aide/Tech Hours]])</f>
        <v>90.944565217391315</v>
      </c>
      <c r="K549" s="4">
        <f>SUM(Nurse[[#This Row],[RN Hours (excl. Admin, DON)]],Nurse[[#This Row],[LPN Hours (excl. Admin)]],Nurse[[#This Row],[CNA Hours]],Nurse[[#This Row],[NA TR Hours]],Nurse[[#This Row],[Med Aide/Tech Hours]])</f>
        <v>85.10108695652174</v>
      </c>
      <c r="L549" s="4">
        <f>SUM(Nurse[[#This Row],[RN Hours (excl. Admin, DON)]],Nurse[[#This Row],[RN Admin Hours]],Nurse[[#This Row],[RN DON Hours]])</f>
        <v>25.452173913043481</v>
      </c>
      <c r="M549" s="4">
        <v>19.608695652173914</v>
      </c>
      <c r="N549" s="4">
        <v>0.97934782608695625</v>
      </c>
      <c r="O549" s="4">
        <v>4.8641304347826084</v>
      </c>
      <c r="P549" s="4">
        <f>SUM(Nurse[[#This Row],[LPN Hours (excl. Admin)]],Nurse[[#This Row],[LPN Admin Hours]])</f>
        <v>24.649999999999988</v>
      </c>
      <c r="Q549" s="4">
        <v>24.649999999999988</v>
      </c>
      <c r="R549" s="4">
        <v>0</v>
      </c>
      <c r="S549" s="4">
        <f>SUM(Nurse[[#This Row],[CNA Hours]],Nurse[[#This Row],[NA TR Hours]],Nurse[[#This Row],[Med Aide/Tech Hours]])</f>
        <v>40.842391304347842</v>
      </c>
      <c r="T549" s="4">
        <v>40.842391304347842</v>
      </c>
      <c r="U549" s="4">
        <v>0</v>
      </c>
      <c r="V549" s="4">
        <v>0</v>
      </c>
      <c r="W5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3.9347826086956519</v>
      </c>
      <c r="X549" s="4">
        <v>0</v>
      </c>
      <c r="Y549" s="4">
        <v>0</v>
      </c>
      <c r="Z549" s="4">
        <v>0</v>
      </c>
      <c r="AA549" s="4">
        <v>0.86956521739130432</v>
      </c>
      <c r="AB549" s="4">
        <v>0</v>
      </c>
      <c r="AC549" s="4">
        <v>3.0652173913043477</v>
      </c>
      <c r="AD549" s="4">
        <v>0</v>
      </c>
      <c r="AE549" s="4">
        <v>0</v>
      </c>
      <c r="AF549" s="1">
        <v>395716</v>
      </c>
      <c r="AG549" s="1">
        <v>3</v>
      </c>
      <c r="AH549"/>
    </row>
    <row r="550" spans="1:34" x14ac:dyDescent="0.25">
      <c r="A550" t="s">
        <v>721</v>
      </c>
      <c r="B550" t="s">
        <v>548</v>
      </c>
      <c r="C550" t="s">
        <v>1016</v>
      </c>
      <c r="D550" t="s">
        <v>794</v>
      </c>
      <c r="E550" s="4">
        <v>6.6195652173913047</v>
      </c>
      <c r="F550" s="4">
        <f>Nurse[[#This Row],[Total Nurse Staff Hours]]/Nurse[[#This Row],[MDS Census]]</f>
        <v>8.3873234811165851</v>
      </c>
      <c r="G550" s="4">
        <f>Nurse[[#This Row],[Total Direct Care Staff Hours]]/Nurse[[#This Row],[MDS Census]]</f>
        <v>7.6174055829228244</v>
      </c>
      <c r="H550" s="4">
        <f>Nurse[[#This Row],[Total RN Hours (w/ Admin, DON)]]/Nurse[[#This Row],[MDS Census]]</f>
        <v>4.4219211822660087</v>
      </c>
      <c r="I550" s="4">
        <f>Nurse[[#This Row],[RN Hours (excl. Admin, DON)]]/Nurse[[#This Row],[MDS Census]]</f>
        <v>3.6520032840722489</v>
      </c>
      <c r="J550" s="4">
        <f>SUM(Nurse[[#This Row],[RN Hours (excl. Admin, DON)]],Nurse[[#This Row],[RN Admin Hours]],Nurse[[#This Row],[RN DON Hours]],Nurse[[#This Row],[LPN Hours (excl. Admin)]],Nurse[[#This Row],[LPN Admin Hours]],Nurse[[#This Row],[CNA Hours]],Nurse[[#This Row],[NA TR Hours]],Nurse[[#This Row],[Med Aide/Tech Hours]])</f>
        <v>55.520434782608696</v>
      </c>
      <c r="K550" s="4">
        <f>SUM(Nurse[[#This Row],[RN Hours (excl. Admin, DON)]],Nurse[[#This Row],[LPN Hours (excl. Admin)]],Nurse[[#This Row],[CNA Hours]],Nurse[[#This Row],[NA TR Hours]],Nurse[[#This Row],[Med Aide/Tech Hours]])</f>
        <v>50.423913043478265</v>
      </c>
      <c r="L550" s="4">
        <f>SUM(Nurse[[#This Row],[RN Hours (excl. Admin, DON)]],Nurse[[#This Row],[RN Admin Hours]],Nurse[[#This Row],[RN DON Hours]])</f>
        <v>29.271195652173908</v>
      </c>
      <c r="M550" s="4">
        <v>24.174673913043474</v>
      </c>
      <c r="N550" s="4">
        <v>5.0965217391304352</v>
      </c>
      <c r="O550" s="4">
        <v>0</v>
      </c>
      <c r="P550" s="4">
        <f>SUM(Nurse[[#This Row],[LPN Hours (excl. Admin)]],Nurse[[#This Row],[LPN Admin Hours]])</f>
        <v>19.057608695652178</v>
      </c>
      <c r="Q550" s="4">
        <v>19.057608695652178</v>
      </c>
      <c r="R550" s="4">
        <v>0</v>
      </c>
      <c r="S550" s="4">
        <f>SUM(Nurse[[#This Row],[CNA Hours]],Nurse[[#This Row],[NA TR Hours]],Nurse[[#This Row],[Med Aide/Tech Hours]])</f>
        <v>7.1916304347826108</v>
      </c>
      <c r="T550" s="4">
        <v>7.1916304347826108</v>
      </c>
      <c r="U550" s="4">
        <v>0</v>
      </c>
      <c r="V550" s="4">
        <v>0</v>
      </c>
      <c r="W5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50" s="4">
        <v>0</v>
      </c>
      <c r="Y550" s="4">
        <v>0</v>
      </c>
      <c r="Z550" s="4">
        <v>0</v>
      </c>
      <c r="AA550" s="4">
        <v>0</v>
      </c>
      <c r="AB550" s="4">
        <v>0</v>
      </c>
      <c r="AC550" s="4">
        <v>0</v>
      </c>
      <c r="AD550" s="4">
        <v>0</v>
      </c>
      <c r="AE550" s="4">
        <v>0</v>
      </c>
      <c r="AF550" s="1">
        <v>395890</v>
      </c>
      <c r="AG550" s="1">
        <v>3</v>
      </c>
      <c r="AH550"/>
    </row>
    <row r="551" spans="1:34" x14ac:dyDescent="0.25">
      <c r="A551" t="s">
        <v>721</v>
      </c>
      <c r="B551" t="s">
        <v>441</v>
      </c>
      <c r="C551" t="s">
        <v>1072</v>
      </c>
      <c r="D551" t="s">
        <v>800</v>
      </c>
      <c r="E551" s="4">
        <v>77.847826086956516</v>
      </c>
      <c r="F551" s="4">
        <f>Nurse[[#This Row],[Total Nurse Staff Hours]]/Nurse[[#This Row],[MDS Census]]</f>
        <v>3.4543074560178719</v>
      </c>
      <c r="G551" s="4">
        <f>Nurse[[#This Row],[Total Direct Care Staff Hours]]/Nurse[[#This Row],[MDS Census]]</f>
        <v>3.1296076514939966</v>
      </c>
      <c r="H551" s="4">
        <f>Nurse[[#This Row],[Total RN Hours (w/ Admin, DON)]]/Nurse[[#This Row],[MDS Census]]</f>
        <v>0.47005026528902549</v>
      </c>
      <c r="I551" s="4">
        <f>Nurse[[#This Row],[RN Hours (excl. Admin, DON)]]/Nurse[[#This Row],[MDS Census]]</f>
        <v>0.24993018709857581</v>
      </c>
      <c r="J551" s="4">
        <f>SUM(Nurse[[#This Row],[RN Hours (excl. Admin, DON)]],Nurse[[#This Row],[RN Admin Hours]],Nurse[[#This Row],[RN DON Hours]],Nurse[[#This Row],[LPN Hours (excl. Admin)]],Nurse[[#This Row],[LPN Admin Hours]],Nurse[[#This Row],[CNA Hours]],Nurse[[#This Row],[NA TR Hours]],Nurse[[#This Row],[Med Aide/Tech Hours]])</f>
        <v>268.9103260869565</v>
      </c>
      <c r="K551" s="4">
        <f>SUM(Nurse[[#This Row],[RN Hours (excl. Admin, DON)]],Nurse[[#This Row],[LPN Hours (excl. Admin)]],Nurse[[#This Row],[CNA Hours]],Nurse[[#This Row],[NA TR Hours]],Nurse[[#This Row],[Med Aide/Tech Hours]])</f>
        <v>243.63315217391306</v>
      </c>
      <c r="L551" s="4">
        <f>SUM(Nurse[[#This Row],[RN Hours (excl. Admin, DON)]],Nurse[[#This Row],[RN Admin Hours]],Nurse[[#This Row],[RN DON Hours]])</f>
        <v>36.592391304347828</v>
      </c>
      <c r="M551" s="4">
        <v>19.456521739130434</v>
      </c>
      <c r="N551" s="4">
        <v>17.135869565217391</v>
      </c>
      <c r="O551" s="4">
        <v>0</v>
      </c>
      <c r="P551" s="4">
        <f>SUM(Nurse[[#This Row],[LPN Hours (excl. Admin)]],Nurse[[#This Row],[LPN Admin Hours]])</f>
        <v>77.244565217391312</v>
      </c>
      <c r="Q551" s="4">
        <v>69.103260869565219</v>
      </c>
      <c r="R551" s="4">
        <v>8.1413043478260878</v>
      </c>
      <c r="S551" s="4">
        <f>SUM(Nurse[[#This Row],[CNA Hours]],Nurse[[#This Row],[NA TR Hours]],Nurse[[#This Row],[Med Aide/Tech Hours]])</f>
        <v>155.0733695652174</v>
      </c>
      <c r="T551" s="4">
        <v>152.8125</v>
      </c>
      <c r="U551" s="4">
        <v>2.2608695652173911</v>
      </c>
      <c r="V551" s="4">
        <v>0</v>
      </c>
      <c r="W5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59.619565217391305</v>
      </c>
      <c r="X551" s="4">
        <v>10.489130434782609</v>
      </c>
      <c r="Y551" s="4">
        <v>0</v>
      </c>
      <c r="Z551" s="4">
        <v>0</v>
      </c>
      <c r="AA551" s="4">
        <v>33.673913043478258</v>
      </c>
      <c r="AB551" s="4">
        <v>0</v>
      </c>
      <c r="AC551" s="4">
        <v>15.456521739130435</v>
      </c>
      <c r="AD551" s="4">
        <v>0</v>
      </c>
      <c r="AE551" s="4">
        <v>0</v>
      </c>
      <c r="AF551" s="1">
        <v>395728</v>
      </c>
      <c r="AG551" s="1">
        <v>3</v>
      </c>
      <c r="AH551"/>
    </row>
    <row r="552" spans="1:34" x14ac:dyDescent="0.25">
      <c r="A552" t="s">
        <v>721</v>
      </c>
      <c r="B552" t="s">
        <v>53</v>
      </c>
      <c r="C552" t="s">
        <v>881</v>
      </c>
      <c r="D552" t="s">
        <v>774</v>
      </c>
      <c r="E552" s="4">
        <v>144.94565217391303</v>
      </c>
      <c r="F552" s="4">
        <f>Nurse[[#This Row],[Total Nurse Staff Hours]]/Nurse[[#This Row],[MDS Census]]</f>
        <v>3.8190011248593931</v>
      </c>
      <c r="G552" s="4">
        <f>Nurse[[#This Row],[Total Direct Care Staff Hours]]/Nurse[[#This Row],[MDS Census]]</f>
        <v>3.6056715410573679</v>
      </c>
      <c r="H552" s="4">
        <f>Nurse[[#This Row],[Total RN Hours (w/ Admin, DON)]]/Nurse[[#This Row],[MDS Census]]</f>
        <v>0.62807874015748066</v>
      </c>
      <c r="I552" s="4">
        <f>Nurse[[#This Row],[RN Hours (excl. Admin, DON)]]/Nurse[[#This Row],[MDS Census]]</f>
        <v>0.46454293213348369</v>
      </c>
      <c r="J552" s="4">
        <f>SUM(Nurse[[#This Row],[RN Hours (excl. Admin, DON)]],Nurse[[#This Row],[RN Admin Hours]],Nurse[[#This Row],[RN DON Hours]],Nurse[[#This Row],[LPN Hours (excl. Admin)]],Nurse[[#This Row],[LPN Admin Hours]],Nurse[[#This Row],[CNA Hours]],Nurse[[#This Row],[NA TR Hours]],Nurse[[#This Row],[Med Aide/Tech Hours]])</f>
        <v>553.54760869565223</v>
      </c>
      <c r="K552" s="4">
        <f>SUM(Nurse[[#This Row],[RN Hours (excl. Admin, DON)]],Nurse[[#This Row],[LPN Hours (excl. Admin)]],Nurse[[#This Row],[CNA Hours]],Nurse[[#This Row],[NA TR Hours]],Nurse[[#This Row],[Med Aide/Tech Hours]])</f>
        <v>522.62641304347824</v>
      </c>
      <c r="L552" s="4">
        <f>SUM(Nurse[[#This Row],[RN Hours (excl. Admin, DON)]],Nurse[[#This Row],[RN Admin Hours]],Nurse[[#This Row],[RN DON Hours]])</f>
        <v>91.037282608695691</v>
      </c>
      <c r="M552" s="4">
        <v>67.333478260869612</v>
      </c>
      <c r="N552" s="4">
        <v>17.616847826086957</v>
      </c>
      <c r="O552" s="4">
        <v>6.0869565217391308</v>
      </c>
      <c r="P552" s="4">
        <f>SUM(Nurse[[#This Row],[LPN Hours (excl. Admin)]],Nurse[[#This Row],[LPN Admin Hours]])</f>
        <v>140.95347826086959</v>
      </c>
      <c r="Q552" s="4">
        <v>133.73608695652177</v>
      </c>
      <c r="R552" s="4">
        <v>7.2173913043478262</v>
      </c>
      <c r="S552" s="4">
        <f>SUM(Nurse[[#This Row],[CNA Hours]],Nurse[[#This Row],[NA TR Hours]],Nurse[[#This Row],[Med Aide/Tech Hours]])</f>
        <v>321.55684782608694</v>
      </c>
      <c r="T552" s="4">
        <v>275.97260869565213</v>
      </c>
      <c r="U552" s="4">
        <v>45.584239130434781</v>
      </c>
      <c r="V552" s="4">
        <v>0</v>
      </c>
      <c r="W5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265.47217391304349</v>
      </c>
      <c r="X552" s="4">
        <v>34.618804347826092</v>
      </c>
      <c r="Y552" s="4">
        <v>3.8233695652173911</v>
      </c>
      <c r="Z552" s="4">
        <v>0</v>
      </c>
      <c r="AA552" s="4">
        <v>67.583152173913064</v>
      </c>
      <c r="AB552" s="4">
        <v>0</v>
      </c>
      <c r="AC552" s="4">
        <v>159.44684782608695</v>
      </c>
      <c r="AD552" s="4">
        <v>0</v>
      </c>
      <c r="AE552" s="4">
        <v>0</v>
      </c>
      <c r="AF552" s="1">
        <v>395084</v>
      </c>
      <c r="AG552" s="1">
        <v>3</v>
      </c>
      <c r="AH552"/>
    </row>
    <row r="553" spans="1:34" x14ac:dyDescent="0.25">
      <c r="A553" t="s">
        <v>721</v>
      </c>
      <c r="B553" t="s">
        <v>377</v>
      </c>
      <c r="C553" t="s">
        <v>1054</v>
      </c>
      <c r="D553" t="s">
        <v>736</v>
      </c>
      <c r="E553" s="4">
        <v>63.402173913043477</v>
      </c>
      <c r="F553" s="4">
        <f>Nurse[[#This Row],[Total Nurse Staff Hours]]/Nurse[[#This Row],[MDS Census]]</f>
        <v>4.2903531630378868</v>
      </c>
      <c r="G553" s="4">
        <f>Nurse[[#This Row],[Total Direct Care Staff Hours]]/Nurse[[#This Row],[MDS Census]]</f>
        <v>3.9231750385736324</v>
      </c>
      <c r="H553" s="4">
        <f>Nurse[[#This Row],[Total RN Hours (w/ Admin, DON)]]/Nurse[[#This Row],[MDS Census]]</f>
        <v>1.3745551174352817</v>
      </c>
      <c r="I553" s="4">
        <f>Nurse[[#This Row],[RN Hours (excl. Admin, DON)]]/Nurse[[#This Row],[MDS Census]]</f>
        <v>1.0073769929710266</v>
      </c>
      <c r="J553" s="4">
        <f>SUM(Nurse[[#This Row],[RN Hours (excl. Admin, DON)]],Nurse[[#This Row],[RN Admin Hours]],Nurse[[#This Row],[RN DON Hours]],Nurse[[#This Row],[LPN Hours (excl. Admin)]],Nurse[[#This Row],[LPN Admin Hours]],Nurse[[#This Row],[CNA Hours]],Nurse[[#This Row],[NA TR Hours]],Nurse[[#This Row],[Med Aide/Tech Hours]])</f>
        <v>272.0177173913043</v>
      </c>
      <c r="K553" s="4">
        <f>SUM(Nurse[[#This Row],[RN Hours (excl. Admin, DON)]],Nurse[[#This Row],[LPN Hours (excl. Admin)]],Nurse[[#This Row],[CNA Hours]],Nurse[[#This Row],[NA TR Hours]],Nurse[[#This Row],[Med Aide/Tech Hours]])</f>
        <v>248.73782608695649</v>
      </c>
      <c r="L553" s="4">
        <f>SUM(Nurse[[#This Row],[RN Hours (excl. Admin, DON)]],Nurse[[#This Row],[RN Admin Hours]],Nurse[[#This Row],[RN DON Hours]])</f>
        <v>87.149782608695631</v>
      </c>
      <c r="M553" s="4">
        <v>63.869891304347803</v>
      </c>
      <c r="N553" s="4">
        <v>18.0625</v>
      </c>
      <c r="O553" s="4">
        <v>5.2173913043478262</v>
      </c>
      <c r="P553" s="4">
        <f>SUM(Nurse[[#This Row],[LPN Hours (excl. Admin)]],Nurse[[#This Row],[LPN Admin Hours]])</f>
        <v>18.972826086956523</v>
      </c>
      <c r="Q553" s="4">
        <v>18.972826086956523</v>
      </c>
      <c r="R553" s="4">
        <v>0</v>
      </c>
      <c r="S553" s="4">
        <f>SUM(Nurse[[#This Row],[CNA Hours]],Nurse[[#This Row],[NA TR Hours]],Nurse[[#This Row],[Med Aide/Tech Hours]])</f>
        <v>165.89510869565217</v>
      </c>
      <c r="T553" s="4">
        <v>162.08804347826086</v>
      </c>
      <c r="U553" s="4">
        <v>3.8070652173913042</v>
      </c>
      <c r="V553" s="4">
        <v>0</v>
      </c>
      <c r="W5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43.372717391304349</v>
      </c>
      <c r="X553" s="4">
        <v>2.8651086956521743</v>
      </c>
      <c r="Y553" s="4">
        <v>0</v>
      </c>
      <c r="Z553" s="4">
        <v>0</v>
      </c>
      <c r="AA553" s="4">
        <v>5.3668478260869561</v>
      </c>
      <c r="AB553" s="4">
        <v>0</v>
      </c>
      <c r="AC553" s="4">
        <v>35.14076086956522</v>
      </c>
      <c r="AD553" s="4">
        <v>0</v>
      </c>
      <c r="AE553" s="4">
        <v>0</v>
      </c>
      <c r="AF553" s="1">
        <v>395634</v>
      </c>
      <c r="AG553" s="1">
        <v>3</v>
      </c>
      <c r="AH553"/>
    </row>
    <row r="554" spans="1:34" x14ac:dyDescent="0.25">
      <c r="A554" t="s">
        <v>721</v>
      </c>
      <c r="B554" t="s">
        <v>138</v>
      </c>
      <c r="C554" t="s">
        <v>960</v>
      </c>
      <c r="D554" t="s">
        <v>738</v>
      </c>
      <c r="E554" s="4">
        <v>74.956521739130437</v>
      </c>
      <c r="F554" s="4">
        <f>Nurse[[#This Row],[Total Nurse Staff Hours]]/Nurse[[#This Row],[MDS Census]]</f>
        <v>3.1681627030162418</v>
      </c>
      <c r="G554" s="4">
        <f>Nurse[[#This Row],[Total Direct Care Staff Hours]]/Nurse[[#This Row],[MDS Census]]</f>
        <v>2.9540980278422277</v>
      </c>
      <c r="H554" s="4">
        <f>Nurse[[#This Row],[Total RN Hours (w/ Admin, DON)]]/Nurse[[#This Row],[MDS Census]]</f>
        <v>0.6866951856148491</v>
      </c>
      <c r="I554" s="4">
        <f>Nurse[[#This Row],[RN Hours (excl. Admin, DON)]]/Nurse[[#This Row],[MDS Census]]</f>
        <v>0.47263051044083526</v>
      </c>
      <c r="J554" s="4">
        <f>SUM(Nurse[[#This Row],[RN Hours (excl. Admin, DON)]],Nurse[[#This Row],[RN Admin Hours]],Nurse[[#This Row],[RN DON Hours]],Nurse[[#This Row],[LPN Hours (excl. Admin)]],Nurse[[#This Row],[LPN Admin Hours]],Nurse[[#This Row],[CNA Hours]],Nurse[[#This Row],[NA TR Hours]],Nurse[[#This Row],[Med Aide/Tech Hours]])</f>
        <v>237.47445652173917</v>
      </c>
      <c r="K554" s="4">
        <f>SUM(Nurse[[#This Row],[RN Hours (excl. Admin, DON)]],Nurse[[#This Row],[LPN Hours (excl. Admin)]],Nurse[[#This Row],[CNA Hours]],Nurse[[#This Row],[NA TR Hours]],Nurse[[#This Row],[Med Aide/Tech Hours]])</f>
        <v>221.4289130434783</v>
      </c>
      <c r="L554" s="4">
        <f>SUM(Nurse[[#This Row],[RN Hours (excl. Admin, DON)]],Nurse[[#This Row],[RN Admin Hours]],Nurse[[#This Row],[RN DON Hours]])</f>
        <v>51.47228260869565</v>
      </c>
      <c r="M554" s="4">
        <v>35.426739130434783</v>
      </c>
      <c r="N554" s="4">
        <v>11.601847826086953</v>
      </c>
      <c r="O554" s="4">
        <v>4.443695652173913</v>
      </c>
      <c r="P554" s="4">
        <f>SUM(Nurse[[#This Row],[LPN Hours (excl. Admin)]],Nurse[[#This Row],[LPN Admin Hours]])</f>
        <v>53.226521739130447</v>
      </c>
      <c r="Q554" s="4">
        <v>53.226521739130447</v>
      </c>
      <c r="R554" s="4">
        <v>0</v>
      </c>
      <c r="S554" s="4">
        <f>SUM(Nurse[[#This Row],[CNA Hours]],Nurse[[#This Row],[NA TR Hours]],Nurse[[#This Row],[Med Aide/Tech Hours]])</f>
        <v>132.77565217391307</v>
      </c>
      <c r="T554" s="4">
        <v>132.77565217391307</v>
      </c>
      <c r="U554" s="4">
        <v>0</v>
      </c>
      <c r="V554" s="4">
        <v>0</v>
      </c>
      <c r="W5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59.556521739130417</v>
      </c>
      <c r="X554" s="4">
        <v>1.0217391304347827</v>
      </c>
      <c r="Y554" s="4">
        <v>2.0380434782608696</v>
      </c>
      <c r="Z554" s="4">
        <v>0</v>
      </c>
      <c r="AA554" s="4">
        <v>18.172608695652169</v>
      </c>
      <c r="AB554" s="4">
        <v>0</v>
      </c>
      <c r="AC554" s="4">
        <v>38.324130434782596</v>
      </c>
      <c r="AD554" s="4">
        <v>0</v>
      </c>
      <c r="AE554" s="4">
        <v>0</v>
      </c>
      <c r="AF554" s="1">
        <v>395289</v>
      </c>
      <c r="AG554" s="1">
        <v>3</v>
      </c>
      <c r="AH554"/>
    </row>
    <row r="555" spans="1:34" x14ac:dyDescent="0.25">
      <c r="A555" t="s">
        <v>721</v>
      </c>
      <c r="B555" t="s">
        <v>340</v>
      </c>
      <c r="C555" t="s">
        <v>1041</v>
      </c>
      <c r="D555" t="s">
        <v>734</v>
      </c>
      <c r="E555" s="4">
        <v>102.84782608695652</v>
      </c>
      <c r="F555" s="4">
        <f>Nurse[[#This Row],[Total Nurse Staff Hours]]/Nurse[[#This Row],[MDS Census]]</f>
        <v>4.7594863665187059</v>
      </c>
      <c r="G555" s="4">
        <f>Nurse[[#This Row],[Total Direct Care Staff Hours]]/Nurse[[#This Row],[MDS Census]]</f>
        <v>4.6552050306489114</v>
      </c>
      <c r="H555" s="4">
        <f>Nurse[[#This Row],[Total RN Hours (w/ Admin, DON)]]/Nurse[[#This Row],[MDS Census]]</f>
        <v>1.3170619319382795</v>
      </c>
      <c r="I555" s="4">
        <f>Nurse[[#This Row],[RN Hours (excl. Admin, DON)]]/Nurse[[#This Row],[MDS Census]]</f>
        <v>1.2127805960684845</v>
      </c>
      <c r="J555" s="4">
        <f>SUM(Nurse[[#This Row],[RN Hours (excl. Admin, DON)]],Nurse[[#This Row],[RN Admin Hours]],Nurse[[#This Row],[RN DON Hours]],Nurse[[#This Row],[LPN Hours (excl. Admin)]],Nurse[[#This Row],[LPN Admin Hours]],Nurse[[#This Row],[CNA Hours]],Nurse[[#This Row],[NA TR Hours]],Nurse[[#This Row],[Med Aide/Tech Hours]])</f>
        <v>489.50282608695647</v>
      </c>
      <c r="K555" s="4">
        <f>SUM(Nurse[[#This Row],[RN Hours (excl. Admin, DON)]],Nurse[[#This Row],[LPN Hours (excl. Admin)]],Nurse[[#This Row],[CNA Hours]],Nurse[[#This Row],[NA TR Hours]],Nurse[[#This Row],[Med Aide/Tech Hours]])</f>
        <v>478.77771739130429</v>
      </c>
      <c r="L555" s="4">
        <f>SUM(Nurse[[#This Row],[RN Hours (excl. Admin, DON)]],Nurse[[#This Row],[RN Admin Hours]],Nurse[[#This Row],[RN DON Hours]])</f>
        <v>135.45695652173913</v>
      </c>
      <c r="M555" s="4">
        <v>124.73184782608696</v>
      </c>
      <c r="N555" s="4">
        <v>0</v>
      </c>
      <c r="O555" s="4">
        <v>10.725108695652175</v>
      </c>
      <c r="P555" s="4">
        <f>SUM(Nurse[[#This Row],[LPN Hours (excl. Admin)]],Nurse[[#This Row],[LPN Admin Hours]])</f>
        <v>107.26228260869564</v>
      </c>
      <c r="Q555" s="4">
        <v>107.26228260869564</v>
      </c>
      <c r="R555" s="4">
        <v>0</v>
      </c>
      <c r="S555" s="4">
        <f>SUM(Nurse[[#This Row],[CNA Hours]],Nurse[[#This Row],[NA TR Hours]],Nurse[[#This Row],[Med Aide/Tech Hours]])</f>
        <v>246.78358695652165</v>
      </c>
      <c r="T555" s="4">
        <v>242.29445652173905</v>
      </c>
      <c r="U555" s="4">
        <v>4.4891304347826084</v>
      </c>
      <c r="V555" s="4">
        <v>0</v>
      </c>
      <c r="W5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4.4891304347826084</v>
      </c>
      <c r="X555" s="4">
        <v>0</v>
      </c>
      <c r="Y555" s="4">
        <v>0</v>
      </c>
      <c r="Z555" s="4">
        <v>0</v>
      </c>
      <c r="AA555" s="4">
        <v>0</v>
      </c>
      <c r="AB555" s="4">
        <v>0</v>
      </c>
      <c r="AC555" s="4">
        <v>0</v>
      </c>
      <c r="AD555" s="4">
        <v>4.4891304347826084</v>
      </c>
      <c r="AE555" s="4">
        <v>0</v>
      </c>
      <c r="AF555" s="1">
        <v>395583</v>
      </c>
      <c r="AG555" s="1">
        <v>3</v>
      </c>
      <c r="AH555"/>
    </row>
    <row r="556" spans="1:34" x14ac:dyDescent="0.25">
      <c r="A556" t="s">
        <v>721</v>
      </c>
      <c r="B556" t="s">
        <v>679</v>
      </c>
      <c r="C556" t="s">
        <v>1123</v>
      </c>
      <c r="D556" t="s">
        <v>778</v>
      </c>
      <c r="E556" s="4">
        <v>144.94565217391303</v>
      </c>
      <c r="F556" s="4">
        <f>Nurse[[#This Row],[Total Nurse Staff Hours]]/Nurse[[#This Row],[MDS Census]]</f>
        <v>5.7978192725909254</v>
      </c>
      <c r="G556" s="4">
        <f>Nurse[[#This Row],[Total Direct Care Staff Hours]]/Nurse[[#This Row],[MDS Census]]</f>
        <v>5.6719100112485936</v>
      </c>
      <c r="H556" s="4">
        <f>Nurse[[#This Row],[Total RN Hours (w/ Admin, DON)]]/Nurse[[#This Row],[MDS Census]]</f>
        <v>1.1153280839895017</v>
      </c>
      <c r="I556" s="4">
        <f>Nurse[[#This Row],[RN Hours (excl. Admin, DON)]]/Nurse[[#This Row],[MDS Census]]</f>
        <v>0.9894188226471694</v>
      </c>
      <c r="J556" s="4">
        <f>SUM(Nurse[[#This Row],[RN Hours (excl. Admin, DON)]],Nurse[[#This Row],[RN Admin Hours]],Nurse[[#This Row],[RN DON Hours]],Nurse[[#This Row],[LPN Hours (excl. Admin)]],Nurse[[#This Row],[LPN Admin Hours]],Nurse[[#This Row],[CNA Hours]],Nurse[[#This Row],[NA TR Hours]],Nurse[[#This Row],[Med Aide/Tech Hours]])</f>
        <v>840.36869565217376</v>
      </c>
      <c r="K556" s="4">
        <f>SUM(Nurse[[#This Row],[RN Hours (excl. Admin, DON)]],Nurse[[#This Row],[LPN Hours (excl. Admin)]],Nurse[[#This Row],[CNA Hours]],Nurse[[#This Row],[NA TR Hours]],Nurse[[#This Row],[Med Aide/Tech Hours]])</f>
        <v>822.11869565217376</v>
      </c>
      <c r="L556" s="4">
        <f>SUM(Nurse[[#This Row],[RN Hours (excl. Admin, DON)]],Nurse[[#This Row],[RN Admin Hours]],Nurse[[#This Row],[RN DON Hours]])</f>
        <v>161.66195652173917</v>
      </c>
      <c r="M556" s="4">
        <v>143.41195652173917</v>
      </c>
      <c r="N556" s="4">
        <v>12.869565217391305</v>
      </c>
      <c r="O556" s="4">
        <v>5.3804347826086953</v>
      </c>
      <c r="P556" s="4">
        <f>SUM(Nurse[[#This Row],[LPN Hours (excl. Admin)]],Nurse[[#This Row],[LPN Admin Hours]])</f>
        <v>162.67260869565217</v>
      </c>
      <c r="Q556" s="4">
        <v>162.67260869565217</v>
      </c>
      <c r="R556" s="4">
        <v>0</v>
      </c>
      <c r="S556" s="4">
        <f>SUM(Nurse[[#This Row],[CNA Hours]],Nurse[[#This Row],[NA TR Hours]],Nurse[[#This Row],[Med Aide/Tech Hours]])</f>
        <v>516.03413043478236</v>
      </c>
      <c r="T556" s="4">
        <v>516.03413043478236</v>
      </c>
      <c r="U556" s="4">
        <v>0</v>
      </c>
      <c r="V556" s="4">
        <v>0</v>
      </c>
      <c r="W5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56" s="4">
        <v>0</v>
      </c>
      <c r="Y556" s="4">
        <v>0</v>
      </c>
      <c r="Z556" s="4">
        <v>0</v>
      </c>
      <c r="AA556" s="4">
        <v>0</v>
      </c>
      <c r="AB556" s="4">
        <v>0</v>
      </c>
      <c r="AC556" s="4">
        <v>0</v>
      </c>
      <c r="AD556" s="4">
        <v>0</v>
      </c>
      <c r="AE556" s="4">
        <v>0</v>
      </c>
      <c r="AF556" t="s">
        <v>2</v>
      </c>
      <c r="AG556" s="1">
        <v>3</v>
      </c>
      <c r="AH556"/>
    </row>
    <row r="557" spans="1:34" x14ac:dyDescent="0.25">
      <c r="A557" t="s">
        <v>721</v>
      </c>
      <c r="B557" t="s">
        <v>400</v>
      </c>
      <c r="C557" t="s">
        <v>829</v>
      </c>
      <c r="D557" t="s">
        <v>738</v>
      </c>
      <c r="E557" s="4">
        <v>123.82608695652173</v>
      </c>
      <c r="F557" s="4">
        <f>Nurse[[#This Row],[Total Nurse Staff Hours]]/Nurse[[#This Row],[MDS Census]]</f>
        <v>4.0583979985955061</v>
      </c>
      <c r="G557" s="4">
        <f>Nurse[[#This Row],[Total Direct Care Staff Hours]]/Nurse[[#This Row],[MDS Census]]</f>
        <v>3.751208742977528</v>
      </c>
      <c r="H557" s="4">
        <f>Nurse[[#This Row],[Total RN Hours (w/ Admin, DON)]]/Nurse[[#This Row],[MDS Census]]</f>
        <v>0.80883514747191032</v>
      </c>
      <c r="I557" s="4">
        <f>Nurse[[#This Row],[RN Hours (excl. Admin, DON)]]/Nurse[[#This Row],[MDS Census]]</f>
        <v>0.5403792134831461</v>
      </c>
      <c r="J557" s="4">
        <f>SUM(Nurse[[#This Row],[RN Hours (excl. Admin, DON)]],Nurse[[#This Row],[RN Admin Hours]],Nurse[[#This Row],[RN DON Hours]],Nurse[[#This Row],[LPN Hours (excl. Admin)]],Nurse[[#This Row],[LPN Admin Hours]],Nurse[[#This Row],[CNA Hours]],Nurse[[#This Row],[NA TR Hours]],Nurse[[#This Row],[Med Aide/Tech Hours]])</f>
        <v>502.53554347826088</v>
      </c>
      <c r="K557" s="4">
        <f>SUM(Nurse[[#This Row],[RN Hours (excl. Admin, DON)]],Nurse[[#This Row],[LPN Hours (excl. Admin)]],Nurse[[#This Row],[CNA Hours]],Nurse[[#This Row],[NA TR Hours]],Nurse[[#This Row],[Med Aide/Tech Hours]])</f>
        <v>464.4975</v>
      </c>
      <c r="L557" s="4">
        <f>SUM(Nurse[[#This Row],[RN Hours (excl. Admin, DON)]],Nurse[[#This Row],[RN Admin Hours]],Nurse[[#This Row],[RN DON Hours]])</f>
        <v>100.15489130434784</v>
      </c>
      <c r="M557" s="4">
        <v>66.913043478260875</v>
      </c>
      <c r="N557" s="4">
        <v>28.285326086956523</v>
      </c>
      <c r="O557" s="4">
        <v>4.9565217391304346</v>
      </c>
      <c r="P557" s="4">
        <f>SUM(Nurse[[#This Row],[LPN Hours (excl. Admin)]],Nurse[[#This Row],[LPN Admin Hours]])</f>
        <v>124.68467391304347</v>
      </c>
      <c r="Q557" s="4">
        <v>119.88847826086956</v>
      </c>
      <c r="R557" s="4">
        <v>4.7961956521739131</v>
      </c>
      <c r="S557" s="4">
        <f>SUM(Nurse[[#This Row],[CNA Hours]],Nurse[[#This Row],[NA TR Hours]],Nurse[[#This Row],[Med Aide/Tech Hours]])</f>
        <v>277.69597826086959</v>
      </c>
      <c r="T557" s="4">
        <v>251.22673913043479</v>
      </c>
      <c r="U557" s="4">
        <v>26.46923913043479</v>
      </c>
      <c r="V557" s="4">
        <v>0</v>
      </c>
      <c r="W5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68.679565217391314</v>
      </c>
      <c r="X557" s="4">
        <v>0</v>
      </c>
      <c r="Y557" s="4">
        <v>0</v>
      </c>
      <c r="Z557" s="4">
        <v>0</v>
      </c>
      <c r="AA557" s="4">
        <v>10.24445652173913</v>
      </c>
      <c r="AB557" s="4">
        <v>0</v>
      </c>
      <c r="AC557" s="4">
        <v>37.517499999999998</v>
      </c>
      <c r="AD557" s="4">
        <v>20.917608695652177</v>
      </c>
      <c r="AE557" s="4">
        <v>0</v>
      </c>
      <c r="AF557" s="1">
        <v>395671</v>
      </c>
      <c r="AG557" s="1">
        <v>3</v>
      </c>
      <c r="AH557"/>
    </row>
    <row r="558" spans="1:34" x14ac:dyDescent="0.25">
      <c r="A558" t="s">
        <v>721</v>
      </c>
      <c r="B558" t="s">
        <v>452</v>
      </c>
      <c r="C558" t="s">
        <v>905</v>
      </c>
      <c r="D558" t="s">
        <v>768</v>
      </c>
      <c r="E558" s="4">
        <v>90.239130434782609</v>
      </c>
      <c r="F558" s="4">
        <f>Nurse[[#This Row],[Total Nurse Staff Hours]]/Nurse[[#This Row],[MDS Census]]</f>
        <v>2.9636485184292942</v>
      </c>
      <c r="G558" s="4">
        <f>Nurse[[#This Row],[Total Direct Care Staff Hours]]/Nurse[[#This Row],[MDS Census]]</f>
        <v>2.7928764153216092</v>
      </c>
      <c r="H558" s="4">
        <f>Nurse[[#This Row],[Total RN Hours (w/ Admin, DON)]]/Nurse[[#This Row],[MDS Census]]</f>
        <v>0.53202481329800044</v>
      </c>
      <c r="I558" s="4">
        <f>Nurse[[#This Row],[RN Hours (excl. Admin, DON)]]/Nurse[[#This Row],[MDS Census]]</f>
        <v>0.41364972295832331</v>
      </c>
      <c r="J558" s="4">
        <f>SUM(Nurse[[#This Row],[RN Hours (excl. Admin, DON)]],Nurse[[#This Row],[RN Admin Hours]],Nurse[[#This Row],[RN DON Hours]],Nurse[[#This Row],[LPN Hours (excl. Admin)]],Nurse[[#This Row],[LPN Admin Hours]],Nurse[[#This Row],[CNA Hours]],Nurse[[#This Row],[NA TR Hours]],Nurse[[#This Row],[Med Aide/Tech Hours]])</f>
        <v>267.43706521739131</v>
      </c>
      <c r="K558" s="4">
        <f>SUM(Nurse[[#This Row],[RN Hours (excl. Admin, DON)]],Nurse[[#This Row],[LPN Hours (excl. Admin)]],Nurse[[#This Row],[CNA Hours]],Nurse[[#This Row],[NA TR Hours]],Nurse[[#This Row],[Med Aide/Tech Hours]])</f>
        <v>252.02673913043478</v>
      </c>
      <c r="L558" s="4">
        <f>SUM(Nurse[[#This Row],[RN Hours (excl. Admin, DON)]],Nurse[[#This Row],[RN Admin Hours]],Nurse[[#This Row],[RN DON Hours]])</f>
        <v>48.009456521739132</v>
      </c>
      <c r="M558" s="4">
        <v>37.327391304347827</v>
      </c>
      <c r="N558" s="4">
        <v>4.9429347826086953</v>
      </c>
      <c r="O558" s="4">
        <v>5.7391304347826084</v>
      </c>
      <c r="P558" s="4">
        <f>SUM(Nurse[[#This Row],[LPN Hours (excl. Admin)]],Nurse[[#This Row],[LPN Admin Hours]])</f>
        <v>59.227065217391299</v>
      </c>
      <c r="Q558" s="4">
        <v>54.498804347826081</v>
      </c>
      <c r="R558" s="4">
        <v>4.7282608695652177</v>
      </c>
      <c r="S558" s="4">
        <f>SUM(Nurse[[#This Row],[CNA Hours]],Nurse[[#This Row],[NA TR Hours]],Nurse[[#This Row],[Med Aide/Tech Hours]])</f>
        <v>160.20054347826087</v>
      </c>
      <c r="T558" s="4">
        <v>133.39141304347825</v>
      </c>
      <c r="U558" s="4">
        <v>26.809130434782606</v>
      </c>
      <c r="V558" s="4">
        <v>0</v>
      </c>
      <c r="W5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120.86945652173912</v>
      </c>
      <c r="X558" s="4">
        <v>21.924782608695647</v>
      </c>
      <c r="Y558" s="4">
        <v>0</v>
      </c>
      <c r="Z558" s="4">
        <v>0</v>
      </c>
      <c r="AA558" s="4">
        <v>49.074673913043476</v>
      </c>
      <c r="AB558" s="4">
        <v>0</v>
      </c>
      <c r="AC558" s="4">
        <v>49.870000000000012</v>
      </c>
      <c r="AD558" s="4">
        <v>0</v>
      </c>
      <c r="AE558" s="4">
        <v>0</v>
      </c>
      <c r="AF558" s="1">
        <v>395742</v>
      </c>
      <c r="AG558" s="1">
        <v>3</v>
      </c>
      <c r="AH558"/>
    </row>
    <row r="559" spans="1:34" x14ac:dyDescent="0.25">
      <c r="A559" t="s">
        <v>721</v>
      </c>
      <c r="B559" t="s">
        <v>682</v>
      </c>
      <c r="C559" t="s">
        <v>905</v>
      </c>
      <c r="D559" t="s">
        <v>768</v>
      </c>
      <c r="E559" s="4">
        <v>148.21739130434781</v>
      </c>
      <c r="F559" s="4">
        <f>Nurse[[#This Row],[Total Nurse Staff Hours]]/Nurse[[#This Row],[MDS Census]]</f>
        <v>4.4598525960692292</v>
      </c>
      <c r="G559" s="4">
        <f>Nurse[[#This Row],[Total Direct Care Staff Hours]]/Nurse[[#This Row],[MDS Census]]</f>
        <v>4.3432128190085084</v>
      </c>
      <c r="H559" s="4">
        <f>Nurse[[#This Row],[Total RN Hours (w/ Admin, DON)]]/Nurse[[#This Row],[MDS Census]]</f>
        <v>1.2739623056614844</v>
      </c>
      <c r="I559" s="4">
        <f>Nurse[[#This Row],[RN Hours (excl. Admin, DON)]]/Nurse[[#This Row],[MDS Census]]</f>
        <v>1.1573225286007627</v>
      </c>
      <c r="J559" s="4">
        <f>SUM(Nurse[[#This Row],[RN Hours (excl. Admin, DON)]],Nurse[[#This Row],[RN Admin Hours]],Nurse[[#This Row],[RN DON Hours]],Nurse[[#This Row],[LPN Hours (excl. Admin)]],Nurse[[#This Row],[LPN Admin Hours]],Nurse[[#This Row],[CNA Hours]],Nurse[[#This Row],[NA TR Hours]],Nurse[[#This Row],[Med Aide/Tech Hours]])</f>
        <v>661.02771739130446</v>
      </c>
      <c r="K559" s="4">
        <f>SUM(Nurse[[#This Row],[RN Hours (excl. Admin, DON)]],Nurse[[#This Row],[LPN Hours (excl. Admin)]],Nurse[[#This Row],[CNA Hours]],Nurse[[#This Row],[NA TR Hours]],Nurse[[#This Row],[Med Aide/Tech Hours]])</f>
        <v>643.73967391304359</v>
      </c>
      <c r="L559" s="4">
        <f>SUM(Nurse[[#This Row],[RN Hours (excl. Admin, DON)]],Nurse[[#This Row],[RN Admin Hours]],Nurse[[#This Row],[RN DON Hours]])</f>
        <v>188.82336956521738</v>
      </c>
      <c r="M559" s="4">
        <v>171.5353260869565</v>
      </c>
      <c r="N559" s="4">
        <v>11.907608695652174</v>
      </c>
      <c r="O559" s="4">
        <v>5.3804347826086953</v>
      </c>
      <c r="P559" s="4">
        <f>SUM(Nurse[[#This Row],[LPN Hours (excl. Admin)]],Nurse[[#This Row],[LPN Admin Hours]])</f>
        <v>135.81619565217397</v>
      </c>
      <c r="Q559" s="4">
        <v>135.81619565217397</v>
      </c>
      <c r="R559" s="4">
        <v>0</v>
      </c>
      <c r="S559" s="4">
        <f>SUM(Nurse[[#This Row],[CNA Hours]],Nurse[[#This Row],[NA TR Hours]],Nurse[[#This Row],[Med Aide/Tech Hours]])</f>
        <v>336.38815217391311</v>
      </c>
      <c r="T559" s="4">
        <v>336.38815217391311</v>
      </c>
      <c r="U559" s="4">
        <v>0</v>
      </c>
      <c r="V559" s="4">
        <v>0</v>
      </c>
      <c r="W5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0.47826086956521741</v>
      </c>
      <c r="X559" s="4">
        <v>0.17934782608695651</v>
      </c>
      <c r="Y559" s="4">
        <v>0.29891304347826086</v>
      </c>
      <c r="Z559" s="4">
        <v>0</v>
      </c>
      <c r="AA559" s="4">
        <v>0</v>
      </c>
      <c r="AB559" s="4">
        <v>0</v>
      </c>
      <c r="AC559" s="4">
        <v>0</v>
      </c>
      <c r="AD559" s="4">
        <v>0</v>
      </c>
      <c r="AE559" s="4">
        <v>0</v>
      </c>
      <c r="AF559" t="s">
        <v>5</v>
      </c>
      <c r="AG559" s="1">
        <v>3</v>
      </c>
      <c r="AH559"/>
    </row>
    <row r="560" spans="1:34" x14ac:dyDescent="0.25">
      <c r="A560" t="s">
        <v>721</v>
      </c>
      <c r="B560" t="s">
        <v>188</v>
      </c>
      <c r="C560" t="s">
        <v>844</v>
      </c>
      <c r="D560" t="s">
        <v>780</v>
      </c>
      <c r="E560" s="4">
        <v>83.923913043478265</v>
      </c>
      <c r="F560" s="4">
        <f>Nurse[[#This Row],[Total Nurse Staff Hours]]/Nurse[[#This Row],[MDS Census]]</f>
        <v>3.9975715580883309</v>
      </c>
      <c r="G560" s="4">
        <f>Nurse[[#This Row],[Total Direct Care Staff Hours]]/Nurse[[#This Row],[MDS Census]]</f>
        <v>3.8363230151534768</v>
      </c>
      <c r="H560" s="4">
        <f>Nurse[[#This Row],[Total RN Hours (w/ Admin, DON)]]/Nurse[[#This Row],[MDS Census]]</f>
        <v>0.53998834347882396</v>
      </c>
      <c r="I560" s="4">
        <f>Nurse[[#This Row],[RN Hours (excl. Admin, DON)]]/Nurse[[#This Row],[MDS Census]]</f>
        <v>0.37873980054397099</v>
      </c>
      <c r="J560" s="4">
        <f>SUM(Nurse[[#This Row],[RN Hours (excl. Admin, DON)]],Nurse[[#This Row],[RN Admin Hours]],Nurse[[#This Row],[RN DON Hours]],Nurse[[#This Row],[LPN Hours (excl. Admin)]],Nurse[[#This Row],[LPN Admin Hours]],Nurse[[#This Row],[CNA Hours]],Nurse[[#This Row],[NA TR Hours]],Nurse[[#This Row],[Med Aide/Tech Hours]])</f>
        <v>335.491847826087</v>
      </c>
      <c r="K560" s="4">
        <f>SUM(Nurse[[#This Row],[RN Hours (excl. Admin, DON)]],Nurse[[#This Row],[LPN Hours (excl. Admin)]],Nurse[[#This Row],[CNA Hours]],Nurse[[#This Row],[NA TR Hours]],Nurse[[#This Row],[Med Aide/Tech Hours]])</f>
        <v>321.95923913043475</v>
      </c>
      <c r="L560" s="4">
        <f>SUM(Nurse[[#This Row],[RN Hours (excl. Admin, DON)]],Nurse[[#This Row],[RN Admin Hours]],Nurse[[#This Row],[RN DON Hours]])</f>
        <v>45.317934782608695</v>
      </c>
      <c r="M560" s="4">
        <v>31.785326086956523</v>
      </c>
      <c r="N560" s="4">
        <v>9.0489130434782616</v>
      </c>
      <c r="O560" s="4">
        <v>4.4836956521739131</v>
      </c>
      <c r="P560" s="4">
        <f>SUM(Nurse[[#This Row],[LPN Hours (excl. Admin)]],Nurse[[#This Row],[LPN Admin Hours]])</f>
        <v>94.755434782608702</v>
      </c>
      <c r="Q560" s="4">
        <v>94.755434782608702</v>
      </c>
      <c r="R560" s="4">
        <v>0</v>
      </c>
      <c r="S560" s="4">
        <f>SUM(Nurse[[#This Row],[CNA Hours]],Nurse[[#This Row],[NA TR Hours]],Nurse[[#This Row],[Med Aide/Tech Hours]])</f>
        <v>195.41847826086956</v>
      </c>
      <c r="T560" s="4">
        <v>195.41847826086956</v>
      </c>
      <c r="U560" s="4">
        <v>0</v>
      </c>
      <c r="V560" s="4">
        <v>0</v>
      </c>
      <c r="W5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60" s="4">
        <v>0</v>
      </c>
      <c r="Y560" s="4">
        <v>0</v>
      </c>
      <c r="Z560" s="4">
        <v>0</v>
      </c>
      <c r="AA560" s="4">
        <v>0</v>
      </c>
      <c r="AB560" s="4">
        <v>0</v>
      </c>
      <c r="AC560" s="4">
        <v>0</v>
      </c>
      <c r="AD560" s="4">
        <v>0</v>
      </c>
      <c r="AE560" s="4">
        <v>0</v>
      </c>
      <c r="AF560" s="1">
        <v>395365</v>
      </c>
      <c r="AG560" s="1">
        <v>3</v>
      </c>
      <c r="AH560"/>
    </row>
    <row r="561" spans="1:34" x14ac:dyDescent="0.25">
      <c r="A561" t="s">
        <v>721</v>
      </c>
      <c r="B561" t="s">
        <v>386</v>
      </c>
      <c r="C561" t="s">
        <v>945</v>
      </c>
      <c r="D561" t="s">
        <v>749</v>
      </c>
      <c r="E561" s="4">
        <v>43.652173913043477</v>
      </c>
      <c r="F561" s="4">
        <f>Nurse[[#This Row],[Total Nurse Staff Hours]]/Nurse[[#This Row],[MDS Census]]</f>
        <v>3.6936752988047812</v>
      </c>
      <c r="G561" s="4">
        <f>Nurse[[#This Row],[Total Direct Care Staff Hours]]/Nurse[[#This Row],[MDS Census]]</f>
        <v>3.4745517928286853</v>
      </c>
      <c r="H561" s="4">
        <f>Nurse[[#This Row],[Total RN Hours (w/ Admin, DON)]]/Nurse[[#This Row],[MDS Census]]</f>
        <v>0.79668824701195218</v>
      </c>
      <c r="I561" s="4">
        <f>Nurse[[#This Row],[RN Hours (excl. Admin, DON)]]/Nurse[[#This Row],[MDS Census]]</f>
        <v>0.57756474103585653</v>
      </c>
      <c r="J561" s="4">
        <f>SUM(Nurse[[#This Row],[RN Hours (excl. Admin, DON)]],Nurse[[#This Row],[RN Admin Hours]],Nurse[[#This Row],[RN DON Hours]],Nurse[[#This Row],[LPN Hours (excl. Admin)]],Nurse[[#This Row],[LPN Admin Hours]],Nurse[[#This Row],[CNA Hours]],Nurse[[#This Row],[NA TR Hours]],Nurse[[#This Row],[Med Aide/Tech Hours]])</f>
        <v>161.23695652173913</v>
      </c>
      <c r="K561" s="4">
        <f>SUM(Nurse[[#This Row],[RN Hours (excl. Admin, DON)]],Nurse[[#This Row],[LPN Hours (excl. Admin)]],Nurse[[#This Row],[CNA Hours]],Nurse[[#This Row],[NA TR Hours]],Nurse[[#This Row],[Med Aide/Tech Hours]])</f>
        <v>151.67173913043479</v>
      </c>
      <c r="L561" s="4">
        <f>SUM(Nurse[[#This Row],[RN Hours (excl. Admin, DON)]],Nurse[[#This Row],[RN Admin Hours]],Nurse[[#This Row],[RN DON Hours]])</f>
        <v>34.777173913043477</v>
      </c>
      <c r="M561" s="4">
        <v>25.211956521739129</v>
      </c>
      <c r="N561" s="4">
        <v>5.3831521739130439</v>
      </c>
      <c r="O561" s="4">
        <v>4.1820652173913047</v>
      </c>
      <c r="P561" s="4">
        <f>SUM(Nurse[[#This Row],[LPN Hours (excl. Admin)]],Nurse[[#This Row],[LPN Admin Hours]])</f>
        <v>33.779891304347828</v>
      </c>
      <c r="Q561" s="4">
        <v>33.779891304347828</v>
      </c>
      <c r="R561" s="4">
        <v>0</v>
      </c>
      <c r="S561" s="4">
        <f>SUM(Nurse[[#This Row],[CNA Hours]],Nurse[[#This Row],[NA TR Hours]],Nurse[[#This Row],[Med Aide/Tech Hours]])</f>
        <v>92.679891304347819</v>
      </c>
      <c r="T561" s="4">
        <v>92.679891304347819</v>
      </c>
      <c r="U561" s="4">
        <v>0</v>
      </c>
      <c r="V561" s="4">
        <v>0</v>
      </c>
      <c r="W5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15.274456521739131</v>
      </c>
      <c r="X561" s="4">
        <v>2.0625</v>
      </c>
      <c r="Y561" s="4">
        <v>0</v>
      </c>
      <c r="Z561" s="4">
        <v>0</v>
      </c>
      <c r="AA561" s="4">
        <v>7.125</v>
      </c>
      <c r="AB561" s="4">
        <v>0</v>
      </c>
      <c r="AC561" s="4">
        <v>6.0869565217391308</v>
      </c>
      <c r="AD561" s="4">
        <v>0</v>
      </c>
      <c r="AE561" s="4">
        <v>0</v>
      </c>
      <c r="AF561" s="1">
        <v>395647</v>
      </c>
      <c r="AG561" s="1">
        <v>3</v>
      </c>
      <c r="AH561"/>
    </row>
    <row r="562" spans="1:34" x14ac:dyDescent="0.25">
      <c r="A562" t="s">
        <v>721</v>
      </c>
      <c r="B562" t="s">
        <v>674</v>
      </c>
      <c r="C562" t="s">
        <v>901</v>
      </c>
      <c r="D562" t="s">
        <v>749</v>
      </c>
      <c r="E562" s="4">
        <v>29.065217391304348</v>
      </c>
      <c r="F562" s="4">
        <f>Nurse[[#This Row],[Total Nurse Staff Hours]]/Nurse[[#This Row],[MDS Census]]</f>
        <v>4.1959536275243074</v>
      </c>
      <c r="G562" s="4">
        <f>Nurse[[#This Row],[Total Direct Care Staff Hours]]/Nurse[[#This Row],[MDS Census]]</f>
        <v>3.8341361256544504</v>
      </c>
      <c r="H562" s="4">
        <f>Nurse[[#This Row],[Total RN Hours (w/ Admin, DON)]]/Nurse[[#This Row],[MDS Census]]</f>
        <v>1.2777599102468211</v>
      </c>
      <c r="I562" s="4">
        <f>Nurse[[#This Row],[RN Hours (excl. Admin, DON)]]/Nurse[[#This Row],[MDS Census]]</f>
        <v>0.91594240837696339</v>
      </c>
      <c r="J562" s="4">
        <f>SUM(Nurse[[#This Row],[RN Hours (excl. Admin, DON)]],Nurse[[#This Row],[RN Admin Hours]],Nurse[[#This Row],[RN DON Hours]],Nurse[[#This Row],[LPN Hours (excl. Admin)]],Nurse[[#This Row],[LPN Admin Hours]],Nurse[[#This Row],[CNA Hours]],Nurse[[#This Row],[NA TR Hours]],Nurse[[#This Row],[Med Aide/Tech Hours]])</f>
        <v>121.95630434782608</v>
      </c>
      <c r="K562" s="4">
        <f>SUM(Nurse[[#This Row],[RN Hours (excl. Admin, DON)]],Nurse[[#This Row],[LPN Hours (excl. Admin)]],Nurse[[#This Row],[CNA Hours]],Nurse[[#This Row],[NA TR Hours]],Nurse[[#This Row],[Med Aide/Tech Hours]])</f>
        <v>111.44</v>
      </c>
      <c r="L562" s="4">
        <f>SUM(Nurse[[#This Row],[RN Hours (excl. Admin, DON)]],Nurse[[#This Row],[RN Admin Hours]],Nurse[[#This Row],[RN DON Hours]])</f>
        <v>37.138369565217388</v>
      </c>
      <c r="M562" s="4">
        <v>26.622065217391306</v>
      </c>
      <c r="N562" s="4">
        <v>4.9728260869565215</v>
      </c>
      <c r="O562" s="4">
        <v>5.5434782608695654</v>
      </c>
      <c r="P562" s="4">
        <f>SUM(Nurse[[#This Row],[LPN Hours (excl. Admin)]],Nurse[[#This Row],[LPN Admin Hours]])</f>
        <v>29.660326086956523</v>
      </c>
      <c r="Q562" s="4">
        <v>29.660326086956523</v>
      </c>
      <c r="R562" s="4">
        <v>0</v>
      </c>
      <c r="S562" s="4">
        <f>SUM(Nurse[[#This Row],[CNA Hours]],Nurse[[#This Row],[NA TR Hours]],Nurse[[#This Row],[Med Aide/Tech Hours]])</f>
        <v>55.157608695652172</v>
      </c>
      <c r="T562" s="4">
        <v>55.157608695652172</v>
      </c>
      <c r="U562" s="4">
        <v>0</v>
      </c>
      <c r="V562" s="4">
        <v>0</v>
      </c>
      <c r="W5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16.456521739130437</v>
      </c>
      <c r="X562" s="4">
        <v>4.1576086956521738</v>
      </c>
      <c r="Y562" s="4">
        <v>0</v>
      </c>
      <c r="Z562" s="4">
        <v>3.0326086956521738</v>
      </c>
      <c r="AA562" s="4">
        <v>0</v>
      </c>
      <c r="AB562" s="4">
        <v>0</v>
      </c>
      <c r="AC562" s="4">
        <v>9.2663043478260878</v>
      </c>
      <c r="AD562" s="4">
        <v>0</v>
      </c>
      <c r="AE562" s="4">
        <v>0</v>
      </c>
      <c r="AF562" s="1">
        <v>396146</v>
      </c>
      <c r="AG562" s="1">
        <v>3</v>
      </c>
      <c r="AH562"/>
    </row>
    <row r="563" spans="1:34" x14ac:dyDescent="0.25">
      <c r="A563" t="s">
        <v>721</v>
      </c>
      <c r="B563" t="s">
        <v>241</v>
      </c>
      <c r="C563" t="s">
        <v>862</v>
      </c>
      <c r="D563" t="s">
        <v>758</v>
      </c>
      <c r="E563" s="4">
        <v>59.521739130434781</v>
      </c>
      <c r="F563" s="4">
        <f>Nurse[[#This Row],[Total Nurse Staff Hours]]/Nurse[[#This Row],[MDS Census]]</f>
        <v>3.7197205989773554</v>
      </c>
      <c r="G563" s="4">
        <f>Nurse[[#This Row],[Total Direct Care Staff Hours]]/Nurse[[#This Row],[MDS Census]]</f>
        <v>3.5351880934989044</v>
      </c>
      <c r="H563" s="4">
        <f>Nurse[[#This Row],[Total RN Hours (w/ Admin, DON)]]/Nurse[[#This Row],[MDS Census]]</f>
        <v>0.88092037983929872</v>
      </c>
      <c r="I563" s="4">
        <f>Nurse[[#This Row],[RN Hours (excl. Admin, DON)]]/Nurse[[#This Row],[MDS Census]]</f>
        <v>0.69638787436084737</v>
      </c>
      <c r="J563" s="4">
        <f>SUM(Nurse[[#This Row],[RN Hours (excl. Admin, DON)]],Nurse[[#This Row],[RN Admin Hours]],Nurse[[#This Row],[RN DON Hours]],Nurse[[#This Row],[LPN Hours (excl. Admin)]],Nurse[[#This Row],[LPN Admin Hours]],Nurse[[#This Row],[CNA Hours]],Nurse[[#This Row],[NA TR Hours]],Nurse[[#This Row],[Med Aide/Tech Hours]])</f>
        <v>221.40423913043475</v>
      </c>
      <c r="K563" s="4">
        <f>SUM(Nurse[[#This Row],[RN Hours (excl. Admin, DON)]],Nurse[[#This Row],[LPN Hours (excl. Admin)]],Nurse[[#This Row],[CNA Hours]],Nurse[[#This Row],[NA TR Hours]],Nurse[[#This Row],[Med Aide/Tech Hours]])</f>
        <v>210.42054347826087</v>
      </c>
      <c r="L563" s="4">
        <f>SUM(Nurse[[#This Row],[RN Hours (excl. Admin, DON)]],Nurse[[#This Row],[RN Admin Hours]],Nurse[[#This Row],[RN DON Hours]])</f>
        <v>52.433913043478256</v>
      </c>
      <c r="M563" s="4">
        <v>41.450217391304349</v>
      </c>
      <c r="N563" s="4">
        <v>5.4809782608695654</v>
      </c>
      <c r="O563" s="4">
        <v>5.5027173913043477</v>
      </c>
      <c r="P563" s="4">
        <f>SUM(Nurse[[#This Row],[LPN Hours (excl. Admin)]],Nurse[[#This Row],[LPN Admin Hours]])</f>
        <v>58.388586956521742</v>
      </c>
      <c r="Q563" s="4">
        <v>58.388586956521742</v>
      </c>
      <c r="R563" s="4">
        <v>0</v>
      </c>
      <c r="S563" s="4">
        <f>SUM(Nurse[[#This Row],[CNA Hours]],Nurse[[#This Row],[NA TR Hours]],Nurse[[#This Row],[Med Aide/Tech Hours]])</f>
        <v>110.58173913043477</v>
      </c>
      <c r="T563" s="4">
        <v>110.58173913043477</v>
      </c>
      <c r="U563" s="4">
        <v>0</v>
      </c>
      <c r="V563" s="4">
        <v>0</v>
      </c>
      <c r="W5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38.914130434782606</v>
      </c>
      <c r="X563" s="4">
        <v>11.013586956521738</v>
      </c>
      <c r="Y563" s="4">
        <v>0</v>
      </c>
      <c r="Z563" s="4">
        <v>4.7690217391304346</v>
      </c>
      <c r="AA563" s="4">
        <v>14.429347826086957</v>
      </c>
      <c r="AB563" s="4">
        <v>0</v>
      </c>
      <c r="AC563" s="4">
        <v>8.7021739130434774</v>
      </c>
      <c r="AD563" s="4">
        <v>0</v>
      </c>
      <c r="AE563" s="4">
        <v>0</v>
      </c>
      <c r="AF563" s="1">
        <v>395438</v>
      </c>
      <c r="AG563" s="1">
        <v>3</v>
      </c>
      <c r="AH563"/>
    </row>
    <row r="564" spans="1:34" x14ac:dyDescent="0.25">
      <c r="A564" t="s">
        <v>721</v>
      </c>
      <c r="B564" t="s">
        <v>361</v>
      </c>
      <c r="C564" t="s">
        <v>802</v>
      </c>
      <c r="D564" t="s">
        <v>758</v>
      </c>
      <c r="E564" s="4">
        <v>73.945652173913047</v>
      </c>
      <c r="F564" s="4">
        <f>Nurse[[#This Row],[Total Nurse Staff Hours]]/Nurse[[#This Row],[MDS Census]]</f>
        <v>3.7978097897986181</v>
      </c>
      <c r="G564" s="4">
        <f>Nurse[[#This Row],[Total Direct Care Staff Hours]]/Nurse[[#This Row],[MDS Census]]</f>
        <v>3.6137365867999414</v>
      </c>
      <c r="H564" s="4">
        <f>Nurse[[#This Row],[Total RN Hours (w/ Admin, DON)]]/Nurse[[#This Row],[MDS Census]]</f>
        <v>0.72695869469351759</v>
      </c>
      <c r="I564" s="4">
        <f>Nurse[[#This Row],[RN Hours (excl. Admin, DON)]]/Nurse[[#This Row],[MDS Census]]</f>
        <v>0.54288549169484057</v>
      </c>
      <c r="J564" s="4">
        <f>SUM(Nurse[[#This Row],[RN Hours (excl. Admin, DON)]],Nurse[[#This Row],[RN Admin Hours]],Nurse[[#This Row],[RN DON Hours]],Nurse[[#This Row],[LPN Hours (excl. Admin)]],Nurse[[#This Row],[LPN Admin Hours]],Nurse[[#This Row],[CNA Hours]],Nurse[[#This Row],[NA TR Hours]],Nurse[[#This Row],[Med Aide/Tech Hours]])</f>
        <v>280.83152173913044</v>
      </c>
      <c r="K564" s="4">
        <f>SUM(Nurse[[#This Row],[RN Hours (excl. Admin, DON)]],Nurse[[#This Row],[LPN Hours (excl. Admin)]],Nurse[[#This Row],[CNA Hours]],Nurse[[#This Row],[NA TR Hours]],Nurse[[#This Row],[Med Aide/Tech Hours]])</f>
        <v>267.22010869565219</v>
      </c>
      <c r="L564" s="4">
        <f>SUM(Nurse[[#This Row],[RN Hours (excl. Admin, DON)]],Nurse[[#This Row],[RN Admin Hours]],Nurse[[#This Row],[RN DON Hours]])</f>
        <v>53.755434782608702</v>
      </c>
      <c r="M564" s="4">
        <v>40.144021739130437</v>
      </c>
      <c r="N564" s="4">
        <v>8.5461956521739122</v>
      </c>
      <c r="O564" s="4">
        <v>5.0652173913043477</v>
      </c>
      <c r="P564" s="4">
        <f>SUM(Nurse[[#This Row],[LPN Hours (excl. Admin)]],Nurse[[#This Row],[LPN Admin Hours]])</f>
        <v>74.038043478260875</v>
      </c>
      <c r="Q564" s="4">
        <v>74.038043478260875</v>
      </c>
      <c r="R564" s="4">
        <v>0</v>
      </c>
      <c r="S564" s="4">
        <f>SUM(Nurse[[#This Row],[CNA Hours]],Nurse[[#This Row],[NA TR Hours]],Nurse[[#This Row],[Med Aide/Tech Hours]])</f>
        <v>153.03804347826087</v>
      </c>
      <c r="T564" s="4">
        <v>153.03804347826087</v>
      </c>
      <c r="U564" s="4">
        <v>0</v>
      </c>
      <c r="V564" s="4">
        <v>0</v>
      </c>
      <c r="W5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0.78260869565217395</v>
      </c>
      <c r="X564" s="4">
        <v>0</v>
      </c>
      <c r="Y564" s="4">
        <v>0</v>
      </c>
      <c r="Z564" s="4">
        <v>0</v>
      </c>
      <c r="AA564" s="4">
        <v>0.78260869565217395</v>
      </c>
      <c r="AB564" s="4">
        <v>0</v>
      </c>
      <c r="AC564" s="4">
        <v>0</v>
      </c>
      <c r="AD564" s="4">
        <v>0</v>
      </c>
      <c r="AE564" s="4">
        <v>0</v>
      </c>
      <c r="AF564" s="1">
        <v>395612</v>
      </c>
      <c r="AG564" s="1">
        <v>3</v>
      </c>
      <c r="AH564"/>
    </row>
    <row r="565" spans="1:34" x14ac:dyDescent="0.25">
      <c r="A565" t="s">
        <v>721</v>
      </c>
      <c r="B565" t="s">
        <v>650</v>
      </c>
      <c r="C565" t="s">
        <v>848</v>
      </c>
      <c r="D565" t="s">
        <v>758</v>
      </c>
      <c r="E565" s="4">
        <v>35.576086956521742</v>
      </c>
      <c r="F565" s="4">
        <f>Nurse[[#This Row],[Total Nurse Staff Hours]]/Nurse[[#This Row],[MDS Census]]</f>
        <v>3.8683409715857011</v>
      </c>
      <c r="G565" s="4">
        <f>Nurse[[#This Row],[Total Direct Care Staff Hours]]/Nurse[[#This Row],[MDS Census]]</f>
        <v>3.7213046135044294</v>
      </c>
      <c r="H565" s="4">
        <f>Nurse[[#This Row],[Total RN Hours (w/ Admin, DON)]]/Nurse[[#This Row],[MDS Census]]</f>
        <v>0.99765658417354119</v>
      </c>
      <c r="I565" s="4">
        <f>Nurse[[#This Row],[RN Hours (excl. Admin, DON)]]/Nurse[[#This Row],[MDS Census]]</f>
        <v>0.85062022609227006</v>
      </c>
      <c r="J565" s="4">
        <f>SUM(Nurse[[#This Row],[RN Hours (excl. Admin, DON)]],Nurse[[#This Row],[RN Admin Hours]],Nurse[[#This Row],[RN DON Hours]],Nurse[[#This Row],[LPN Hours (excl. Admin)]],Nurse[[#This Row],[LPN Admin Hours]],Nurse[[#This Row],[CNA Hours]],Nurse[[#This Row],[NA TR Hours]],Nurse[[#This Row],[Med Aide/Tech Hours]])</f>
        <v>137.6204347826087</v>
      </c>
      <c r="K565" s="4">
        <f>SUM(Nurse[[#This Row],[RN Hours (excl. Admin, DON)]],Nurse[[#This Row],[LPN Hours (excl. Admin)]],Nurse[[#This Row],[CNA Hours]],Nurse[[#This Row],[NA TR Hours]],Nurse[[#This Row],[Med Aide/Tech Hours]])</f>
        <v>132.38945652173911</v>
      </c>
      <c r="L565" s="4">
        <f>SUM(Nurse[[#This Row],[RN Hours (excl. Admin, DON)]],Nurse[[#This Row],[RN Admin Hours]],Nurse[[#This Row],[RN DON Hours]])</f>
        <v>35.492717391304353</v>
      </c>
      <c r="M565" s="4">
        <v>30.261739130434783</v>
      </c>
      <c r="N565" s="4">
        <v>0.42119565217391303</v>
      </c>
      <c r="O565" s="4">
        <v>4.8097826086956523</v>
      </c>
      <c r="P565" s="4">
        <f>SUM(Nurse[[#This Row],[LPN Hours (excl. Admin)]],Nurse[[#This Row],[LPN Admin Hours]])</f>
        <v>29.160326086956523</v>
      </c>
      <c r="Q565" s="4">
        <v>29.160326086956523</v>
      </c>
      <c r="R565" s="4">
        <v>0</v>
      </c>
      <c r="S565" s="4">
        <f>SUM(Nurse[[#This Row],[CNA Hours]],Nurse[[#This Row],[NA TR Hours]],Nurse[[#This Row],[Med Aide/Tech Hours]])</f>
        <v>72.9673913043478</v>
      </c>
      <c r="T565" s="4">
        <v>72.9673913043478</v>
      </c>
      <c r="U565" s="4">
        <v>0</v>
      </c>
      <c r="V565" s="4">
        <v>0</v>
      </c>
      <c r="W5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46.83152173913043</v>
      </c>
      <c r="X565" s="4">
        <v>6.9891304347826084</v>
      </c>
      <c r="Y565" s="4">
        <v>0</v>
      </c>
      <c r="Z565" s="4">
        <v>8.1521739130434784E-2</v>
      </c>
      <c r="AA565" s="4">
        <v>15.046195652173912</v>
      </c>
      <c r="AB565" s="4">
        <v>0</v>
      </c>
      <c r="AC565" s="4">
        <v>24.714673913043477</v>
      </c>
      <c r="AD565" s="4">
        <v>0</v>
      </c>
      <c r="AE565" s="4">
        <v>0</v>
      </c>
      <c r="AF565" s="1">
        <v>396111</v>
      </c>
      <c r="AG565" s="1">
        <v>3</v>
      </c>
      <c r="AH565"/>
    </row>
    <row r="566" spans="1:34" x14ac:dyDescent="0.25">
      <c r="A566" t="s">
        <v>721</v>
      </c>
      <c r="B566" t="s">
        <v>48</v>
      </c>
      <c r="C566" t="s">
        <v>814</v>
      </c>
      <c r="D566" t="s">
        <v>773</v>
      </c>
      <c r="E566" s="4">
        <v>330.31521739130437</v>
      </c>
      <c r="F566" s="4">
        <f>Nurse[[#This Row],[Total Nurse Staff Hours]]/Nurse[[#This Row],[MDS Census]]</f>
        <v>2.9468037776827143</v>
      </c>
      <c r="G566" s="4">
        <f>Nurse[[#This Row],[Total Direct Care Staff Hours]]/Nurse[[#This Row],[MDS Census]]</f>
        <v>2.8661413669419855</v>
      </c>
      <c r="H566" s="4">
        <f>Nurse[[#This Row],[Total RN Hours (w/ Admin, DON)]]/Nurse[[#This Row],[MDS Census]]</f>
        <v>0.31205107111125735</v>
      </c>
      <c r="I566" s="4">
        <f>Nurse[[#This Row],[RN Hours (excl. Admin, DON)]]/Nurse[[#This Row],[MDS Census]]</f>
        <v>0.26515087696205863</v>
      </c>
      <c r="J566" s="4">
        <f>SUM(Nurse[[#This Row],[RN Hours (excl. Admin, DON)]],Nurse[[#This Row],[RN Admin Hours]],Nurse[[#This Row],[RN DON Hours]],Nurse[[#This Row],[LPN Hours (excl. Admin)]],Nurse[[#This Row],[LPN Admin Hours]],Nurse[[#This Row],[CNA Hours]],Nurse[[#This Row],[NA TR Hours]],Nurse[[#This Row],[Med Aide/Tech Hours]])</f>
        <v>973.37413043478273</v>
      </c>
      <c r="K566" s="4">
        <f>SUM(Nurse[[#This Row],[RN Hours (excl. Admin, DON)]],Nurse[[#This Row],[LPN Hours (excl. Admin)]],Nurse[[#This Row],[CNA Hours]],Nurse[[#This Row],[NA TR Hours]],Nurse[[#This Row],[Med Aide/Tech Hours]])</f>
        <v>946.73010869565223</v>
      </c>
      <c r="L566" s="4">
        <f>SUM(Nurse[[#This Row],[RN Hours (excl. Admin, DON)]],Nurse[[#This Row],[RN Admin Hours]],Nurse[[#This Row],[RN DON Hours]])</f>
        <v>103.07521739130435</v>
      </c>
      <c r="M566" s="4">
        <v>87.583369565217396</v>
      </c>
      <c r="N566" s="4">
        <v>10.448369565217391</v>
      </c>
      <c r="O566" s="4">
        <v>5.0434782608695654</v>
      </c>
      <c r="P566" s="4">
        <f>SUM(Nurse[[#This Row],[LPN Hours (excl. Admin)]],Nurse[[#This Row],[LPN Admin Hours]])</f>
        <v>313.2771739130435</v>
      </c>
      <c r="Q566" s="4">
        <v>302.125</v>
      </c>
      <c r="R566" s="4">
        <v>11.152173913043478</v>
      </c>
      <c r="S566" s="4">
        <f>SUM(Nurse[[#This Row],[CNA Hours]],Nurse[[#This Row],[NA TR Hours]],Nurse[[#This Row],[Med Aide/Tech Hours]])</f>
        <v>557.02173913043475</v>
      </c>
      <c r="T566" s="4">
        <v>482.61956521739131</v>
      </c>
      <c r="U566" s="4">
        <v>74.402173913043484</v>
      </c>
      <c r="V566" s="4">
        <v>0</v>
      </c>
      <c r="W5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239.48641304347825</v>
      </c>
      <c r="X566" s="4">
        <v>32.269021739130437</v>
      </c>
      <c r="Y566" s="4">
        <v>0</v>
      </c>
      <c r="Z566" s="4">
        <v>0</v>
      </c>
      <c r="AA566" s="4">
        <v>76.415760869565219</v>
      </c>
      <c r="AB566" s="4">
        <v>0</v>
      </c>
      <c r="AC566" s="4">
        <v>130.8016304347826</v>
      </c>
      <c r="AD566" s="4">
        <v>0</v>
      </c>
      <c r="AE566" s="4">
        <v>0</v>
      </c>
      <c r="AF566" s="1">
        <v>395074</v>
      </c>
      <c r="AG566" s="1">
        <v>3</v>
      </c>
      <c r="AH566"/>
    </row>
    <row r="567" spans="1:34" x14ac:dyDescent="0.25">
      <c r="A567" t="s">
        <v>721</v>
      </c>
      <c r="B567" t="s">
        <v>398</v>
      </c>
      <c r="C567" t="s">
        <v>905</v>
      </c>
      <c r="D567" t="s">
        <v>768</v>
      </c>
      <c r="E567" s="4">
        <v>74.152173913043484</v>
      </c>
      <c r="F567" s="4">
        <f>Nurse[[#This Row],[Total Nurse Staff Hours]]/Nurse[[#This Row],[MDS Census]]</f>
        <v>2.7680035180299027</v>
      </c>
      <c r="G567" s="4">
        <f>Nurse[[#This Row],[Total Direct Care Staff Hours]]/Nurse[[#This Row],[MDS Census]]</f>
        <v>2.5030108472588677</v>
      </c>
      <c r="H567" s="4">
        <f>Nurse[[#This Row],[Total RN Hours (w/ Admin, DON)]]/Nurse[[#This Row],[MDS Census]]</f>
        <v>0.77585751978891815</v>
      </c>
      <c r="I567" s="4">
        <f>Nurse[[#This Row],[RN Hours (excl. Admin, DON)]]/Nurse[[#This Row],[MDS Census]]</f>
        <v>0.56598065083553206</v>
      </c>
      <c r="J567" s="4">
        <f>SUM(Nurse[[#This Row],[RN Hours (excl. Admin, DON)]],Nurse[[#This Row],[RN Admin Hours]],Nurse[[#This Row],[RN DON Hours]],Nurse[[#This Row],[LPN Hours (excl. Admin)]],Nurse[[#This Row],[LPN Admin Hours]],Nurse[[#This Row],[CNA Hours]],Nurse[[#This Row],[NA TR Hours]],Nurse[[#This Row],[Med Aide/Tech Hours]])</f>
        <v>205.25347826086954</v>
      </c>
      <c r="K567" s="4">
        <f>SUM(Nurse[[#This Row],[RN Hours (excl. Admin, DON)]],Nurse[[#This Row],[LPN Hours (excl. Admin)]],Nurse[[#This Row],[CNA Hours]],Nurse[[#This Row],[NA TR Hours]],Nurse[[#This Row],[Med Aide/Tech Hours]])</f>
        <v>185.60369565217388</v>
      </c>
      <c r="L567" s="4">
        <f>SUM(Nurse[[#This Row],[RN Hours (excl. Admin, DON)]],Nurse[[#This Row],[RN Admin Hours]],Nurse[[#This Row],[RN DON Hours]])</f>
        <v>57.531521739130433</v>
      </c>
      <c r="M567" s="4">
        <v>41.968695652173913</v>
      </c>
      <c r="N567" s="4">
        <v>0</v>
      </c>
      <c r="O567" s="4">
        <v>15.562826086956521</v>
      </c>
      <c r="P567" s="4">
        <f>SUM(Nurse[[#This Row],[LPN Hours (excl. Admin)]],Nurse[[#This Row],[LPN Admin Hours]])</f>
        <v>47.357717391304355</v>
      </c>
      <c r="Q567" s="4">
        <v>43.270760869565223</v>
      </c>
      <c r="R567" s="4">
        <v>4.0869565217391308</v>
      </c>
      <c r="S567" s="4">
        <f>SUM(Nurse[[#This Row],[CNA Hours]],Nurse[[#This Row],[NA TR Hours]],Nurse[[#This Row],[Med Aide/Tech Hours]])</f>
        <v>100.36423913043477</v>
      </c>
      <c r="T567" s="4">
        <v>87.581630434782596</v>
      </c>
      <c r="U567" s="4">
        <v>12.782608695652172</v>
      </c>
      <c r="V567" s="4">
        <v>0</v>
      </c>
      <c r="W5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46.457608695652169</v>
      </c>
      <c r="X567" s="4">
        <v>10.14108695652174</v>
      </c>
      <c r="Y567" s="4">
        <v>0</v>
      </c>
      <c r="Z567" s="4">
        <v>0</v>
      </c>
      <c r="AA567" s="4">
        <v>15.584021739130435</v>
      </c>
      <c r="AB567" s="4">
        <v>0</v>
      </c>
      <c r="AC567" s="4">
        <v>20.732499999999998</v>
      </c>
      <c r="AD567" s="4">
        <v>0</v>
      </c>
      <c r="AE567" s="4">
        <v>0</v>
      </c>
      <c r="AF567" s="1">
        <v>395666</v>
      </c>
      <c r="AG567" s="1">
        <v>3</v>
      </c>
      <c r="AH567"/>
    </row>
    <row r="568" spans="1:34" x14ac:dyDescent="0.25">
      <c r="A568" t="s">
        <v>721</v>
      </c>
      <c r="B568" t="s">
        <v>414</v>
      </c>
      <c r="C568" t="s">
        <v>822</v>
      </c>
      <c r="D568" t="s">
        <v>756</v>
      </c>
      <c r="E568" s="4">
        <v>78.380434782608702</v>
      </c>
      <c r="F568" s="4">
        <f>Nurse[[#This Row],[Total Nurse Staff Hours]]/Nurse[[#This Row],[MDS Census]]</f>
        <v>3.3110872278463455</v>
      </c>
      <c r="G568" s="4">
        <f>Nurse[[#This Row],[Total Direct Care Staff Hours]]/Nurse[[#This Row],[MDS Census]]</f>
        <v>2.9983012064900842</v>
      </c>
      <c r="H568" s="4">
        <f>Nurse[[#This Row],[Total RN Hours (w/ Admin, DON)]]/Nurse[[#This Row],[MDS Census]]</f>
        <v>0.71675218416308417</v>
      </c>
      <c r="I568" s="4">
        <f>Nurse[[#This Row],[RN Hours (excl. Admin, DON)]]/Nurse[[#This Row],[MDS Census]]</f>
        <v>0.4039661628068229</v>
      </c>
      <c r="J568" s="4">
        <f>SUM(Nurse[[#This Row],[RN Hours (excl. Admin, DON)]],Nurse[[#This Row],[RN Admin Hours]],Nurse[[#This Row],[RN DON Hours]],Nurse[[#This Row],[LPN Hours (excl. Admin)]],Nurse[[#This Row],[LPN Admin Hours]],Nurse[[#This Row],[CNA Hours]],Nurse[[#This Row],[NA TR Hours]],Nurse[[#This Row],[Med Aide/Tech Hours]])</f>
        <v>259.52445652173913</v>
      </c>
      <c r="K568" s="4">
        <f>SUM(Nurse[[#This Row],[RN Hours (excl. Admin, DON)]],Nurse[[#This Row],[LPN Hours (excl. Admin)]],Nurse[[#This Row],[CNA Hours]],Nurse[[#This Row],[NA TR Hours]],Nurse[[#This Row],[Med Aide/Tech Hours]])</f>
        <v>235.00815217391303</v>
      </c>
      <c r="L568" s="4">
        <f>SUM(Nurse[[#This Row],[RN Hours (excl. Admin, DON)]],Nurse[[#This Row],[RN Admin Hours]],Nurse[[#This Row],[RN DON Hours]])</f>
        <v>56.179347826086961</v>
      </c>
      <c r="M568" s="4">
        <v>31.663043478260871</v>
      </c>
      <c r="N568" s="4">
        <v>19.038043478260871</v>
      </c>
      <c r="O568" s="4">
        <v>5.4782608695652177</v>
      </c>
      <c r="P568" s="4">
        <f>SUM(Nurse[[#This Row],[LPN Hours (excl. Admin)]],Nurse[[#This Row],[LPN Admin Hours]])</f>
        <v>58.953804347826086</v>
      </c>
      <c r="Q568" s="4">
        <v>58.953804347826086</v>
      </c>
      <c r="R568" s="4">
        <v>0</v>
      </c>
      <c r="S568" s="4">
        <f>SUM(Nurse[[#This Row],[CNA Hours]],Nurse[[#This Row],[NA TR Hours]],Nurse[[#This Row],[Med Aide/Tech Hours]])</f>
        <v>144.39130434782606</v>
      </c>
      <c r="T568" s="4">
        <v>142.21467391304347</v>
      </c>
      <c r="U568" s="4">
        <v>2.1766304347826089</v>
      </c>
      <c r="V568" s="4">
        <v>0</v>
      </c>
      <c r="W5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68" s="4">
        <v>0</v>
      </c>
      <c r="Y568" s="4">
        <v>0</v>
      </c>
      <c r="Z568" s="4">
        <v>0</v>
      </c>
      <c r="AA568" s="4">
        <v>0</v>
      </c>
      <c r="AB568" s="4">
        <v>0</v>
      </c>
      <c r="AC568" s="4">
        <v>0</v>
      </c>
      <c r="AD568" s="4">
        <v>0</v>
      </c>
      <c r="AE568" s="4">
        <v>0</v>
      </c>
      <c r="AF568" s="1">
        <v>395690</v>
      </c>
      <c r="AG568" s="1">
        <v>3</v>
      </c>
      <c r="AH568"/>
    </row>
    <row r="569" spans="1:34" x14ac:dyDescent="0.25">
      <c r="A569" t="s">
        <v>721</v>
      </c>
      <c r="B569" t="s">
        <v>396</v>
      </c>
      <c r="C569" t="s">
        <v>881</v>
      </c>
      <c r="D569" t="s">
        <v>774</v>
      </c>
      <c r="E569" s="4">
        <v>69.978260869565219</v>
      </c>
      <c r="F569" s="4">
        <f>Nurse[[#This Row],[Total Nurse Staff Hours]]/Nurse[[#This Row],[MDS Census]]</f>
        <v>4.2320860515688095</v>
      </c>
      <c r="G569" s="4">
        <f>Nurse[[#This Row],[Total Direct Care Staff Hours]]/Nurse[[#This Row],[MDS Census]]</f>
        <v>3.663853681267474</v>
      </c>
      <c r="H569" s="4">
        <f>Nurse[[#This Row],[Total RN Hours (w/ Admin, DON)]]/Nurse[[#This Row],[MDS Census]]</f>
        <v>1.0190229885057471</v>
      </c>
      <c r="I569" s="4">
        <f>Nurse[[#This Row],[RN Hours (excl. Admin, DON)]]/Nurse[[#This Row],[MDS Census]]</f>
        <v>0.52410531220876044</v>
      </c>
      <c r="J569" s="4">
        <f>SUM(Nurse[[#This Row],[RN Hours (excl. Admin, DON)]],Nurse[[#This Row],[RN Admin Hours]],Nurse[[#This Row],[RN DON Hours]],Nurse[[#This Row],[LPN Hours (excl. Admin)]],Nurse[[#This Row],[LPN Admin Hours]],Nurse[[#This Row],[CNA Hours]],Nurse[[#This Row],[NA TR Hours]],Nurse[[#This Row],[Med Aide/Tech Hours]])</f>
        <v>296.15402173913037</v>
      </c>
      <c r="K569" s="4">
        <f>SUM(Nurse[[#This Row],[RN Hours (excl. Admin, DON)]],Nurse[[#This Row],[LPN Hours (excl. Admin)]],Nurse[[#This Row],[CNA Hours]],Nurse[[#This Row],[NA TR Hours]],Nurse[[#This Row],[Med Aide/Tech Hours]])</f>
        <v>256.39010869565215</v>
      </c>
      <c r="L569" s="4">
        <f>SUM(Nurse[[#This Row],[RN Hours (excl. Admin, DON)]],Nurse[[#This Row],[RN Admin Hours]],Nurse[[#This Row],[RN DON Hours]])</f>
        <v>71.309456521739136</v>
      </c>
      <c r="M569" s="4">
        <v>36.675978260869563</v>
      </c>
      <c r="N569" s="4">
        <v>30.111739130434788</v>
      </c>
      <c r="O569" s="4">
        <v>4.5217391304347823</v>
      </c>
      <c r="P569" s="4">
        <f>SUM(Nurse[[#This Row],[LPN Hours (excl. Admin)]],Nurse[[#This Row],[LPN Admin Hours]])</f>
        <v>85.320652173913089</v>
      </c>
      <c r="Q569" s="4">
        <v>80.190217391304401</v>
      </c>
      <c r="R569" s="4">
        <v>5.1304347826086953</v>
      </c>
      <c r="S569" s="4">
        <f>SUM(Nurse[[#This Row],[CNA Hours]],Nurse[[#This Row],[NA TR Hours]],Nurse[[#This Row],[Med Aide/Tech Hours]])</f>
        <v>139.52391304347819</v>
      </c>
      <c r="T569" s="4">
        <v>139.52391304347819</v>
      </c>
      <c r="U569" s="4">
        <v>0</v>
      </c>
      <c r="V569" s="4">
        <v>0</v>
      </c>
      <c r="W5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69" s="4">
        <v>0</v>
      </c>
      <c r="Y569" s="4">
        <v>0</v>
      </c>
      <c r="Z569" s="4">
        <v>0</v>
      </c>
      <c r="AA569" s="4">
        <v>0</v>
      </c>
      <c r="AB569" s="4">
        <v>0</v>
      </c>
      <c r="AC569" s="4">
        <v>0</v>
      </c>
      <c r="AD569" s="4">
        <v>0</v>
      </c>
      <c r="AE569" s="4">
        <v>0</v>
      </c>
      <c r="AF569" s="1">
        <v>395662</v>
      </c>
      <c r="AG569" s="1">
        <v>3</v>
      </c>
      <c r="AH569"/>
    </row>
    <row r="570" spans="1:34" x14ac:dyDescent="0.25">
      <c r="A570" t="s">
        <v>721</v>
      </c>
      <c r="B570" t="s">
        <v>103</v>
      </c>
      <c r="C570" t="s">
        <v>941</v>
      </c>
      <c r="D570" t="s">
        <v>776</v>
      </c>
      <c r="E570" s="4">
        <v>159.80434782608697</v>
      </c>
      <c r="F570" s="4">
        <f>Nurse[[#This Row],[Total Nurse Staff Hours]]/Nurse[[#This Row],[MDS Census]]</f>
        <v>2.8738090055774723</v>
      </c>
      <c r="G570" s="4">
        <f>Nurse[[#This Row],[Total Direct Care Staff Hours]]/Nurse[[#This Row],[MDS Census]]</f>
        <v>2.6245401986124337</v>
      </c>
      <c r="H570" s="4">
        <f>Nurse[[#This Row],[Total RN Hours (w/ Admin, DON)]]/Nurse[[#This Row],[MDS Census]]</f>
        <v>0.403516528363488</v>
      </c>
      <c r="I570" s="4">
        <f>Nurse[[#This Row],[RN Hours (excl. Admin, DON)]]/Nurse[[#This Row],[MDS Census]]</f>
        <v>0.21301523602230987</v>
      </c>
      <c r="J570" s="4">
        <f>SUM(Nurse[[#This Row],[RN Hours (excl. Admin, DON)]],Nurse[[#This Row],[RN Admin Hours]],Nurse[[#This Row],[RN DON Hours]],Nurse[[#This Row],[LPN Hours (excl. Admin)]],Nurse[[#This Row],[LPN Admin Hours]],Nurse[[#This Row],[CNA Hours]],Nurse[[#This Row],[NA TR Hours]],Nurse[[#This Row],[Med Aide/Tech Hours]])</f>
        <v>459.24717391304347</v>
      </c>
      <c r="K570" s="4">
        <f>SUM(Nurse[[#This Row],[RN Hours (excl. Admin, DON)]],Nurse[[#This Row],[LPN Hours (excl. Admin)]],Nurse[[#This Row],[CNA Hours]],Nurse[[#This Row],[NA TR Hours]],Nurse[[#This Row],[Med Aide/Tech Hours]])</f>
        <v>419.41293478260872</v>
      </c>
      <c r="L570" s="4">
        <f>SUM(Nurse[[#This Row],[RN Hours (excl. Admin, DON)]],Nurse[[#This Row],[RN Admin Hours]],Nurse[[#This Row],[RN DON Hours]])</f>
        <v>64.483695652173921</v>
      </c>
      <c r="M570" s="4">
        <v>34.040760869565219</v>
      </c>
      <c r="N570" s="4">
        <v>25.051630434782609</v>
      </c>
      <c r="O570" s="4">
        <v>5.3913043478260869</v>
      </c>
      <c r="P570" s="4">
        <f>SUM(Nurse[[#This Row],[LPN Hours (excl. Admin)]],Nurse[[#This Row],[LPN Admin Hours]])</f>
        <v>124.73086956521739</v>
      </c>
      <c r="Q570" s="4">
        <v>115.3395652173913</v>
      </c>
      <c r="R570" s="4">
        <v>9.3913043478260878</v>
      </c>
      <c r="S570" s="4">
        <f>SUM(Nurse[[#This Row],[CNA Hours]],Nurse[[#This Row],[NA TR Hours]],Nurse[[#This Row],[Med Aide/Tech Hours]])</f>
        <v>270.03260869565219</v>
      </c>
      <c r="T570" s="4">
        <v>250.88858695652175</v>
      </c>
      <c r="U570" s="4">
        <v>19.144021739130434</v>
      </c>
      <c r="V570" s="4">
        <v>0</v>
      </c>
      <c r="W5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17.584130434782608</v>
      </c>
      <c r="X570" s="4">
        <v>0</v>
      </c>
      <c r="Y570" s="4">
        <v>0</v>
      </c>
      <c r="Z570" s="4">
        <v>0</v>
      </c>
      <c r="AA570" s="4">
        <v>13.559673913043476</v>
      </c>
      <c r="AB570" s="4">
        <v>0</v>
      </c>
      <c r="AC570" s="4">
        <v>4.0244565217391308</v>
      </c>
      <c r="AD570" s="4">
        <v>0</v>
      </c>
      <c r="AE570" s="4">
        <v>0</v>
      </c>
      <c r="AF570" s="1">
        <v>395226</v>
      </c>
      <c r="AG570" s="1">
        <v>3</v>
      </c>
      <c r="AH570"/>
    </row>
    <row r="571" spans="1:34" x14ac:dyDescent="0.25">
      <c r="A571" t="s">
        <v>721</v>
      </c>
      <c r="B571" t="s">
        <v>32</v>
      </c>
      <c r="C571" t="s">
        <v>905</v>
      </c>
      <c r="D571" t="s">
        <v>768</v>
      </c>
      <c r="E571" s="4">
        <v>125.66304347826087</v>
      </c>
      <c r="F571" s="4">
        <f>Nurse[[#This Row],[Total Nurse Staff Hours]]/Nurse[[#This Row],[MDS Census]]</f>
        <v>2.3519288988841796</v>
      </c>
      <c r="G571" s="4">
        <f>Nurse[[#This Row],[Total Direct Care Staff Hours]]/Nurse[[#This Row],[MDS Census]]</f>
        <v>2.2926995934607737</v>
      </c>
      <c r="H571" s="4">
        <f>Nurse[[#This Row],[Total RN Hours (w/ Admin, DON)]]/Nurse[[#This Row],[MDS Census]]</f>
        <v>0.47983911426347203</v>
      </c>
      <c r="I571" s="4">
        <f>Nurse[[#This Row],[RN Hours (excl. Admin, DON)]]/Nurse[[#This Row],[MDS Census]]</f>
        <v>0.42060980884006577</v>
      </c>
      <c r="J571" s="4">
        <f>SUM(Nurse[[#This Row],[RN Hours (excl. Admin, DON)]],Nurse[[#This Row],[RN Admin Hours]],Nurse[[#This Row],[RN DON Hours]],Nurse[[#This Row],[LPN Hours (excl. Admin)]],Nurse[[#This Row],[LPN Admin Hours]],Nurse[[#This Row],[CNA Hours]],Nurse[[#This Row],[NA TR Hours]],Nurse[[#This Row],[Med Aide/Tech Hours]])</f>
        <v>295.55054347826086</v>
      </c>
      <c r="K571" s="4">
        <f>SUM(Nurse[[#This Row],[RN Hours (excl. Admin, DON)]],Nurse[[#This Row],[LPN Hours (excl. Admin)]],Nurse[[#This Row],[CNA Hours]],Nurse[[#This Row],[NA TR Hours]],Nurse[[#This Row],[Med Aide/Tech Hours]])</f>
        <v>288.10760869565223</v>
      </c>
      <c r="L571" s="4">
        <f>SUM(Nurse[[#This Row],[RN Hours (excl. Admin, DON)]],Nurse[[#This Row],[RN Admin Hours]],Nurse[[#This Row],[RN DON Hours]])</f>
        <v>60.298043478260873</v>
      </c>
      <c r="M571" s="4">
        <v>52.855108695652177</v>
      </c>
      <c r="N571" s="4">
        <v>3.7744565217391304</v>
      </c>
      <c r="O571" s="4">
        <v>3.6684782608695654</v>
      </c>
      <c r="P571" s="4">
        <f>SUM(Nurse[[#This Row],[LPN Hours (excl. Admin)]],Nurse[[#This Row],[LPN Admin Hours]])</f>
        <v>90.85141304347826</v>
      </c>
      <c r="Q571" s="4">
        <v>90.85141304347826</v>
      </c>
      <c r="R571" s="4">
        <v>0</v>
      </c>
      <c r="S571" s="4">
        <f>SUM(Nurse[[#This Row],[CNA Hours]],Nurse[[#This Row],[NA TR Hours]],Nurse[[#This Row],[Med Aide/Tech Hours]])</f>
        <v>144.40108695652177</v>
      </c>
      <c r="T571" s="4">
        <v>144.31956521739133</v>
      </c>
      <c r="U571" s="4">
        <v>8.1521739130434784E-2</v>
      </c>
      <c r="V571" s="4">
        <v>0</v>
      </c>
      <c r="W5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1.808586956521739</v>
      </c>
      <c r="X571" s="4">
        <v>0</v>
      </c>
      <c r="Y571" s="4">
        <v>0</v>
      </c>
      <c r="Z571" s="4">
        <v>0</v>
      </c>
      <c r="AA571" s="4">
        <v>1.808586956521739</v>
      </c>
      <c r="AB571" s="4">
        <v>0</v>
      </c>
      <c r="AC571" s="4">
        <v>0</v>
      </c>
      <c r="AD571" s="4">
        <v>0</v>
      </c>
      <c r="AE571" s="4">
        <v>0</v>
      </c>
      <c r="AF571" s="1">
        <v>395028</v>
      </c>
      <c r="AG571" s="1">
        <v>3</v>
      </c>
      <c r="AH571"/>
    </row>
    <row r="572" spans="1:34" x14ac:dyDescent="0.25">
      <c r="A572" t="s">
        <v>721</v>
      </c>
      <c r="B572" t="s">
        <v>497</v>
      </c>
      <c r="C572" t="s">
        <v>845</v>
      </c>
      <c r="D572" t="s">
        <v>761</v>
      </c>
      <c r="E572" s="4">
        <v>69.380434782608702</v>
      </c>
      <c r="F572" s="4">
        <f>Nurse[[#This Row],[Total Nurse Staff Hours]]/Nurse[[#This Row],[MDS Census]]</f>
        <v>5.1224941250195828</v>
      </c>
      <c r="G572" s="4">
        <f>Nurse[[#This Row],[Total Direct Care Staff Hours]]/Nurse[[#This Row],[MDS Census]]</f>
        <v>4.6343020523264924</v>
      </c>
      <c r="H572" s="4">
        <f>Nurse[[#This Row],[Total RN Hours (w/ Admin, DON)]]/Nurse[[#This Row],[MDS Census]]</f>
        <v>1.0409133636221211</v>
      </c>
      <c r="I572" s="4">
        <f>Nurse[[#This Row],[RN Hours (excl. Admin, DON)]]/Nurse[[#This Row],[MDS Census]]</f>
        <v>0.65866677111076299</v>
      </c>
      <c r="J572" s="4">
        <f>SUM(Nurse[[#This Row],[RN Hours (excl. Admin, DON)]],Nurse[[#This Row],[RN Admin Hours]],Nurse[[#This Row],[RN DON Hours]],Nurse[[#This Row],[LPN Hours (excl. Admin)]],Nurse[[#This Row],[LPN Admin Hours]],Nurse[[#This Row],[CNA Hours]],Nurse[[#This Row],[NA TR Hours]],Nurse[[#This Row],[Med Aide/Tech Hours]])</f>
        <v>355.40086956521736</v>
      </c>
      <c r="K572" s="4">
        <f>SUM(Nurse[[#This Row],[RN Hours (excl. Admin, DON)]],Nurse[[#This Row],[LPN Hours (excl. Admin)]],Nurse[[#This Row],[CNA Hours]],Nurse[[#This Row],[NA TR Hours]],Nurse[[#This Row],[Med Aide/Tech Hours]])</f>
        <v>321.52989130434787</v>
      </c>
      <c r="L572" s="4">
        <f>SUM(Nurse[[#This Row],[RN Hours (excl. Admin, DON)]],Nurse[[#This Row],[RN Admin Hours]],Nurse[[#This Row],[RN DON Hours]])</f>
        <v>72.219021739130426</v>
      </c>
      <c r="M572" s="4">
        <v>45.698586956521744</v>
      </c>
      <c r="N572" s="4">
        <v>20.789456521739126</v>
      </c>
      <c r="O572" s="4">
        <v>5.7309782608695654</v>
      </c>
      <c r="P572" s="4">
        <f>SUM(Nurse[[#This Row],[LPN Hours (excl. Admin)]],Nurse[[#This Row],[LPN Admin Hours]])</f>
        <v>112.90815217391304</v>
      </c>
      <c r="Q572" s="4">
        <v>105.55760869565216</v>
      </c>
      <c r="R572" s="4">
        <v>7.3505434782608692</v>
      </c>
      <c r="S572" s="4">
        <f>SUM(Nurse[[#This Row],[CNA Hours]],Nurse[[#This Row],[NA TR Hours]],Nurse[[#This Row],[Med Aide/Tech Hours]])</f>
        <v>170.27369565217393</v>
      </c>
      <c r="T572" s="4">
        <v>166.48565217391305</v>
      </c>
      <c r="U572" s="4">
        <v>3.7880434782608696</v>
      </c>
      <c r="V572" s="4">
        <v>0</v>
      </c>
      <c r="W5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72" s="4">
        <v>0</v>
      </c>
      <c r="Y572" s="4">
        <v>0</v>
      </c>
      <c r="Z572" s="4">
        <v>0</v>
      </c>
      <c r="AA572" s="4">
        <v>0</v>
      </c>
      <c r="AB572" s="4">
        <v>0</v>
      </c>
      <c r="AC572" s="4">
        <v>0</v>
      </c>
      <c r="AD572" s="4">
        <v>0</v>
      </c>
      <c r="AE572" s="4">
        <v>0</v>
      </c>
      <c r="AF572" s="1">
        <v>395806</v>
      </c>
      <c r="AG572" s="1">
        <v>3</v>
      </c>
      <c r="AH572"/>
    </row>
    <row r="573" spans="1:34" x14ac:dyDescent="0.25">
      <c r="A573" t="s">
        <v>721</v>
      </c>
      <c r="B573" t="s">
        <v>356</v>
      </c>
      <c r="C573" t="s">
        <v>1046</v>
      </c>
      <c r="D573" t="s">
        <v>768</v>
      </c>
      <c r="E573" s="4">
        <v>61.913043478260867</v>
      </c>
      <c r="F573" s="4">
        <f>Nurse[[#This Row],[Total Nurse Staff Hours]]/Nurse[[#This Row],[MDS Census]]</f>
        <v>3.4352176966292136</v>
      </c>
      <c r="G573" s="4">
        <f>Nurse[[#This Row],[Total Direct Care Staff Hours]]/Nurse[[#This Row],[MDS Census]]</f>
        <v>3.3501141151685396</v>
      </c>
      <c r="H573" s="4">
        <f>Nurse[[#This Row],[Total RN Hours (w/ Admin, DON)]]/Nurse[[#This Row],[MDS Census]]</f>
        <v>0.84388167134831471</v>
      </c>
      <c r="I573" s="4">
        <f>Nurse[[#This Row],[RN Hours (excl. Admin, DON)]]/Nurse[[#This Row],[MDS Census]]</f>
        <v>0.75877808988764051</v>
      </c>
      <c r="J573" s="4">
        <f>SUM(Nurse[[#This Row],[RN Hours (excl. Admin, DON)]],Nurse[[#This Row],[RN Admin Hours]],Nurse[[#This Row],[RN DON Hours]],Nurse[[#This Row],[LPN Hours (excl. Admin)]],Nurse[[#This Row],[LPN Admin Hours]],Nurse[[#This Row],[CNA Hours]],Nurse[[#This Row],[NA TR Hours]],Nurse[[#This Row],[Med Aide/Tech Hours]])</f>
        <v>212.68478260869566</v>
      </c>
      <c r="K573" s="4">
        <f>SUM(Nurse[[#This Row],[RN Hours (excl. Admin, DON)]],Nurse[[#This Row],[LPN Hours (excl. Admin)]],Nurse[[#This Row],[CNA Hours]],Nurse[[#This Row],[NA TR Hours]],Nurse[[#This Row],[Med Aide/Tech Hours]])</f>
        <v>207.41576086956522</v>
      </c>
      <c r="L573" s="4">
        <f>SUM(Nurse[[#This Row],[RN Hours (excl. Admin, DON)]],Nurse[[#This Row],[RN Admin Hours]],Nurse[[#This Row],[RN DON Hours]])</f>
        <v>52.247282608695656</v>
      </c>
      <c r="M573" s="4">
        <v>46.978260869565219</v>
      </c>
      <c r="N573" s="4">
        <v>5.2690217391304346</v>
      </c>
      <c r="O573" s="4">
        <v>0</v>
      </c>
      <c r="P573" s="4">
        <f>SUM(Nurse[[#This Row],[LPN Hours (excl. Admin)]],Nurse[[#This Row],[LPN Admin Hours]])</f>
        <v>35.788043478260867</v>
      </c>
      <c r="Q573" s="4">
        <v>35.788043478260867</v>
      </c>
      <c r="R573" s="4">
        <v>0</v>
      </c>
      <c r="S573" s="4">
        <f>SUM(Nurse[[#This Row],[CNA Hours]],Nurse[[#This Row],[NA TR Hours]],Nurse[[#This Row],[Med Aide/Tech Hours]])</f>
        <v>124.64945652173913</v>
      </c>
      <c r="T573" s="4">
        <v>124.64945652173913</v>
      </c>
      <c r="U573" s="4">
        <v>0</v>
      </c>
      <c r="V573" s="4">
        <v>0</v>
      </c>
      <c r="W5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73" s="4">
        <v>0</v>
      </c>
      <c r="Y573" s="4">
        <v>0</v>
      </c>
      <c r="Z573" s="4">
        <v>0</v>
      </c>
      <c r="AA573" s="4">
        <v>0</v>
      </c>
      <c r="AB573" s="4">
        <v>0</v>
      </c>
      <c r="AC573" s="4">
        <v>0</v>
      </c>
      <c r="AD573" s="4">
        <v>0</v>
      </c>
      <c r="AE573" s="4">
        <v>0</v>
      </c>
      <c r="AF573" s="1">
        <v>395605</v>
      </c>
      <c r="AG573" s="1">
        <v>3</v>
      </c>
      <c r="AH573"/>
    </row>
    <row r="574" spans="1:34" x14ac:dyDescent="0.25">
      <c r="A574" t="s">
        <v>721</v>
      </c>
      <c r="B574" t="s">
        <v>132</v>
      </c>
      <c r="C574" t="s">
        <v>955</v>
      </c>
      <c r="D574" t="s">
        <v>756</v>
      </c>
      <c r="E574" s="4">
        <v>175.83695652173913</v>
      </c>
      <c r="F574" s="4">
        <f>Nurse[[#This Row],[Total Nurse Staff Hours]]/Nurse[[#This Row],[MDS Census]]</f>
        <v>3.6191877356741058</v>
      </c>
      <c r="G574" s="4">
        <f>Nurse[[#This Row],[Total Direct Care Staff Hours]]/Nurse[[#This Row],[MDS Census]]</f>
        <v>3.2210230574272112</v>
      </c>
      <c r="H574" s="4">
        <f>Nurse[[#This Row],[Total RN Hours (w/ Admin, DON)]]/Nurse[[#This Row],[MDS Census]]</f>
        <v>0.44182543116770717</v>
      </c>
      <c r="I574" s="4">
        <f>Nurse[[#This Row],[RN Hours (excl. Admin, DON)]]/Nurse[[#This Row],[MDS Census]]</f>
        <v>0.15543178586882611</v>
      </c>
      <c r="J574" s="4">
        <f>SUM(Nurse[[#This Row],[RN Hours (excl. Admin, DON)]],Nurse[[#This Row],[RN Admin Hours]],Nurse[[#This Row],[RN DON Hours]],Nurse[[#This Row],[LPN Hours (excl. Admin)]],Nurse[[#This Row],[LPN Admin Hours]],Nurse[[#This Row],[CNA Hours]],Nurse[[#This Row],[NA TR Hours]],Nurse[[#This Row],[Med Aide/Tech Hours]])</f>
        <v>636.38695652173919</v>
      </c>
      <c r="K574" s="4">
        <f>SUM(Nurse[[#This Row],[RN Hours (excl. Admin, DON)]],Nurse[[#This Row],[LPN Hours (excl. Admin)]],Nurse[[#This Row],[CNA Hours]],Nurse[[#This Row],[NA TR Hours]],Nurse[[#This Row],[Med Aide/Tech Hours]])</f>
        <v>566.37489130434778</v>
      </c>
      <c r="L574" s="4">
        <f>SUM(Nurse[[#This Row],[RN Hours (excl. Admin, DON)]],Nurse[[#This Row],[RN Admin Hours]],Nurse[[#This Row],[RN DON Hours]])</f>
        <v>77.689239130434771</v>
      </c>
      <c r="M574" s="4">
        <v>27.330652173913041</v>
      </c>
      <c r="N574" s="4">
        <v>44.793369565217382</v>
      </c>
      <c r="O574" s="4">
        <v>5.5652173913043477</v>
      </c>
      <c r="P574" s="4">
        <f>SUM(Nurse[[#This Row],[LPN Hours (excl. Admin)]],Nurse[[#This Row],[LPN Admin Hours]])</f>
        <v>194.00434782608698</v>
      </c>
      <c r="Q574" s="4">
        <v>174.35086956521741</v>
      </c>
      <c r="R574" s="4">
        <v>19.653478260869566</v>
      </c>
      <c r="S574" s="4">
        <f>SUM(Nurse[[#This Row],[CNA Hours]],Nurse[[#This Row],[NA TR Hours]],Nurse[[#This Row],[Med Aide/Tech Hours]])</f>
        <v>364.69336956521738</v>
      </c>
      <c r="T574" s="4">
        <v>364.69336956521738</v>
      </c>
      <c r="U574" s="4">
        <v>0</v>
      </c>
      <c r="V574" s="4">
        <v>0</v>
      </c>
      <c r="W5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70.614456521739129</v>
      </c>
      <c r="X574" s="4">
        <v>0</v>
      </c>
      <c r="Y574" s="4">
        <v>0</v>
      </c>
      <c r="Z574" s="4">
        <v>0</v>
      </c>
      <c r="AA574" s="4">
        <v>26.307173913043474</v>
      </c>
      <c r="AB574" s="4">
        <v>0</v>
      </c>
      <c r="AC574" s="4">
        <v>44.307282608695658</v>
      </c>
      <c r="AD574" s="4">
        <v>0</v>
      </c>
      <c r="AE574" s="4">
        <v>0</v>
      </c>
      <c r="AF574" s="1">
        <v>395282</v>
      </c>
      <c r="AG574" s="1">
        <v>3</v>
      </c>
      <c r="AH574"/>
    </row>
    <row r="575" spans="1:34" x14ac:dyDescent="0.25">
      <c r="A575" t="s">
        <v>721</v>
      </c>
      <c r="B575" t="s">
        <v>411</v>
      </c>
      <c r="C575" t="s">
        <v>881</v>
      </c>
      <c r="D575" t="s">
        <v>774</v>
      </c>
      <c r="E575" s="4">
        <v>99.282608695652172</v>
      </c>
      <c r="F575" s="4">
        <f>Nurse[[#This Row],[Total Nurse Staff Hours]]/Nurse[[#This Row],[MDS Census]]</f>
        <v>3.3159524852200573</v>
      </c>
      <c r="G575" s="4">
        <f>Nurse[[#This Row],[Total Direct Care Staff Hours]]/Nurse[[#This Row],[MDS Census]]</f>
        <v>3.1285209108824179</v>
      </c>
      <c r="H575" s="4">
        <f>Nurse[[#This Row],[Total RN Hours (w/ Admin, DON)]]/Nurse[[#This Row],[MDS Census]]</f>
        <v>0.58304357346179114</v>
      </c>
      <c r="I575" s="4">
        <f>Nurse[[#This Row],[RN Hours (excl. Admin, DON)]]/Nurse[[#This Row],[MDS Census]]</f>
        <v>0.39561199912415151</v>
      </c>
      <c r="J575" s="4">
        <f>SUM(Nurse[[#This Row],[RN Hours (excl. Admin, DON)]],Nurse[[#This Row],[RN Admin Hours]],Nurse[[#This Row],[RN DON Hours]],Nurse[[#This Row],[LPN Hours (excl. Admin)]],Nurse[[#This Row],[LPN Admin Hours]],Nurse[[#This Row],[CNA Hours]],Nurse[[#This Row],[NA TR Hours]],Nurse[[#This Row],[Med Aide/Tech Hours]])</f>
        <v>329.21641304347827</v>
      </c>
      <c r="K575" s="4">
        <f>SUM(Nurse[[#This Row],[RN Hours (excl. Admin, DON)]],Nurse[[#This Row],[LPN Hours (excl. Admin)]],Nurse[[#This Row],[CNA Hours]],Nurse[[#This Row],[NA TR Hours]],Nurse[[#This Row],[Med Aide/Tech Hours]])</f>
        <v>310.60771739130439</v>
      </c>
      <c r="L575" s="4">
        <f>SUM(Nurse[[#This Row],[RN Hours (excl. Admin, DON)]],Nurse[[#This Row],[RN Admin Hours]],Nurse[[#This Row],[RN DON Hours]])</f>
        <v>57.886086956521737</v>
      </c>
      <c r="M575" s="4">
        <v>39.277391304347823</v>
      </c>
      <c r="N575" s="4">
        <v>13.304347826086957</v>
      </c>
      <c r="O575" s="4">
        <v>5.3043478260869561</v>
      </c>
      <c r="P575" s="4">
        <f>SUM(Nurse[[#This Row],[LPN Hours (excl. Admin)]],Nurse[[#This Row],[LPN Admin Hours]])</f>
        <v>104.32065217391305</v>
      </c>
      <c r="Q575" s="4">
        <v>104.32065217391305</v>
      </c>
      <c r="R575" s="4">
        <v>0</v>
      </c>
      <c r="S575" s="4">
        <f>SUM(Nurse[[#This Row],[CNA Hours]],Nurse[[#This Row],[NA TR Hours]],Nurse[[#This Row],[Med Aide/Tech Hours]])</f>
        <v>167.00967391304349</v>
      </c>
      <c r="T575" s="4">
        <v>167.00967391304349</v>
      </c>
      <c r="U575" s="4">
        <v>0</v>
      </c>
      <c r="V575" s="4">
        <v>0</v>
      </c>
      <c r="W5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60.650217391304345</v>
      </c>
      <c r="X575" s="4">
        <v>4.9646739130434785</v>
      </c>
      <c r="Y575" s="4">
        <v>0</v>
      </c>
      <c r="Z575" s="4">
        <v>0</v>
      </c>
      <c r="AA575" s="4">
        <v>12.010869565217391</v>
      </c>
      <c r="AB575" s="4">
        <v>0</v>
      </c>
      <c r="AC575" s="4">
        <v>43.674673913043478</v>
      </c>
      <c r="AD575" s="4">
        <v>0</v>
      </c>
      <c r="AE575" s="4">
        <v>0</v>
      </c>
      <c r="AF575" s="1">
        <v>395686</v>
      </c>
      <c r="AG575" s="1">
        <v>3</v>
      </c>
      <c r="AH575"/>
    </row>
    <row r="576" spans="1:34" x14ac:dyDescent="0.25">
      <c r="A576" t="s">
        <v>721</v>
      </c>
      <c r="B576" t="s">
        <v>87</v>
      </c>
      <c r="C576" t="s">
        <v>881</v>
      </c>
      <c r="D576" t="s">
        <v>774</v>
      </c>
      <c r="E576" s="4">
        <v>200.86956521739131</v>
      </c>
      <c r="F576" s="4">
        <f>Nurse[[#This Row],[Total Nurse Staff Hours]]/Nurse[[#This Row],[MDS Census]]</f>
        <v>3.3580221861471862</v>
      </c>
      <c r="G576" s="4">
        <f>Nurse[[#This Row],[Total Direct Care Staff Hours]]/Nurse[[#This Row],[MDS Census]]</f>
        <v>3.2442505411255413</v>
      </c>
      <c r="H576" s="4">
        <f>Nurse[[#This Row],[Total RN Hours (w/ Admin, DON)]]/Nurse[[#This Row],[MDS Census]]</f>
        <v>0.61210768398268389</v>
      </c>
      <c r="I576" s="4">
        <f>Nurse[[#This Row],[RN Hours (excl. Admin, DON)]]/Nurse[[#This Row],[MDS Census]]</f>
        <v>0.52471590909090904</v>
      </c>
      <c r="J576" s="4">
        <f>SUM(Nurse[[#This Row],[RN Hours (excl. Admin, DON)]],Nurse[[#This Row],[RN Admin Hours]],Nurse[[#This Row],[RN DON Hours]],Nurse[[#This Row],[LPN Hours (excl. Admin)]],Nurse[[#This Row],[LPN Admin Hours]],Nurse[[#This Row],[CNA Hours]],Nurse[[#This Row],[NA TR Hours]],Nurse[[#This Row],[Med Aide/Tech Hours]])</f>
        <v>674.52445652173913</v>
      </c>
      <c r="K576" s="4">
        <f>SUM(Nurse[[#This Row],[RN Hours (excl. Admin, DON)]],Nurse[[#This Row],[LPN Hours (excl. Admin)]],Nurse[[#This Row],[CNA Hours]],Nurse[[#This Row],[NA TR Hours]],Nurse[[#This Row],[Med Aide/Tech Hours]])</f>
        <v>651.67119565217399</v>
      </c>
      <c r="L576" s="4">
        <f>SUM(Nurse[[#This Row],[RN Hours (excl. Admin, DON)]],Nurse[[#This Row],[RN Admin Hours]],Nurse[[#This Row],[RN DON Hours]])</f>
        <v>122.95380434782608</v>
      </c>
      <c r="M576" s="4">
        <v>105.39945652173913</v>
      </c>
      <c r="N576" s="4">
        <v>11.815217391304348</v>
      </c>
      <c r="O576" s="4">
        <v>5.7391304347826084</v>
      </c>
      <c r="P576" s="4">
        <f>SUM(Nurse[[#This Row],[LPN Hours (excl. Admin)]],Nurse[[#This Row],[LPN Admin Hours]])</f>
        <v>179.8125</v>
      </c>
      <c r="Q576" s="4">
        <v>174.51358695652175</v>
      </c>
      <c r="R576" s="4">
        <v>5.2989130434782608</v>
      </c>
      <c r="S576" s="4">
        <f>SUM(Nurse[[#This Row],[CNA Hours]],Nurse[[#This Row],[NA TR Hours]],Nurse[[#This Row],[Med Aide/Tech Hours]])</f>
        <v>371.75815217391306</v>
      </c>
      <c r="T576" s="4">
        <v>371.75815217391306</v>
      </c>
      <c r="U576" s="4">
        <v>0</v>
      </c>
      <c r="V576" s="4">
        <v>0</v>
      </c>
      <c r="W5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169.0625</v>
      </c>
      <c r="X576" s="4">
        <v>3.7608695652173911</v>
      </c>
      <c r="Y576" s="4">
        <v>0</v>
      </c>
      <c r="Z576" s="4">
        <v>0</v>
      </c>
      <c r="AA576" s="4">
        <v>74.592391304347828</v>
      </c>
      <c r="AB576" s="4">
        <v>0</v>
      </c>
      <c r="AC576" s="4">
        <v>90.709239130434781</v>
      </c>
      <c r="AD576" s="4">
        <v>0</v>
      </c>
      <c r="AE576" s="4">
        <v>0</v>
      </c>
      <c r="AF576" s="1">
        <v>395182</v>
      </c>
      <c r="AG576" s="1">
        <v>3</v>
      </c>
      <c r="AH576"/>
    </row>
    <row r="577" spans="1:34" x14ac:dyDescent="0.25">
      <c r="A577" t="s">
        <v>721</v>
      </c>
      <c r="B577" t="s">
        <v>76</v>
      </c>
      <c r="C577" t="s">
        <v>929</v>
      </c>
      <c r="D577" t="s">
        <v>741</v>
      </c>
      <c r="E577" s="4">
        <v>84.913043478260875</v>
      </c>
      <c r="F577" s="4">
        <f>Nurse[[#This Row],[Total Nurse Staff Hours]]/Nurse[[#This Row],[MDS Census]]</f>
        <v>3.6563466461853573</v>
      </c>
      <c r="G577" s="4">
        <f>Nurse[[#This Row],[Total Direct Care Staff Hours]]/Nurse[[#This Row],[MDS Census]]</f>
        <v>3.2257014848950347</v>
      </c>
      <c r="H577" s="4">
        <f>Nurse[[#This Row],[Total RN Hours (w/ Admin, DON)]]/Nurse[[#This Row],[MDS Census]]</f>
        <v>1.0515719406041992</v>
      </c>
      <c r="I577" s="4">
        <f>Nurse[[#This Row],[RN Hours (excl. Admin, DON)]]/Nurse[[#This Row],[MDS Census]]</f>
        <v>0.62092677931387663</v>
      </c>
      <c r="J577" s="4">
        <f>SUM(Nurse[[#This Row],[RN Hours (excl. Admin, DON)]],Nurse[[#This Row],[RN Admin Hours]],Nurse[[#This Row],[RN DON Hours]],Nurse[[#This Row],[LPN Hours (excl. Admin)]],Nurse[[#This Row],[LPN Admin Hours]],Nurse[[#This Row],[CNA Hours]],Nurse[[#This Row],[NA TR Hours]],Nurse[[#This Row],[Med Aide/Tech Hours]])</f>
        <v>310.47152173913059</v>
      </c>
      <c r="K577" s="4">
        <f>SUM(Nurse[[#This Row],[RN Hours (excl. Admin, DON)]],Nurse[[#This Row],[LPN Hours (excl. Admin)]],Nurse[[#This Row],[CNA Hours]],Nurse[[#This Row],[NA TR Hours]],Nurse[[#This Row],[Med Aide/Tech Hours]])</f>
        <v>273.90413043478276</v>
      </c>
      <c r="L577" s="4">
        <f>SUM(Nurse[[#This Row],[RN Hours (excl. Admin, DON)]],Nurse[[#This Row],[RN Admin Hours]],Nurse[[#This Row],[RN DON Hours]])</f>
        <v>89.292173913043527</v>
      </c>
      <c r="M577" s="4">
        <v>52.724782608695698</v>
      </c>
      <c r="N577" s="4">
        <v>25.958695652173922</v>
      </c>
      <c r="O577" s="4">
        <v>10.608695652173912</v>
      </c>
      <c r="P577" s="4">
        <f>SUM(Nurse[[#This Row],[LPN Hours (excl. Admin)]],Nurse[[#This Row],[LPN Admin Hours]])</f>
        <v>46.168478260869598</v>
      </c>
      <c r="Q577" s="4">
        <v>46.168478260869598</v>
      </c>
      <c r="R577" s="4">
        <v>0</v>
      </c>
      <c r="S577" s="4">
        <f>SUM(Nurse[[#This Row],[CNA Hours]],Nurse[[#This Row],[NA TR Hours]],Nurse[[#This Row],[Med Aide/Tech Hours]])</f>
        <v>175.01086956521746</v>
      </c>
      <c r="T577" s="4">
        <v>175.01086956521746</v>
      </c>
      <c r="U577" s="4">
        <v>0</v>
      </c>
      <c r="V577" s="4">
        <v>0</v>
      </c>
      <c r="W5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60.25869565217392</v>
      </c>
      <c r="X577" s="4">
        <v>14.353260869565217</v>
      </c>
      <c r="Y577" s="4">
        <v>0</v>
      </c>
      <c r="Z577" s="4">
        <v>0</v>
      </c>
      <c r="AA577" s="4">
        <v>0</v>
      </c>
      <c r="AB577" s="4">
        <v>0</v>
      </c>
      <c r="AC577" s="4">
        <v>45.905434782608701</v>
      </c>
      <c r="AD577" s="4">
        <v>0</v>
      </c>
      <c r="AE577" s="4">
        <v>0</v>
      </c>
      <c r="AF577" s="1">
        <v>395164</v>
      </c>
      <c r="AG577" s="1">
        <v>3</v>
      </c>
      <c r="AH577"/>
    </row>
    <row r="578" spans="1:34" x14ac:dyDescent="0.25">
      <c r="A578" t="s">
        <v>721</v>
      </c>
      <c r="B578" t="s">
        <v>21</v>
      </c>
      <c r="C578" t="s">
        <v>898</v>
      </c>
      <c r="D578" t="s">
        <v>736</v>
      </c>
      <c r="E578" s="4">
        <v>188.7391304347826</v>
      </c>
      <c r="F578" s="4">
        <f>Nurse[[#This Row],[Total Nurse Staff Hours]]/Nurse[[#This Row],[MDS Census]]</f>
        <v>3.9935469937802353</v>
      </c>
      <c r="G578" s="4">
        <f>Nurse[[#This Row],[Total Direct Care Staff Hours]]/Nurse[[#This Row],[MDS Census]]</f>
        <v>3.7718411656300392</v>
      </c>
      <c r="H578" s="4">
        <f>Nurse[[#This Row],[Total RN Hours (w/ Admin, DON)]]/Nurse[[#This Row],[MDS Census]]</f>
        <v>1.0208736466252017</v>
      </c>
      <c r="I578" s="4">
        <f>Nurse[[#This Row],[RN Hours (excl. Admin, DON)]]/Nurse[[#This Row],[MDS Census]]</f>
        <v>0.82396049297396923</v>
      </c>
      <c r="J578" s="4">
        <f>SUM(Nurse[[#This Row],[RN Hours (excl. Admin, DON)]],Nurse[[#This Row],[RN Admin Hours]],Nurse[[#This Row],[RN DON Hours]],Nurse[[#This Row],[LPN Hours (excl. Admin)]],Nurse[[#This Row],[LPN Admin Hours]],Nurse[[#This Row],[CNA Hours]],Nurse[[#This Row],[NA TR Hours]],Nurse[[#This Row],[Med Aide/Tech Hours]])</f>
        <v>753.73858695652177</v>
      </c>
      <c r="K578" s="4">
        <f>SUM(Nurse[[#This Row],[RN Hours (excl. Admin, DON)]],Nurse[[#This Row],[LPN Hours (excl. Admin)]],Nurse[[#This Row],[CNA Hours]],Nurse[[#This Row],[NA TR Hours]],Nurse[[#This Row],[Med Aide/Tech Hours]])</f>
        <v>711.89402173913038</v>
      </c>
      <c r="L578" s="4">
        <f>SUM(Nurse[[#This Row],[RN Hours (excl. Admin, DON)]],Nurse[[#This Row],[RN Admin Hours]],Nurse[[#This Row],[RN DON Hours]])</f>
        <v>192.67880434782609</v>
      </c>
      <c r="M578" s="4">
        <v>155.51358695652175</v>
      </c>
      <c r="N578" s="4">
        <v>32.730434782608675</v>
      </c>
      <c r="O578" s="4">
        <v>4.4347826086956523</v>
      </c>
      <c r="P578" s="4">
        <f>SUM(Nurse[[#This Row],[LPN Hours (excl. Admin)]],Nurse[[#This Row],[LPN Admin Hours]])</f>
        <v>139.20108695652175</v>
      </c>
      <c r="Q578" s="4">
        <v>134.52173913043478</v>
      </c>
      <c r="R578" s="4">
        <v>4.6793478260869561</v>
      </c>
      <c r="S578" s="4">
        <f>SUM(Nurse[[#This Row],[CNA Hours]],Nurse[[#This Row],[NA TR Hours]],Nurse[[#This Row],[Med Aide/Tech Hours]])</f>
        <v>421.85869565217388</v>
      </c>
      <c r="T578" s="4">
        <v>411.61141304347825</v>
      </c>
      <c r="U578" s="4">
        <v>10.247282608695652</v>
      </c>
      <c r="V578" s="4">
        <v>0</v>
      </c>
      <c r="W57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11.570652173913043</v>
      </c>
      <c r="X578" s="4">
        <v>0</v>
      </c>
      <c r="Y578" s="4">
        <v>0</v>
      </c>
      <c r="Z578" s="4">
        <v>0</v>
      </c>
      <c r="AA578" s="4">
        <v>11.570652173913043</v>
      </c>
      <c r="AB578" s="4">
        <v>0</v>
      </c>
      <c r="AC578" s="4">
        <v>0</v>
      </c>
      <c r="AD578" s="4">
        <v>0</v>
      </c>
      <c r="AE578" s="4">
        <v>0</v>
      </c>
      <c r="AF578" s="1">
        <v>395006</v>
      </c>
      <c r="AG578" s="1">
        <v>3</v>
      </c>
      <c r="AH578"/>
    </row>
    <row r="579" spans="1:34" x14ac:dyDescent="0.25">
      <c r="A579" t="s">
        <v>721</v>
      </c>
      <c r="B579" t="s">
        <v>573</v>
      </c>
      <c r="C579" t="s">
        <v>903</v>
      </c>
      <c r="D579" t="s">
        <v>769</v>
      </c>
      <c r="E579" s="4">
        <v>22.913043478260871</v>
      </c>
      <c r="F579" s="4">
        <f>Nurse[[#This Row],[Total Nurse Staff Hours]]/Nurse[[#This Row],[MDS Census]]</f>
        <v>4.2298956356736239</v>
      </c>
      <c r="G579" s="4">
        <f>Nurse[[#This Row],[Total Direct Care Staff Hours]]/Nurse[[#This Row],[MDS Census]]</f>
        <v>3.6977798861480076</v>
      </c>
      <c r="H579" s="4">
        <f>Nurse[[#This Row],[Total RN Hours (w/ Admin, DON)]]/Nurse[[#This Row],[MDS Census]]</f>
        <v>1.9155313092979125</v>
      </c>
      <c r="I579" s="4">
        <f>Nurse[[#This Row],[RN Hours (excl. Admin, DON)]]/Nurse[[#This Row],[MDS Census]]</f>
        <v>1.4731688804554077</v>
      </c>
      <c r="J579" s="4">
        <f>SUM(Nurse[[#This Row],[RN Hours (excl. Admin, DON)]],Nurse[[#This Row],[RN Admin Hours]],Nurse[[#This Row],[RN DON Hours]],Nurse[[#This Row],[LPN Hours (excl. Admin)]],Nurse[[#This Row],[LPN Admin Hours]],Nurse[[#This Row],[CNA Hours]],Nurse[[#This Row],[NA TR Hours]],Nurse[[#This Row],[Med Aide/Tech Hours]])</f>
        <v>96.919782608695655</v>
      </c>
      <c r="K579" s="4">
        <f>SUM(Nurse[[#This Row],[RN Hours (excl. Admin, DON)]],Nurse[[#This Row],[LPN Hours (excl. Admin)]],Nurse[[#This Row],[CNA Hours]],Nurse[[#This Row],[NA TR Hours]],Nurse[[#This Row],[Med Aide/Tech Hours]])</f>
        <v>84.727391304347833</v>
      </c>
      <c r="L579" s="4">
        <f>SUM(Nurse[[#This Row],[RN Hours (excl. Admin, DON)]],Nurse[[#This Row],[RN Admin Hours]],Nurse[[#This Row],[RN DON Hours]])</f>
        <v>43.89065217391304</v>
      </c>
      <c r="M579" s="4">
        <v>33.754782608695649</v>
      </c>
      <c r="N579" s="4">
        <v>5.1793478260869561</v>
      </c>
      <c r="O579" s="4">
        <v>4.9565217391304346</v>
      </c>
      <c r="P579" s="4">
        <f>SUM(Nurse[[#This Row],[LPN Hours (excl. Admin)]],Nurse[[#This Row],[LPN Admin Hours]])</f>
        <v>8.8215217391304321</v>
      </c>
      <c r="Q579" s="4">
        <v>6.7649999999999997</v>
      </c>
      <c r="R579" s="4">
        <v>2.0565217391304316</v>
      </c>
      <c r="S579" s="4">
        <f>SUM(Nurse[[#This Row],[CNA Hours]],Nurse[[#This Row],[NA TR Hours]],Nurse[[#This Row],[Med Aide/Tech Hours]])</f>
        <v>44.207608695652183</v>
      </c>
      <c r="T579" s="4">
        <v>44.207608695652183</v>
      </c>
      <c r="U579" s="4">
        <v>0</v>
      </c>
      <c r="V579" s="4">
        <v>0</v>
      </c>
      <c r="W57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79" s="4">
        <v>0</v>
      </c>
      <c r="Y579" s="4">
        <v>0</v>
      </c>
      <c r="Z579" s="4">
        <v>0</v>
      </c>
      <c r="AA579" s="4">
        <v>0</v>
      </c>
      <c r="AB579" s="4">
        <v>0</v>
      </c>
      <c r="AC579" s="4">
        <v>0</v>
      </c>
      <c r="AD579" s="4">
        <v>0</v>
      </c>
      <c r="AE579" s="4">
        <v>0</v>
      </c>
      <c r="AF579" s="1">
        <v>395926</v>
      </c>
      <c r="AG579" s="1">
        <v>3</v>
      </c>
      <c r="AH579"/>
    </row>
    <row r="580" spans="1:34" x14ac:dyDescent="0.25">
      <c r="A580" t="s">
        <v>721</v>
      </c>
      <c r="B580" t="s">
        <v>151</v>
      </c>
      <c r="C580" t="s">
        <v>968</v>
      </c>
      <c r="D580" t="s">
        <v>784</v>
      </c>
      <c r="E580" s="4">
        <v>39.923913043478258</v>
      </c>
      <c r="F580" s="4">
        <f>Nurse[[#This Row],[Total Nurse Staff Hours]]/Nurse[[#This Row],[MDS Census]]</f>
        <v>4.1229240402940386</v>
      </c>
      <c r="G580" s="4">
        <f>Nurse[[#This Row],[Total Direct Care Staff Hours]]/Nurse[[#This Row],[MDS Census]]</f>
        <v>3.895017696705692</v>
      </c>
      <c r="H580" s="4">
        <f>Nurse[[#This Row],[Total RN Hours (w/ Admin, DON)]]/Nurse[[#This Row],[MDS Census]]</f>
        <v>0.85181867683092871</v>
      </c>
      <c r="I580" s="4">
        <f>Nurse[[#This Row],[RN Hours (excl. Admin, DON)]]/Nurse[[#This Row],[MDS Census]]</f>
        <v>0.65331609038932792</v>
      </c>
      <c r="J580" s="4">
        <f>SUM(Nurse[[#This Row],[RN Hours (excl. Admin, DON)]],Nurse[[#This Row],[RN Admin Hours]],Nurse[[#This Row],[RN DON Hours]],Nurse[[#This Row],[LPN Hours (excl. Admin)]],Nurse[[#This Row],[LPN Admin Hours]],Nurse[[#This Row],[CNA Hours]],Nurse[[#This Row],[NA TR Hours]],Nurse[[#This Row],[Med Aide/Tech Hours]])</f>
        <v>164.60326086956525</v>
      </c>
      <c r="K580" s="4">
        <f>SUM(Nurse[[#This Row],[RN Hours (excl. Admin, DON)]],Nurse[[#This Row],[LPN Hours (excl. Admin)]],Nurse[[#This Row],[CNA Hours]],Nurse[[#This Row],[NA TR Hours]],Nurse[[#This Row],[Med Aide/Tech Hours]])</f>
        <v>155.50434782608701</v>
      </c>
      <c r="L580" s="4">
        <f>SUM(Nurse[[#This Row],[RN Hours (excl. Admin, DON)]],Nurse[[#This Row],[RN Admin Hours]],Nurse[[#This Row],[RN DON Hours]])</f>
        <v>34.007934782608707</v>
      </c>
      <c r="M580" s="4">
        <v>26.08293478260871</v>
      </c>
      <c r="N580" s="4">
        <v>6.0119565217391306</v>
      </c>
      <c r="O580" s="4">
        <v>1.9130434782608696</v>
      </c>
      <c r="P580" s="4">
        <f>SUM(Nurse[[#This Row],[LPN Hours (excl. Admin)]],Nurse[[#This Row],[LPN Admin Hours]])</f>
        <v>37.967934782608715</v>
      </c>
      <c r="Q580" s="4">
        <v>36.794021739130457</v>
      </c>
      <c r="R580" s="4">
        <v>1.173913043478261</v>
      </c>
      <c r="S580" s="4">
        <f>SUM(Nurse[[#This Row],[CNA Hours]],Nurse[[#This Row],[NA TR Hours]],Nurse[[#This Row],[Med Aide/Tech Hours]])</f>
        <v>92.627391304347839</v>
      </c>
      <c r="T580" s="4">
        <v>92.627391304347839</v>
      </c>
      <c r="U580" s="4">
        <v>0</v>
      </c>
      <c r="V580" s="4">
        <v>0</v>
      </c>
      <c r="W58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6.3282608695652174</v>
      </c>
      <c r="X580" s="4">
        <v>1.5652173913043479</v>
      </c>
      <c r="Y580" s="4">
        <v>0</v>
      </c>
      <c r="Z580" s="4">
        <v>0</v>
      </c>
      <c r="AA580" s="4">
        <v>4.7630434782608697</v>
      </c>
      <c r="AB580" s="4">
        <v>0</v>
      </c>
      <c r="AC580" s="4">
        <v>0</v>
      </c>
      <c r="AD580" s="4">
        <v>0</v>
      </c>
      <c r="AE580" s="4">
        <v>0</v>
      </c>
      <c r="AF580" s="1">
        <v>395316</v>
      </c>
      <c r="AG580" s="1">
        <v>3</v>
      </c>
      <c r="AH580"/>
    </row>
    <row r="581" spans="1:34" x14ac:dyDescent="0.25">
      <c r="A581" t="s">
        <v>721</v>
      </c>
      <c r="B581" t="s">
        <v>499</v>
      </c>
      <c r="C581" t="s">
        <v>1085</v>
      </c>
      <c r="D581" t="s">
        <v>778</v>
      </c>
      <c r="E581" s="4">
        <v>103.70652173913044</v>
      </c>
      <c r="F581" s="4">
        <f>Nurse[[#This Row],[Total Nurse Staff Hours]]/Nurse[[#This Row],[MDS Census]]</f>
        <v>3.42088250707473</v>
      </c>
      <c r="G581" s="4">
        <f>Nurse[[#This Row],[Total Direct Care Staff Hours]]/Nurse[[#This Row],[MDS Census]]</f>
        <v>2.9611833141180166</v>
      </c>
      <c r="H581" s="4">
        <f>Nurse[[#This Row],[Total RN Hours (w/ Admin, DON)]]/Nurse[[#This Row],[MDS Census]]</f>
        <v>0.57718687768577726</v>
      </c>
      <c r="I581" s="4">
        <f>Nurse[[#This Row],[RN Hours (excl. Admin, DON)]]/Nurse[[#This Row],[MDS Census]]</f>
        <v>0.1515333822450477</v>
      </c>
      <c r="J581" s="4">
        <f>SUM(Nurse[[#This Row],[RN Hours (excl. Admin, DON)]],Nurse[[#This Row],[RN Admin Hours]],Nurse[[#This Row],[RN DON Hours]],Nurse[[#This Row],[LPN Hours (excl. Admin)]],Nurse[[#This Row],[LPN Admin Hours]],Nurse[[#This Row],[CNA Hours]],Nurse[[#This Row],[NA TR Hours]],Nurse[[#This Row],[Med Aide/Tech Hours]])</f>
        <v>354.76782608695652</v>
      </c>
      <c r="K581" s="4">
        <f>SUM(Nurse[[#This Row],[RN Hours (excl. Admin, DON)]],Nurse[[#This Row],[LPN Hours (excl. Admin)]],Nurse[[#This Row],[CNA Hours]],Nurse[[#This Row],[NA TR Hours]],Nurse[[#This Row],[Med Aide/Tech Hours]])</f>
        <v>307.09402173913043</v>
      </c>
      <c r="L581" s="4">
        <f>SUM(Nurse[[#This Row],[RN Hours (excl. Admin, DON)]],Nurse[[#This Row],[RN Admin Hours]],Nurse[[#This Row],[RN DON Hours]])</f>
        <v>59.858043478260875</v>
      </c>
      <c r="M581" s="4">
        <v>15.715000000000002</v>
      </c>
      <c r="N581" s="4">
        <v>38.925652173913043</v>
      </c>
      <c r="O581" s="4">
        <v>5.2173913043478262</v>
      </c>
      <c r="P581" s="4">
        <f>SUM(Nurse[[#This Row],[LPN Hours (excl. Admin)]],Nurse[[#This Row],[LPN Admin Hours]])</f>
        <v>98.866195652173914</v>
      </c>
      <c r="Q581" s="4">
        <v>95.335434782608701</v>
      </c>
      <c r="R581" s="4">
        <v>3.5307608695652171</v>
      </c>
      <c r="S581" s="4">
        <f>SUM(Nurse[[#This Row],[CNA Hours]],Nurse[[#This Row],[NA TR Hours]],Nurse[[#This Row],[Med Aide/Tech Hours]])</f>
        <v>196.04358695652172</v>
      </c>
      <c r="T581" s="4">
        <v>196.04358695652172</v>
      </c>
      <c r="U581" s="4">
        <v>0</v>
      </c>
      <c r="V581" s="4">
        <v>0</v>
      </c>
      <c r="W58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96.307065217391312</v>
      </c>
      <c r="X581" s="4">
        <v>5.4021739130434785</v>
      </c>
      <c r="Y581" s="4">
        <v>8.1521739130434784E-2</v>
      </c>
      <c r="Z581" s="4">
        <v>0</v>
      </c>
      <c r="AA581" s="4">
        <v>45.285326086956523</v>
      </c>
      <c r="AB581" s="4">
        <v>0</v>
      </c>
      <c r="AC581" s="4">
        <v>45.538043478260867</v>
      </c>
      <c r="AD581" s="4">
        <v>0</v>
      </c>
      <c r="AE581" s="4">
        <v>0</v>
      </c>
      <c r="AF581" s="1">
        <v>395815</v>
      </c>
      <c r="AG581" s="1">
        <v>3</v>
      </c>
      <c r="AH581"/>
    </row>
    <row r="582" spans="1:34" x14ac:dyDescent="0.25">
      <c r="A582" t="s">
        <v>721</v>
      </c>
      <c r="B582" t="s">
        <v>369</v>
      </c>
      <c r="C582" t="s">
        <v>948</v>
      </c>
      <c r="D582" t="s">
        <v>736</v>
      </c>
      <c r="E582" s="4">
        <v>105.28260869565217</v>
      </c>
      <c r="F582" s="4">
        <f>Nurse[[#This Row],[Total Nurse Staff Hours]]/Nurse[[#This Row],[MDS Census]]</f>
        <v>2.8592091678711542</v>
      </c>
      <c r="G582" s="4">
        <f>Nurse[[#This Row],[Total Direct Care Staff Hours]]/Nurse[[#This Row],[MDS Census]]</f>
        <v>2.3765166219285567</v>
      </c>
      <c r="H582" s="4">
        <f>Nurse[[#This Row],[Total RN Hours (w/ Admin, DON)]]/Nurse[[#This Row],[MDS Census]]</f>
        <v>0.64612120586413369</v>
      </c>
      <c r="I582" s="4">
        <f>Nurse[[#This Row],[RN Hours (excl. Admin, DON)]]/Nurse[[#This Row],[MDS Census]]</f>
        <v>0.26709271112946525</v>
      </c>
      <c r="J582" s="4">
        <f>SUM(Nurse[[#This Row],[RN Hours (excl. Admin, DON)]],Nurse[[#This Row],[RN Admin Hours]],Nurse[[#This Row],[RN DON Hours]],Nurse[[#This Row],[LPN Hours (excl. Admin)]],Nurse[[#This Row],[LPN Admin Hours]],Nurse[[#This Row],[CNA Hours]],Nurse[[#This Row],[NA TR Hours]],Nurse[[#This Row],[Med Aide/Tech Hours]])</f>
        <v>301.02499999999998</v>
      </c>
      <c r="K582" s="4">
        <f>SUM(Nurse[[#This Row],[RN Hours (excl. Admin, DON)]],Nurse[[#This Row],[LPN Hours (excl. Admin)]],Nurse[[#This Row],[CNA Hours]],Nurse[[#This Row],[NA TR Hours]],Nurse[[#This Row],[Med Aide/Tech Hours]])</f>
        <v>250.20586956521737</v>
      </c>
      <c r="L582" s="4">
        <f>SUM(Nurse[[#This Row],[RN Hours (excl. Admin, DON)]],Nurse[[#This Row],[RN Admin Hours]],Nurse[[#This Row],[RN DON Hours]])</f>
        <v>68.025326086956511</v>
      </c>
      <c r="M582" s="4">
        <v>28.120217391304351</v>
      </c>
      <c r="N582" s="4">
        <v>33.644239130434769</v>
      </c>
      <c r="O582" s="4">
        <v>6.2608695652173916</v>
      </c>
      <c r="P582" s="4">
        <f>SUM(Nurse[[#This Row],[LPN Hours (excl. Admin)]],Nurse[[#This Row],[LPN Admin Hours]])</f>
        <v>78.197717391304337</v>
      </c>
      <c r="Q582" s="4">
        <v>67.283695652173904</v>
      </c>
      <c r="R582" s="4">
        <v>10.914021739130437</v>
      </c>
      <c r="S582" s="4">
        <f>SUM(Nurse[[#This Row],[CNA Hours]],Nurse[[#This Row],[NA TR Hours]],Nurse[[#This Row],[Med Aide/Tech Hours]])</f>
        <v>154.80195652173913</v>
      </c>
      <c r="T582" s="4">
        <v>154.80195652173913</v>
      </c>
      <c r="U582" s="4">
        <v>0</v>
      </c>
      <c r="V582" s="4">
        <v>0</v>
      </c>
      <c r="W58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23.643152173913045</v>
      </c>
      <c r="X582" s="4">
        <v>2.152173913043478</v>
      </c>
      <c r="Y582" s="4">
        <v>0</v>
      </c>
      <c r="Z582" s="4">
        <v>0</v>
      </c>
      <c r="AA582" s="4">
        <v>7.3179347826086953</v>
      </c>
      <c r="AB582" s="4">
        <v>0</v>
      </c>
      <c r="AC582" s="4">
        <v>14.173043478260871</v>
      </c>
      <c r="AD582" s="4">
        <v>0</v>
      </c>
      <c r="AE582" s="4">
        <v>0</v>
      </c>
      <c r="AF582" s="1">
        <v>395621</v>
      </c>
      <c r="AG582" s="1">
        <v>3</v>
      </c>
      <c r="AH582"/>
    </row>
    <row r="583" spans="1:34" x14ac:dyDescent="0.25">
      <c r="A583" t="s">
        <v>721</v>
      </c>
      <c r="B583" t="s">
        <v>322</v>
      </c>
      <c r="C583" t="s">
        <v>881</v>
      </c>
      <c r="D583" t="s">
        <v>774</v>
      </c>
      <c r="E583" s="4">
        <v>171.82608695652175</v>
      </c>
      <c r="F583" s="4">
        <f>Nurse[[#This Row],[Total Nurse Staff Hours]]/Nurse[[#This Row],[MDS Census]]</f>
        <v>3.2184912702429149</v>
      </c>
      <c r="G583" s="4">
        <f>Nurse[[#This Row],[Total Direct Care Staff Hours]]/Nurse[[#This Row],[MDS Census]]</f>
        <v>3.1091795293522266</v>
      </c>
      <c r="H583" s="4">
        <f>Nurse[[#This Row],[Total RN Hours (w/ Admin, DON)]]/Nurse[[#This Row],[MDS Census]]</f>
        <v>0.42521065283400811</v>
      </c>
      <c r="I583" s="4">
        <f>Nurse[[#This Row],[RN Hours (excl. Admin, DON)]]/Nurse[[#This Row],[MDS Census]]</f>
        <v>0.36751834514170034</v>
      </c>
      <c r="J583" s="4">
        <f>SUM(Nurse[[#This Row],[RN Hours (excl. Admin, DON)]],Nurse[[#This Row],[RN Admin Hours]],Nurse[[#This Row],[RN DON Hours]],Nurse[[#This Row],[LPN Hours (excl. Admin)]],Nurse[[#This Row],[LPN Admin Hours]],Nurse[[#This Row],[CNA Hours]],Nurse[[#This Row],[NA TR Hours]],Nurse[[#This Row],[Med Aide/Tech Hours]])</f>
        <v>553.02076086956527</v>
      </c>
      <c r="K583" s="4">
        <f>SUM(Nurse[[#This Row],[RN Hours (excl. Admin, DON)]],Nurse[[#This Row],[LPN Hours (excl. Admin)]],Nurse[[#This Row],[CNA Hours]],Nurse[[#This Row],[NA TR Hours]],Nurse[[#This Row],[Med Aide/Tech Hours]])</f>
        <v>534.23815217391302</v>
      </c>
      <c r="L583" s="4">
        <f>SUM(Nurse[[#This Row],[RN Hours (excl. Admin, DON)]],Nurse[[#This Row],[RN Admin Hours]],Nurse[[#This Row],[RN DON Hours]])</f>
        <v>73.062282608695654</v>
      </c>
      <c r="M583" s="4">
        <v>63.149239130434779</v>
      </c>
      <c r="N583" s="4">
        <v>5.4782608695652177</v>
      </c>
      <c r="O583" s="4">
        <v>4.4347826086956523</v>
      </c>
      <c r="P583" s="4">
        <f>SUM(Nurse[[#This Row],[LPN Hours (excl. Admin)]],Nurse[[#This Row],[LPN Admin Hours]])</f>
        <v>160.89652173913043</v>
      </c>
      <c r="Q583" s="4">
        <v>152.02695652173912</v>
      </c>
      <c r="R583" s="4">
        <v>8.8695652173913047</v>
      </c>
      <c r="S583" s="4">
        <f>SUM(Nurse[[#This Row],[CNA Hours]],Nurse[[#This Row],[NA TR Hours]],Nurse[[#This Row],[Med Aide/Tech Hours]])</f>
        <v>319.06195652173915</v>
      </c>
      <c r="T583" s="4">
        <v>319.06195652173915</v>
      </c>
      <c r="U583" s="4">
        <v>0</v>
      </c>
      <c r="V583" s="4">
        <v>0</v>
      </c>
      <c r="W58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73.363695652173902</v>
      </c>
      <c r="X583" s="4">
        <v>7.9073913043478266</v>
      </c>
      <c r="Y583" s="4">
        <v>0</v>
      </c>
      <c r="Z583" s="4">
        <v>0</v>
      </c>
      <c r="AA583" s="4">
        <v>32.757934782608693</v>
      </c>
      <c r="AB583" s="4">
        <v>0</v>
      </c>
      <c r="AC583" s="4">
        <v>32.698369565217391</v>
      </c>
      <c r="AD583" s="4">
        <v>0</v>
      </c>
      <c r="AE583" s="4">
        <v>0</v>
      </c>
      <c r="AF583" s="1">
        <v>395558</v>
      </c>
      <c r="AG583" s="1">
        <v>3</v>
      </c>
      <c r="AH583"/>
    </row>
    <row r="584" spans="1:34" x14ac:dyDescent="0.25">
      <c r="A584" t="s">
        <v>721</v>
      </c>
      <c r="B584" t="s">
        <v>120</v>
      </c>
      <c r="C584" t="s">
        <v>949</v>
      </c>
      <c r="D584" t="s">
        <v>767</v>
      </c>
      <c r="E584" s="4">
        <v>89.858695652173907</v>
      </c>
      <c r="F584" s="4">
        <f>Nurse[[#This Row],[Total Nurse Staff Hours]]/Nurse[[#This Row],[MDS Census]]</f>
        <v>3.2725293334946177</v>
      </c>
      <c r="G584" s="4">
        <f>Nurse[[#This Row],[Total Direct Care Staff Hours]]/Nurse[[#This Row],[MDS Census]]</f>
        <v>3.0656525946534416</v>
      </c>
      <c r="H584" s="4">
        <f>Nurse[[#This Row],[Total RN Hours (w/ Admin, DON)]]/Nurse[[#This Row],[MDS Census]]</f>
        <v>0.70282448288375465</v>
      </c>
      <c r="I584" s="4">
        <f>Nurse[[#This Row],[RN Hours (excl. Admin, DON)]]/Nurse[[#This Row],[MDS Census]]</f>
        <v>0.54862707148905288</v>
      </c>
      <c r="J584" s="4">
        <f>SUM(Nurse[[#This Row],[RN Hours (excl. Admin, DON)]],Nurse[[#This Row],[RN Admin Hours]],Nurse[[#This Row],[RN DON Hours]],Nurse[[#This Row],[LPN Hours (excl. Admin)]],Nurse[[#This Row],[LPN Admin Hours]],Nurse[[#This Row],[CNA Hours]],Nurse[[#This Row],[NA TR Hours]],Nurse[[#This Row],[Med Aide/Tech Hours]])</f>
        <v>294.06521739130437</v>
      </c>
      <c r="K584" s="4">
        <f>SUM(Nurse[[#This Row],[RN Hours (excl. Admin, DON)]],Nurse[[#This Row],[LPN Hours (excl. Admin)]],Nurse[[#This Row],[CNA Hours]],Nurse[[#This Row],[NA TR Hours]],Nurse[[#This Row],[Med Aide/Tech Hours]])</f>
        <v>275.47554347826087</v>
      </c>
      <c r="L584" s="4">
        <f>SUM(Nurse[[#This Row],[RN Hours (excl. Admin, DON)]],Nurse[[#This Row],[RN Admin Hours]],Nurse[[#This Row],[RN DON Hours]])</f>
        <v>63.154891304347821</v>
      </c>
      <c r="M584" s="4">
        <v>49.298913043478258</v>
      </c>
      <c r="N584" s="4">
        <v>8.9864130434782616</v>
      </c>
      <c r="O584" s="4">
        <v>4.8695652173913047</v>
      </c>
      <c r="P584" s="4">
        <f>SUM(Nurse[[#This Row],[LPN Hours (excl. Admin)]],Nurse[[#This Row],[LPN Admin Hours]])</f>
        <v>61.595108695652172</v>
      </c>
      <c r="Q584" s="4">
        <v>56.861413043478258</v>
      </c>
      <c r="R584" s="4">
        <v>4.7336956521739131</v>
      </c>
      <c r="S584" s="4">
        <f>SUM(Nurse[[#This Row],[CNA Hours]],Nurse[[#This Row],[NA TR Hours]],Nurse[[#This Row],[Med Aide/Tech Hours]])</f>
        <v>169.31521739130434</v>
      </c>
      <c r="T584" s="4">
        <v>92</v>
      </c>
      <c r="U584" s="4">
        <v>77.315217391304344</v>
      </c>
      <c r="V584" s="4">
        <v>0</v>
      </c>
      <c r="W58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0.24456521739130435</v>
      </c>
      <c r="X584" s="4">
        <v>0</v>
      </c>
      <c r="Y584" s="4">
        <v>0</v>
      </c>
      <c r="Z584" s="4">
        <v>0</v>
      </c>
      <c r="AA584" s="4">
        <v>0</v>
      </c>
      <c r="AB584" s="4">
        <v>0</v>
      </c>
      <c r="AC584" s="4">
        <v>0</v>
      </c>
      <c r="AD584" s="4">
        <v>0.24456521739130435</v>
      </c>
      <c r="AE584" s="4">
        <v>0</v>
      </c>
      <c r="AF584" s="1">
        <v>395259</v>
      </c>
      <c r="AG584" s="1">
        <v>3</v>
      </c>
      <c r="AH584"/>
    </row>
    <row r="585" spans="1:34" x14ac:dyDescent="0.25">
      <c r="A585" t="s">
        <v>721</v>
      </c>
      <c r="B585" t="s">
        <v>633</v>
      </c>
      <c r="C585" t="s">
        <v>1026</v>
      </c>
      <c r="D585" t="s">
        <v>756</v>
      </c>
      <c r="E585" s="4">
        <v>125.57608695652173</v>
      </c>
      <c r="F585" s="4">
        <f>Nurse[[#This Row],[Total Nurse Staff Hours]]/Nurse[[#This Row],[MDS Census]]</f>
        <v>3.1377044923396533</v>
      </c>
      <c r="G585" s="4">
        <f>Nurse[[#This Row],[Total Direct Care Staff Hours]]/Nurse[[#This Row],[MDS Census]]</f>
        <v>2.9798234224876667</v>
      </c>
      <c r="H585" s="4">
        <f>Nurse[[#This Row],[Total RN Hours (w/ Admin, DON)]]/Nurse[[#This Row],[MDS Census]]</f>
        <v>0.57211806457197267</v>
      </c>
      <c r="I585" s="4">
        <f>Nurse[[#This Row],[RN Hours (excl. Admin, DON)]]/Nurse[[#This Row],[MDS Census]]</f>
        <v>0.41423699471998615</v>
      </c>
      <c r="J585" s="4">
        <f>SUM(Nurse[[#This Row],[RN Hours (excl. Admin, DON)]],Nurse[[#This Row],[RN Admin Hours]],Nurse[[#This Row],[RN DON Hours]],Nurse[[#This Row],[LPN Hours (excl. Admin)]],Nurse[[#This Row],[LPN Admin Hours]],Nurse[[#This Row],[CNA Hours]],Nurse[[#This Row],[NA TR Hours]],Nurse[[#This Row],[Med Aide/Tech Hours]])</f>
        <v>394.02065217391316</v>
      </c>
      <c r="K585" s="4">
        <f>SUM(Nurse[[#This Row],[RN Hours (excl. Admin, DON)]],Nurse[[#This Row],[LPN Hours (excl. Admin)]],Nurse[[#This Row],[CNA Hours]],Nurse[[#This Row],[NA TR Hours]],Nurse[[#This Row],[Med Aide/Tech Hours]])</f>
        <v>374.19456521739141</v>
      </c>
      <c r="L585" s="4">
        <f>SUM(Nurse[[#This Row],[RN Hours (excl. Admin, DON)]],Nurse[[#This Row],[RN Admin Hours]],Nurse[[#This Row],[RN DON Hours]])</f>
        <v>71.84434782608696</v>
      </c>
      <c r="M585" s="4">
        <v>52.018260869565218</v>
      </c>
      <c r="N585" s="4">
        <v>14.434782608695652</v>
      </c>
      <c r="O585" s="4">
        <v>5.3913043478260869</v>
      </c>
      <c r="P585" s="4">
        <f>SUM(Nurse[[#This Row],[LPN Hours (excl. Admin)]],Nurse[[#This Row],[LPN Admin Hours]])</f>
        <v>102.44141304347829</v>
      </c>
      <c r="Q585" s="4">
        <v>102.44141304347829</v>
      </c>
      <c r="R585" s="4">
        <v>0</v>
      </c>
      <c r="S585" s="4">
        <f>SUM(Nurse[[#This Row],[CNA Hours]],Nurse[[#This Row],[NA TR Hours]],Nurse[[#This Row],[Med Aide/Tech Hours]])</f>
        <v>219.73489130434788</v>
      </c>
      <c r="T585" s="4">
        <v>219.73489130434788</v>
      </c>
      <c r="U585" s="4">
        <v>0</v>
      </c>
      <c r="V585" s="4">
        <v>0</v>
      </c>
      <c r="W58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76.229891304347817</v>
      </c>
      <c r="X585" s="4">
        <v>8.3307608695652142</v>
      </c>
      <c r="Y585" s="4">
        <v>0</v>
      </c>
      <c r="Z585" s="4">
        <v>0</v>
      </c>
      <c r="AA585" s="4">
        <v>14.476739130434781</v>
      </c>
      <c r="AB585" s="4">
        <v>0</v>
      </c>
      <c r="AC585" s="4">
        <v>53.422391304347819</v>
      </c>
      <c r="AD585" s="4">
        <v>0</v>
      </c>
      <c r="AE585" s="4">
        <v>0</v>
      </c>
      <c r="AF585" s="1">
        <v>396083</v>
      </c>
      <c r="AG585" s="1">
        <v>3</v>
      </c>
      <c r="AH585"/>
    </row>
    <row r="586" spans="1:34" x14ac:dyDescent="0.25">
      <c r="A586" t="s">
        <v>721</v>
      </c>
      <c r="B586" t="s">
        <v>481</v>
      </c>
      <c r="C586" t="s">
        <v>1077</v>
      </c>
      <c r="D586" t="s">
        <v>737</v>
      </c>
      <c r="E586" s="4">
        <v>56.728260869565219</v>
      </c>
      <c r="F586" s="4">
        <f>Nurse[[#This Row],[Total Nurse Staff Hours]]/Nurse[[#This Row],[MDS Census]]</f>
        <v>3.3863000574822761</v>
      </c>
      <c r="G586" s="4">
        <f>Nurse[[#This Row],[Total Direct Care Staff Hours]]/Nurse[[#This Row],[MDS Census]]</f>
        <v>3.1050201187967041</v>
      </c>
      <c r="H586" s="4">
        <f>Nurse[[#This Row],[Total RN Hours (w/ Admin, DON)]]/Nurse[[#This Row],[MDS Census]]</f>
        <v>0.67412339528645338</v>
      </c>
      <c r="I586" s="4">
        <f>Nurse[[#This Row],[RN Hours (excl. Admin, DON)]]/Nurse[[#This Row],[MDS Census]]</f>
        <v>0.39284345660088144</v>
      </c>
      <c r="J586" s="4">
        <f>SUM(Nurse[[#This Row],[RN Hours (excl. Admin, DON)]],Nurse[[#This Row],[RN Admin Hours]],Nurse[[#This Row],[RN DON Hours]],Nurse[[#This Row],[LPN Hours (excl. Admin)]],Nurse[[#This Row],[LPN Admin Hours]],Nurse[[#This Row],[CNA Hours]],Nurse[[#This Row],[NA TR Hours]],Nurse[[#This Row],[Med Aide/Tech Hours]])</f>
        <v>192.09891304347826</v>
      </c>
      <c r="K586" s="4">
        <f>SUM(Nurse[[#This Row],[RN Hours (excl. Admin, DON)]],Nurse[[#This Row],[LPN Hours (excl. Admin)]],Nurse[[#This Row],[CNA Hours]],Nurse[[#This Row],[NA TR Hours]],Nurse[[#This Row],[Med Aide/Tech Hours]])</f>
        <v>176.14239130434783</v>
      </c>
      <c r="L586" s="4">
        <f>SUM(Nurse[[#This Row],[RN Hours (excl. Admin, DON)]],Nurse[[#This Row],[RN Admin Hours]],Nurse[[#This Row],[RN DON Hours]])</f>
        <v>38.241847826086961</v>
      </c>
      <c r="M586" s="4">
        <v>22.285326086956523</v>
      </c>
      <c r="N586" s="4">
        <v>10.565217391304348</v>
      </c>
      <c r="O586" s="4">
        <v>5.3913043478260869</v>
      </c>
      <c r="P586" s="4">
        <f>SUM(Nurse[[#This Row],[LPN Hours (excl. Admin)]],Nurse[[#This Row],[LPN Admin Hours]])</f>
        <v>54.016304347826086</v>
      </c>
      <c r="Q586" s="4">
        <v>54.016304347826086</v>
      </c>
      <c r="R586" s="4">
        <v>0</v>
      </c>
      <c r="S586" s="4">
        <f>SUM(Nurse[[#This Row],[CNA Hours]],Nurse[[#This Row],[NA TR Hours]],Nurse[[#This Row],[Med Aide/Tech Hours]])</f>
        <v>99.84076086956523</v>
      </c>
      <c r="T586" s="4">
        <v>70.802717391304355</v>
      </c>
      <c r="U586" s="4">
        <v>29.038043478260871</v>
      </c>
      <c r="V586" s="4">
        <v>0</v>
      </c>
      <c r="W58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63.419565217391302</v>
      </c>
      <c r="X586" s="4">
        <v>13.086956521739131</v>
      </c>
      <c r="Y586" s="4">
        <v>0</v>
      </c>
      <c r="Z586" s="4">
        <v>0</v>
      </c>
      <c r="AA586" s="4">
        <v>15.383152173913043</v>
      </c>
      <c r="AB586" s="4">
        <v>0</v>
      </c>
      <c r="AC586" s="4">
        <v>34.94945652173913</v>
      </c>
      <c r="AD586" s="4">
        <v>0</v>
      </c>
      <c r="AE586" s="4">
        <v>0</v>
      </c>
      <c r="AF586" s="1">
        <v>395785</v>
      </c>
      <c r="AG586" s="1">
        <v>3</v>
      </c>
      <c r="AH586"/>
    </row>
    <row r="587" spans="1:34" x14ac:dyDescent="0.25">
      <c r="A587" t="s">
        <v>721</v>
      </c>
      <c r="B587" t="s">
        <v>574</v>
      </c>
      <c r="C587" t="s">
        <v>980</v>
      </c>
      <c r="D587" t="s">
        <v>780</v>
      </c>
      <c r="E587" s="4">
        <v>42.521739130434781</v>
      </c>
      <c r="F587" s="4">
        <f>Nurse[[#This Row],[Total Nurse Staff Hours]]/Nurse[[#This Row],[MDS Census]]</f>
        <v>3.3848875255623714</v>
      </c>
      <c r="G587" s="4">
        <f>Nurse[[#This Row],[Total Direct Care Staff Hours]]/Nurse[[#This Row],[MDS Census]]</f>
        <v>3.0637474437627805</v>
      </c>
      <c r="H587" s="4">
        <f>Nurse[[#This Row],[Total RN Hours (w/ Admin, DON)]]/Nurse[[#This Row],[MDS Census]]</f>
        <v>0.64521472392638046</v>
      </c>
      <c r="I587" s="4">
        <f>Nurse[[#This Row],[RN Hours (excl. Admin, DON)]]/Nurse[[#This Row],[MDS Census]]</f>
        <v>0.32407464212678949</v>
      </c>
      <c r="J587" s="4">
        <f>SUM(Nurse[[#This Row],[RN Hours (excl. Admin, DON)]],Nurse[[#This Row],[RN Admin Hours]],Nurse[[#This Row],[RN DON Hours]],Nurse[[#This Row],[LPN Hours (excl. Admin)]],Nurse[[#This Row],[LPN Admin Hours]],Nurse[[#This Row],[CNA Hours]],Nurse[[#This Row],[NA TR Hours]],Nurse[[#This Row],[Med Aide/Tech Hours]])</f>
        <v>143.93130434782606</v>
      </c>
      <c r="K587" s="4">
        <f>SUM(Nurse[[#This Row],[RN Hours (excl. Admin, DON)]],Nurse[[#This Row],[LPN Hours (excl. Admin)]],Nurse[[#This Row],[CNA Hours]],Nurse[[#This Row],[NA TR Hours]],Nurse[[#This Row],[Med Aide/Tech Hours]])</f>
        <v>130.27586956521736</v>
      </c>
      <c r="L587" s="4">
        <f>SUM(Nurse[[#This Row],[RN Hours (excl. Admin, DON)]],Nurse[[#This Row],[RN Admin Hours]],Nurse[[#This Row],[RN DON Hours]])</f>
        <v>27.435652173913049</v>
      </c>
      <c r="M587" s="4">
        <v>13.780217391304353</v>
      </c>
      <c r="N587" s="4">
        <v>4.9565217391304346</v>
      </c>
      <c r="O587" s="4">
        <v>8.698913043478262</v>
      </c>
      <c r="P587" s="4">
        <f>SUM(Nurse[[#This Row],[LPN Hours (excl. Admin)]],Nurse[[#This Row],[LPN Admin Hours]])</f>
        <v>57.222826086956509</v>
      </c>
      <c r="Q587" s="4">
        <v>57.222826086956509</v>
      </c>
      <c r="R587" s="4">
        <v>0</v>
      </c>
      <c r="S587" s="4">
        <f>SUM(Nurse[[#This Row],[CNA Hours]],Nurse[[#This Row],[NA TR Hours]],Nurse[[#This Row],[Med Aide/Tech Hours]])</f>
        <v>59.272826086956506</v>
      </c>
      <c r="T587" s="4">
        <v>59.272826086956506</v>
      </c>
      <c r="U587" s="4">
        <v>0</v>
      </c>
      <c r="V587" s="4">
        <v>0</v>
      </c>
      <c r="W58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9.0027173913043477</v>
      </c>
      <c r="X587" s="4">
        <v>0.24456521739130435</v>
      </c>
      <c r="Y587" s="4">
        <v>0</v>
      </c>
      <c r="Z587" s="4">
        <v>0</v>
      </c>
      <c r="AA587" s="4">
        <v>5.6630434782608692</v>
      </c>
      <c r="AB587" s="4">
        <v>0</v>
      </c>
      <c r="AC587" s="4">
        <v>3.0951086956521738</v>
      </c>
      <c r="AD587" s="4">
        <v>0</v>
      </c>
      <c r="AE587" s="4">
        <v>0</v>
      </c>
      <c r="AF587" s="1">
        <v>395927</v>
      </c>
      <c r="AG587" s="1">
        <v>3</v>
      </c>
      <c r="AH587"/>
    </row>
    <row r="588" spans="1:34" x14ac:dyDescent="0.25">
      <c r="A588" t="s">
        <v>721</v>
      </c>
      <c r="B588" t="s">
        <v>169</v>
      </c>
      <c r="C588" t="s">
        <v>980</v>
      </c>
      <c r="D588" t="s">
        <v>780</v>
      </c>
      <c r="E588" s="4">
        <v>97.956521739130437</v>
      </c>
      <c r="F588" s="4">
        <f>Nurse[[#This Row],[Total Nurse Staff Hours]]/Nurse[[#This Row],[MDS Census]]</f>
        <v>3.5095439414114513</v>
      </c>
      <c r="G588" s="4">
        <f>Nurse[[#This Row],[Total Direct Care Staff Hours]]/Nurse[[#This Row],[MDS Census]]</f>
        <v>3.4271870838881489</v>
      </c>
      <c r="H588" s="4">
        <f>Nurse[[#This Row],[Total RN Hours (w/ Admin, DON)]]/Nurse[[#This Row],[MDS Census]]</f>
        <v>0.53115068797159315</v>
      </c>
      <c r="I588" s="4">
        <f>Nurse[[#This Row],[RN Hours (excl. Admin, DON)]]/Nurse[[#This Row],[MDS Census]]</f>
        <v>0.44879383044829096</v>
      </c>
      <c r="J588" s="4">
        <f>SUM(Nurse[[#This Row],[RN Hours (excl. Admin, DON)]],Nurse[[#This Row],[RN Admin Hours]],Nurse[[#This Row],[RN DON Hours]],Nurse[[#This Row],[LPN Hours (excl. Admin)]],Nurse[[#This Row],[LPN Admin Hours]],Nurse[[#This Row],[CNA Hours]],Nurse[[#This Row],[NA TR Hours]],Nurse[[#This Row],[Med Aide/Tech Hours]])</f>
        <v>343.78271739130435</v>
      </c>
      <c r="K588" s="4">
        <f>SUM(Nurse[[#This Row],[RN Hours (excl. Admin, DON)]],Nurse[[#This Row],[LPN Hours (excl. Admin)]],Nurse[[#This Row],[CNA Hours]],Nurse[[#This Row],[NA TR Hours]],Nurse[[#This Row],[Med Aide/Tech Hours]])</f>
        <v>335.71532608695651</v>
      </c>
      <c r="L588" s="4">
        <f>SUM(Nurse[[#This Row],[RN Hours (excl. Admin, DON)]],Nurse[[#This Row],[RN Admin Hours]],Nurse[[#This Row],[RN DON Hours]])</f>
        <v>52.029673913043453</v>
      </c>
      <c r="M588" s="4">
        <v>43.962282608695631</v>
      </c>
      <c r="N588" s="4">
        <v>2.7793478260869562</v>
      </c>
      <c r="O588" s="4">
        <v>5.2880434782608692</v>
      </c>
      <c r="P588" s="4">
        <f>SUM(Nurse[[#This Row],[LPN Hours (excl. Admin)]],Nurse[[#This Row],[LPN Admin Hours]])</f>
        <v>99.121739130434776</v>
      </c>
      <c r="Q588" s="4">
        <v>99.121739130434776</v>
      </c>
      <c r="R588" s="4">
        <v>0</v>
      </c>
      <c r="S588" s="4">
        <f>SUM(Nurse[[#This Row],[CNA Hours]],Nurse[[#This Row],[NA TR Hours]],Nurse[[#This Row],[Med Aide/Tech Hours]])</f>
        <v>192.6313043478261</v>
      </c>
      <c r="T588" s="4">
        <v>192.6313043478261</v>
      </c>
      <c r="U588" s="4">
        <v>0</v>
      </c>
      <c r="V588" s="4">
        <v>0</v>
      </c>
      <c r="W58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19.438152173913046</v>
      </c>
      <c r="X588" s="4">
        <v>5.6329347826086957</v>
      </c>
      <c r="Y588" s="4">
        <v>0</v>
      </c>
      <c r="Z588" s="4">
        <v>0</v>
      </c>
      <c r="AA588" s="4">
        <v>8.445652173913043</v>
      </c>
      <c r="AB588" s="4">
        <v>0</v>
      </c>
      <c r="AC588" s="4">
        <v>5.3595652173913049</v>
      </c>
      <c r="AD588" s="4">
        <v>0</v>
      </c>
      <c r="AE588" s="4">
        <v>0</v>
      </c>
      <c r="AF588" s="1">
        <v>395343</v>
      </c>
      <c r="AG588" s="1">
        <v>3</v>
      </c>
      <c r="AH588"/>
    </row>
    <row r="589" spans="1:34" x14ac:dyDescent="0.25">
      <c r="A589" t="s">
        <v>721</v>
      </c>
      <c r="B589" t="s">
        <v>565</v>
      </c>
      <c r="C589" t="s">
        <v>981</v>
      </c>
      <c r="D589" t="s">
        <v>736</v>
      </c>
      <c r="E589" s="4">
        <v>98.543478260869563</v>
      </c>
      <c r="F589" s="4">
        <f>Nurse[[#This Row],[Total Nurse Staff Hours]]/Nurse[[#This Row],[MDS Census]]</f>
        <v>2.9249305095962943</v>
      </c>
      <c r="G589" s="4">
        <f>Nurse[[#This Row],[Total Direct Care Staff Hours]]/Nurse[[#This Row],[MDS Census]]</f>
        <v>2.757271122876682</v>
      </c>
      <c r="H589" s="4">
        <f>Nurse[[#This Row],[Total RN Hours (w/ Admin, DON)]]/Nurse[[#This Row],[MDS Census]]</f>
        <v>0.4974078976395323</v>
      </c>
      <c r="I589" s="4">
        <f>Nurse[[#This Row],[RN Hours (excl. Admin, DON)]]/Nurse[[#This Row],[MDS Census]]</f>
        <v>0.32974851091992058</v>
      </c>
      <c r="J589" s="4">
        <f>SUM(Nurse[[#This Row],[RN Hours (excl. Admin, DON)]],Nurse[[#This Row],[RN Admin Hours]],Nurse[[#This Row],[RN DON Hours]],Nurse[[#This Row],[LPN Hours (excl. Admin)]],Nurse[[#This Row],[LPN Admin Hours]],Nurse[[#This Row],[CNA Hours]],Nurse[[#This Row],[NA TR Hours]],Nurse[[#This Row],[Med Aide/Tech Hours]])</f>
        <v>288.23282608695655</v>
      </c>
      <c r="K589" s="4">
        <f>SUM(Nurse[[#This Row],[RN Hours (excl. Admin, DON)]],Nurse[[#This Row],[LPN Hours (excl. Admin)]],Nurse[[#This Row],[CNA Hours]],Nurse[[#This Row],[NA TR Hours]],Nurse[[#This Row],[Med Aide/Tech Hours]])</f>
        <v>271.71108695652174</v>
      </c>
      <c r="L589" s="4">
        <f>SUM(Nurse[[#This Row],[RN Hours (excl. Admin, DON)]],Nurse[[#This Row],[RN Admin Hours]],Nurse[[#This Row],[RN DON Hours]])</f>
        <v>49.016304347826086</v>
      </c>
      <c r="M589" s="4">
        <v>32.494565217391305</v>
      </c>
      <c r="N589" s="4">
        <v>11.130434782608695</v>
      </c>
      <c r="O589" s="4">
        <v>5.3913043478260869</v>
      </c>
      <c r="P589" s="4">
        <f>SUM(Nurse[[#This Row],[LPN Hours (excl. Admin)]],Nurse[[#This Row],[LPN Admin Hours]])</f>
        <v>77.274456521739125</v>
      </c>
      <c r="Q589" s="4">
        <v>77.274456521739125</v>
      </c>
      <c r="R589" s="4">
        <v>0</v>
      </c>
      <c r="S589" s="4">
        <f>SUM(Nurse[[#This Row],[CNA Hours]],Nurse[[#This Row],[NA TR Hours]],Nurse[[#This Row],[Med Aide/Tech Hours]])</f>
        <v>161.9420652173913</v>
      </c>
      <c r="T589" s="4">
        <v>140.76543478260871</v>
      </c>
      <c r="U589" s="4">
        <v>21.176630434782609</v>
      </c>
      <c r="V589" s="4">
        <v>0</v>
      </c>
      <c r="W58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55.466521739130428</v>
      </c>
      <c r="X589" s="4">
        <v>0.82880434782608692</v>
      </c>
      <c r="Y589" s="4">
        <v>0</v>
      </c>
      <c r="Z589" s="4">
        <v>0</v>
      </c>
      <c r="AA589" s="4">
        <v>22.842391304347824</v>
      </c>
      <c r="AB589" s="4">
        <v>0</v>
      </c>
      <c r="AC589" s="4">
        <v>31.795326086956521</v>
      </c>
      <c r="AD589" s="4">
        <v>0</v>
      </c>
      <c r="AE589" s="4">
        <v>0</v>
      </c>
      <c r="AF589" s="1">
        <v>395912</v>
      </c>
      <c r="AG589" s="1">
        <v>3</v>
      </c>
      <c r="AH589"/>
    </row>
    <row r="590" spans="1:34" x14ac:dyDescent="0.25">
      <c r="A590" t="s">
        <v>721</v>
      </c>
      <c r="B590" t="s">
        <v>474</v>
      </c>
      <c r="C590" t="s">
        <v>846</v>
      </c>
      <c r="D590" t="s">
        <v>797</v>
      </c>
      <c r="E590" s="4">
        <v>86.086956521739125</v>
      </c>
      <c r="F590" s="4">
        <f>Nurse[[#This Row],[Total Nurse Staff Hours]]/Nurse[[#This Row],[MDS Census]]</f>
        <v>3.245776515151515</v>
      </c>
      <c r="G590" s="4">
        <f>Nurse[[#This Row],[Total Direct Care Staff Hours]]/Nurse[[#This Row],[MDS Census]]</f>
        <v>2.8343371212121218</v>
      </c>
      <c r="H590" s="4">
        <f>Nurse[[#This Row],[Total RN Hours (w/ Admin, DON)]]/Nurse[[#This Row],[MDS Census]]</f>
        <v>0.71395202020201998</v>
      </c>
      <c r="I590" s="4">
        <f>Nurse[[#This Row],[RN Hours (excl. Admin, DON)]]/Nurse[[#This Row],[MDS Census]]</f>
        <v>0.30251262626262615</v>
      </c>
      <c r="J590" s="4">
        <f>SUM(Nurse[[#This Row],[RN Hours (excl. Admin, DON)]],Nurse[[#This Row],[RN Admin Hours]],Nurse[[#This Row],[RN DON Hours]],Nurse[[#This Row],[LPN Hours (excl. Admin)]],Nurse[[#This Row],[LPN Admin Hours]],Nurse[[#This Row],[CNA Hours]],Nurse[[#This Row],[NA TR Hours]],Nurse[[#This Row],[Med Aide/Tech Hours]])</f>
        <v>279.41902173913041</v>
      </c>
      <c r="K590" s="4">
        <f>SUM(Nurse[[#This Row],[RN Hours (excl. Admin, DON)]],Nurse[[#This Row],[LPN Hours (excl. Admin)]],Nurse[[#This Row],[CNA Hours]],Nurse[[#This Row],[NA TR Hours]],Nurse[[#This Row],[Med Aide/Tech Hours]])</f>
        <v>243.99945652173915</v>
      </c>
      <c r="L590" s="4">
        <f>SUM(Nurse[[#This Row],[RN Hours (excl. Admin, DON)]],Nurse[[#This Row],[RN Admin Hours]],Nurse[[#This Row],[RN DON Hours]])</f>
        <v>61.461956521739111</v>
      </c>
      <c r="M590" s="4">
        <v>26.042391304347817</v>
      </c>
      <c r="N590" s="4">
        <v>31.126086956521728</v>
      </c>
      <c r="O590" s="4">
        <v>4.2934782608695654</v>
      </c>
      <c r="P590" s="4">
        <f>SUM(Nurse[[#This Row],[LPN Hours (excl. Admin)]],Nurse[[#This Row],[LPN Admin Hours]])</f>
        <v>59.694891304347813</v>
      </c>
      <c r="Q590" s="4">
        <v>59.694891304347813</v>
      </c>
      <c r="R590" s="4">
        <v>0</v>
      </c>
      <c r="S590" s="4">
        <f>SUM(Nurse[[#This Row],[CNA Hours]],Nurse[[#This Row],[NA TR Hours]],Nurse[[#This Row],[Med Aide/Tech Hours]])</f>
        <v>158.26217391304351</v>
      </c>
      <c r="T590" s="4">
        <v>154.81869565217394</v>
      </c>
      <c r="U590" s="4">
        <v>3.4434782608695658</v>
      </c>
      <c r="V590" s="4">
        <v>0</v>
      </c>
      <c r="W59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37.351304347826087</v>
      </c>
      <c r="X590" s="4">
        <v>10.543478260869565</v>
      </c>
      <c r="Y590" s="4">
        <v>0</v>
      </c>
      <c r="Z590" s="4">
        <v>0</v>
      </c>
      <c r="AA590" s="4">
        <v>18.868260869565219</v>
      </c>
      <c r="AB590" s="4">
        <v>0</v>
      </c>
      <c r="AC590" s="4">
        <v>7.9395652173913049</v>
      </c>
      <c r="AD590" s="4">
        <v>0</v>
      </c>
      <c r="AE590" s="4">
        <v>0</v>
      </c>
      <c r="AF590" s="1">
        <v>395777</v>
      </c>
      <c r="AG590" s="1">
        <v>3</v>
      </c>
      <c r="AH590"/>
    </row>
    <row r="591" spans="1:34" x14ac:dyDescent="0.25">
      <c r="A591" t="s">
        <v>721</v>
      </c>
      <c r="B591" t="s">
        <v>129</v>
      </c>
      <c r="C591" t="s">
        <v>953</v>
      </c>
      <c r="D591" t="s">
        <v>760</v>
      </c>
      <c r="E591" s="4">
        <v>58.630434782608695</v>
      </c>
      <c r="F591" s="4">
        <f>Nurse[[#This Row],[Total Nurse Staff Hours]]/Nurse[[#This Row],[MDS Census]]</f>
        <v>3.7858435298479791</v>
      </c>
      <c r="G591" s="4">
        <f>Nurse[[#This Row],[Total Direct Care Staff Hours]]/Nurse[[#This Row],[MDS Census]]</f>
        <v>3.5382443455691512</v>
      </c>
      <c r="H591" s="4">
        <f>Nurse[[#This Row],[Total RN Hours (w/ Admin, DON)]]/Nurse[[#This Row],[MDS Census]]</f>
        <v>0.7454579162031888</v>
      </c>
      <c r="I591" s="4">
        <f>Nurse[[#This Row],[RN Hours (excl. Admin, DON)]]/Nurse[[#This Row],[MDS Census]]</f>
        <v>0.54324249165739713</v>
      </c>
      <c r="J591" s="4">
        <f>SUM(Nurse[[#This Row],[RN Hours (excl. Admin, DON)]],Nurse[[#This Row],[RN Admin Hours]],Nurse[[#This Row],[RN DON Hours]],Nurse[[#This Row],[LPN Hours (excl. Admin)]],Nurse[[#This Row],[LPN Admin Hours]],Nurse[[#This Row],[CNA Hours]],Nurse[[#This Row],[NA TR Hours]],Nurse[[#This Row],[Med Aide/Tech Hours]])</f>
        <v>221.96565217391304</v>
      </c>
      <c r="K591" s="4">
        <f>SUM(Nurse[[#This Row],[RN Hours (excl. Admin, DON)]],Nurse[[#This Row],[LPN Hours (excl. Admin)]],Nurse[[#This Row],[CNA Hours]],Nurse[[#This Row],[NA TR Hours]],Nurse[[#This Row],[Med Aide/Tech Hours]])</f>
        <v>207.4488043478261</v>
      </c>
      <c r="L591" s="4">
        <f>SUM(Nurse[[#This Row],[RN Hours (excl. Admin, DON)]],Nurse[[#This Row],[RN Admin Hours]],Nurse[[#This Row],[RN DON Hours]])</f>
        <v>43.706521739130437</v>
      </c>
      <c r="M591" s="4">
        <v>31.850543478260871</v>
      </c>
      <c r="N591" s="4">
        <v>6.2608695652173916</v>
      </c>
      <c r="O591" s="4">
        <v>5.5951086956521738</v>
      </c>
      <c r="P591" s="4">
        <f>SUM(Nurse[[#This Row],[LPN Hours (excl. Admin)]],Nurse[[#This Row],[LPN Admin Hours]])</f>
        <v>45.595652173913052</v>
      </c>
      <c r="Q591" s="4">
        <v>42.934782608695656</v>
      </c>
      <c r="R591" s="4">
        <v>2.6608695652173937</v>
      </c>
      <c r="S591" s="4">
        <f>SUM(Nurse[[#This Row],[CNA Hours]],Nurse[[#This Row],[NA TR Hours]],Nurse[[#This Row],[Med Aide/Tech Hours]])</f>
        <v>132.66347826086957</v>
      </c>
      <c r="T591" s="4">
        <v>132.66347826086957</v>
      </c>
      <c r="U591" s="4">
        <v>0</v>
      </c>
      <c r="V591" s="4">
        <v>0</v>
      </c>
      <c r="W59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16.12815217391304</v>
      </c>
      <c r="X591" s="4">
        <v>4.3195652173913039</v>
      </c>
      <c r="Y591" s="4">
        <v>0</v>
      </c>
      <c r="Z591" s="4">
        <v>5.5951086956521738</v>
      </c>
      <c r="AA591" s="4">
        <v>0</v>
      </c>
      <c r="AB591" s="4">
        <v>0</v>
      </c>
      <c r="AC591" s="4">
        <v>6.2134782608695627</v>
      </c>
      <c r="AD591" s="4">
        <v>0</v>
      </c>
      <c r="AE591" s="4">
        <v>0</v>
      </c>
      <c r="AF591" s="1">
        <v>395276</v>
      </c>
      <c r="AG591" s="1">
        <v>3</v>
      </c>
      <c r="AH591"/>
    </row>
    <row r="592" spans="1:34" x14ac:dyDescent="0.25">
      <c r="A592" t="s">
        <v>721</v>
      </c>
      <c r="B592" t="s">
        <v>484</v>
      </c>
      <c r="C592" t="s">
        <v>805</v>
      </c>
      <c r="D592" t="s">
        <v>741</v>
      </c>
      <c r="E592" s="4">
        <v>202.70652173913044</v>
      </c>
      <c r="F592" s="4">
        <f>Nurse[[#This Row],[Total Nurse Staff Hours]]/Nurse[[#This Row],[MDS Census]]</f>
        <v>3.0366196578905034</v>
      </c>
      <c r="G592" s="4">
        <f>Nurse[[#This Row],[Total Direct Care Staff Hours]]/Nurse[[#This Row],[MDS Census]]</f>
        <v>2.7338152179741542</v>
      </c>
      <c r="H592" s="4">
        <f>Nurse[[#This Row],[Total RN Hours (w/ Admin, DON)]]/Nurse[[#This Row],[MDS Census]]</f>
        <v>0.51429781757734994</v>
      </c>
      <c r="I592" s="4">
        <f>Nurse[[#This Row],[RN Hours (excl. Admin, DON)]]/Nurse[[#This Row],[MDS Census]]</f>
        <v>0.23463134752533646</v>
      </c>
      <c r="J592" s="4">
        <f>SUM(Nurse[[#This Row],[RN Hours (excl. Admin, DON)]],Nurse[[#This Row],[RN Admin Hours]],Nurse[[#This Row],[RN DON Hours]],Nurse[[#This Row],[LPN Hours (excl. Admin)]],Nurse[[#This Row],[LPN Admin Hours]],Nurse[[#This Row],[CNA Hours]],Nurse[[#This Row],[NA TR Hours]],Nurse[[#This Row],[Med Aide/Tech Hours]])</f>
        <v>615.54260869565212</v>
      </c>
      <c r="K592" s="4">
        <f>SUM(Nurse[[#This Row],[RN Hours (excl. Admin, DON)]],Nurse[[#This Row],[LPN Hours (excl. Admin)]],Nurse[[#This Row],[CNA Hours]],Nurse[[#This Row],[NA TR Hours]],Nurse[[#This Row],[Med Aide/Tech Hours]])</f>
        <v>554.16217391304349</v>
      </c>
      <c r="L592" s="4">
        <f>SUM(Nurse[[#This Row],[RN Hours (excl. Admin, DON)]],Nurse[[#This Row],[RN Admin Hours]],Nurse[[#This Row],[RN DON Hours]])</f>
        <v>104.25152173913042</v>
      </c>
      <c r="M592" s="4">
        <v>47.561304347826081</v>
      </c>
      <c r="N592" s="4">
        <v>51.940217391304351</v>
      </c>
      <c r="O592" s="4">
        <v>4.75</v>
      </c>
      <c r="P592" s="4">
        <f>SUM(Nurse[[#This Row],[LPN Hours (excl. Admin)]],Nurse[[#This Row],[LPN Admin Hours]])</f>
        <v>161.14641304347825</v>
      </c>
      <c r="Q592" s="4">
        <v>156.4561956521739</v>
      </c>
      <c r="R592" s="4">
        <v>4.6902173913043477</v>
      </c>
      <c r="S592" s="4">
        <f>SUM(Nurse[[#This Row],[CNA Hours]],Nurse[[#This Row],[NA TR Hours]],Nurse[[#This Row],[Med Aide/Tech Hours]])</f>
        <v>350.14467391304345</v>
      </c>
      <c r="T592" s="4">
        <v>323.09945652173911</v>
      </c>
      <c r="U592" s="4">
        <v>27.045217391304355</v>
      </c>
      <c r="V592" s="4">
        <v>0</v>
      </c>
      <c r="W59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149.92576086956521</v>
      </c>
      <c r="X592" s="4">
        <v>6.3233695652173916</v>
      </c>
      <c r="Y592" s="4">
        <v>0</v>
      </c>
      <c r="Z592" s="4">
        <v>0</v>
      </c>
      <c r="AA592" s="4">
        <v>46.665760869565219</v>
      </c>
      <c r="AB592" s="4">
        <v>0</v>
      </c>
      <c r="AC592" s="4">
        <v>93.039891304347833</v>
      </c>
      <c r="AD592" s="4">
        <v>3.8967391304347827</v>
      </c>
      <c r="AE592" s="4">
        <v>0</v>
      </c>
      <c r="AF592" s="1">
        <v>395788</v>
      </c>
      <c r="AG592" s="1">
        <v>3</v>
      </c>
      <c r="AH592"/>
    </row>
    <row r="593" spans="1:34" x14ac:dyDescent="0.25">
      <c r="A593" t="s">
        <v>721</v>
      </c>
      <c r="B593" t="s">
        <v>585</v>
      </c>
      <c r="C593" t="s">
        <v>1111</v>
      </c>
      <c r="D593" t="s">
        <v>744</v>
      </c>
      <c r="E593" s="4">
        <v>55.673913043478258</v>
      </c>
      <c r="F593" s="4">
        <f>Nurse[[#This Row],[Total Nurse Staff Hours]]/Nurse[[#This Row],[MDS Census]]</f>
        <v>3.3373194064818428</v>
      </c>
      <c r="G593" s="4">
        <f>Nurse[[#This Row],[Total Direct Care Staff Hours]]/Nurse[[#This Row],[MDS Census]]</f>
        <v>3.1481843030066381</v>
      </c>
      <c r="H593" s="4">
        <f>Nurse[[#This Row],[Total RN Hours (w/ Admin, DON)]]/Nurse[[#This Row],[MDS Census]]</f>
        <v>0.71637055837563457</v>
      </c>
      <c r="I593" s="4">
        <f>Nurse[[#This Row],[RN Hours (excl. Admin, DON)]]/Nurse[[#This Row],[MDS Census]]</f>
        <v>0.52723545490042956</v>
      </c>
      <c r="J593" s="4">
        <f>SUM(Nurse[[#This Row],[RN Hours (excl. Admin, DON)]],Nurse[[#This Row],[RN Admin Hours]],Nurse[[#This Row],[RN DON Hours]],Nurse[[#This Row],[LPN Hours (excl. Admin)]],Nurse[[#This Row],[LPN Admin Hours]],Nurse[[#This Row],[CNA Hours]],Nurse[[#This Row],[NA TR Hours]],Nurse[[#This Row],[Med Aide/Tech Hours]])</f>
        <v>185.8016304347826</v>
      </c>
      <c r="K593" s="4">
        <f>SUM(Nurse[[#This Row],[RN Hours (excl. Admin, DON)]],Nurse[[#This Row],[LPN Hours (excl. Admin)]],Nurse[[#This Row],[CNA Hours]],Nurse[[#This Row],[NA TR Hours]],Nurse[[#This Row],[Med Aide/Tech Hours]])</f>
        <v>175.27173913043478</v>
      </c>
      <c r="L593" s="4">
        <f>SUM(Nurse[[#This Row],[RN Hours (excl. Admin, DON)]],Nurse[[#This Row],[RN Admin Hours]],Nurse[[#This Row],[RN DON Hours]])</f>
        <v>39.883152173913047</v>
      </c>
      <c r="M593" s="4">
        <v>29.353260869565219</v>
      </c>
      <c r="N593" s="4">
        <v>5.5298913043478262</v>
      </c>
      <c r="O593" s="4">
        <v>5</v>
      </c>
      <c r="P593" s="4">
        <f>SUM(Nurse[[#This Row],[LPN Hours (excl. Admin)]],Nurse[[#This Row],[LPN Admin Hours]])</f>
        <v>40.616847826086953</v>
      </c>
      <c r="Q593" s="4">
        <v>40.616847826086953</v>
      </c>
      <c r="R593" s="4">
        <v>0</v>
      </c>
      <c r="S593" s="4">
        <f>SUM(Nurse[[#This Row],[CNA Hours]],Nurse[[#This Row],[NA TR Hours]],Nurse[[#This Row],[Med Aide/Tech Hours]])</f>
        <v>105.30163043478261</v>
      </c>
      <c r="T593" s="4">
        <v>102.875</v>
      </c>
      <c r="U593" s="4">
        <v>2.4266304347826089</v>
      </c>
      <c r="V593" s="4">
        <v>0</v>
      </c>
      <c r="W59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41.6875</v>
      </c>
      <c r="X593" s="4">
        <v>3.4157608695652173</v>
      </c>
      <c r="Y593" s="4">
        <v>0</v>
      </c>
      <c r="Z593" s="4">
        <v>0</v>
      </c>
      <c r="AA593" s="4">
        <v>13.948369565217391</v>
      </c>
      <c r="AB593" s="4">
        <v>0</v>
      </c>
      <c r="AC593" s="4">
        <v>24.323369565217391</v>
      </c>
      <c r="AD593" s="4">
        <v>0</v>
      </c>
      <c r="AE593" s="4">
        <v>0</v>
      </c>
      <c r="AF593" s="1">
        <v>395953</v>
      </c>
      <c r="AG593" s="1">
        <v>3</v>
      </c>
      <c r="AH593"/>
    </row>
    <row r="594" spans="1:34" x14ac:dyDescent="0.25">
      <c r="A594" t="s">
        <v>721</v>
      </c>
      <c r="B594" t="s">
        <v>364</v>
      </c>
      <c r="C594" t="s">
        <v>907</v>
      </c>
      <c r="D594" t="s">
        <v>753</v>
      </c>
      <c r="E594" s="4">
        <v>97.586956521739125</v>
      </c>
      <c r="F594" s="4">
        <f>Nurse[[#This Row],[Total Nurse Staff Hours]]/Nurse[[#This Row],[MDS Census]]</f>
        <v>3.986009133437292</v>
      </c>
      <c r="G594" s="4">
        <f>Nurse[[#This Row],[Total Direct Care Staff Hours]]/Nurse[[#This Row],[MDS Census]]</f>
        <v>3.6689685898863895</v>
      </c>
      <c r="H594" s="4">
        <f>Nurse[[#This Row],[Total RN Hours (w/ Admin, DON)]]/Nurse[[#This Row],[MDS Census]]</f>
        <v>0.49222989529962125</v>
      </c>
      <c r="I594" s="4">
        <f>Nurse[[#This Row],[RN Hours (excl. Admin, DON)]]/Nurse[[#This Row],[MDS Census]]</f>
        <v>0.32454889730452213</v>
      </c>
      <c r="J594" s="4">
        <f>SUM(Nurse[[#This Row],[RN Hours (excl. Admin, DON)]],Nurse[[#This Row],[RN Admin Hours]],Nurse[[#This Row],[RN DON Hours]],Nurse[[#This Row],[LPN Hours (excl. Admin)]],Nurse[[#This Row],[LPN Admin Hours]],Nurse[[#This Row],[CNA Hours]],Nurse[[#This Row],[NA TR Hours]],Nurse[[#This Row],[Med Aide/Tech Hours]])</f>
        <v>388.98250000000007</v>
      </c>
      <c r="K594" s="4">
        <f>SUM(Nurse[[#This Row],[RN Hours (excl. Admin, DON)]],Nurse[[#This Row],[LPN Hours (excl. Admin)]],Nurse[[#This Row],[CNA Hours]],Nurse[[#This Row],[NA TR Hours]],Nurse[[#This Row],[Med Aide/Tech Hours]])</f>
        <v>358.04347826086962</v>
      </c>
      <c r="L594" s="4">
        <f>SUM(Nurse[[#This Row],[RN Hours (excl. Admin, DON)]],Nurse[[#This Row],[RN Admin Hours]],Nurse[[#This Row],[RN DON Hours]])</f>
        <v>48.035217391304343</v>
      </c>
      <c r="M594" s="4">
        <v>31.671739130434776</v>
      </c>
      <c r="N594" s="4">
        <v>12.460760869565219</v>
      </c>
      <c r="O594" s="4">
        <v>3.9027173913043471</v>
      </c>
      <c r="P594" s="4">
        <f>SUM(Nurse[[#This Row],[LPN Hours (excl. Admin)]],Nurse[[#This Row],[LPN Admin Hours]])</f>
        <v>107.4093478260869</v>
      </c>
      <c r="Q594" s="4">
        <v>92.833804347826032</v>
      </c>
      <c r="R594" s="4">
        <v>14.575543478260871</v>
      </c>
      <c r="S594" s="4">
        <f>SUM(Nurse[[#This Row],[CNA Hours]],Nurse[[#This Row],[NA TR Hours]],Nurse[[#This Row],[Med Aide/Tech Hours]])</f>
        <v>233.5379347826088</v>
      </c>
      <c r="T594" s="4">
        <v>233.5379347826088</v>
      </c>
      <c r="U594" s="4">
        <v>0</v>
      </c>
      <c r="V594" s="4">
        <v>0</v>
      </c>
      <c r="W59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163.68336956521748</v>
      </c>
      <c r="X594" s="4">
        <v>6.7046739130434796</v>
      </c>
      <c r="Y594" s="4">
        <v>0</v>
      </c>
      <c r="Z594" s="4">
        <v>0</v>
      </c>
      <c r="AA594" s="4">
        <v>49.756195652173894</v>
      </c>
      <c r="AB594" s="4">
        <v>0</v>
      </c>
      <c r="AC594" s="4">
        <v>107.2225000000001</v>
      </c>
      <c r="AD594" s="4">
        <v>0</v>
      </c>
      <c r="AE594" s="4">
        <v>0</v>
      </c>
      <c r="AF594" s="1">
        <v>395616</v>
      </c>
      <c r="AG594" s="1">
        <v>3</v>
      </c>
      <c r="AH594"/>
    </row>
    <row r="595" spans="1:34" x14ac:dyDescent="0.25">
      <c r="A595" t="s">
        <v>721</v>
      </c>
      <c r="B595" t="s">
        <v>211</v>
      </c>
      <c r="C595" t="s">
        <v>845</v>
      </c>
      <c r="D595" t="s">
        <v>761</v>
      </c>
      <c r="E595" s="4">
        <v>142.58695652173913</v>
      </c>
      <c r="F595" s="4">
        <f>Nurse[[#This Row],[Total Nurse Staff Hours]]/Nurse[[#This Row],[MDS Census]]</f>
        <v>3.1858736087818262</v>
      </c>
      <c r="G595" s="4">
        <f>Nurse[[#This Row],[Total Direct Care Staff Hours]]/Nurse[[#This Row],[MDS Census]]</f>
        <v>3.0089220917822836</v>
      </c>
      <c r="H595" s="4">
        <f>Nurse[[#This Row],[Total RN Hours (w/ Admin, DON)]]/Nurse[[#This Row],[MDS Census]]</f>
        <v>0.39057020887330385</v>
      </c>
      <c r="I595" s="4">
        <f>Nurse[[#This Row],[RN Hours (excl. Admin, DON)]]/Nurse[[#This Row],[MDS Census]]</f>
        <v>0.24510214971794481</v>
      </c>
      <c r="J595" s="4">
        <f>SUM(Nurse[[#This Row],[RN Hours (excl. Admin, DON)]],Nurse[[#This Row],[RN Admin Hours]],Nurse[[#This Row],[RN DON Hours]],Nurse[[#This Row],[LPN Hours (excl. Admin)]],Nurse[[#This Row],[LPN Admin Hours]],Nurse[[#This Row],[CNA Hours]],Nurse[[#This Row],[NA TR Hours]],Nurse[[#This Row],[Med Aide/Tech Hours]])</f>
        <v>454.26402173913038</v>
      </c>
      <c r="K595" s="4">
        <f>SUM(Nurse[[#This Row],[RN Hours (excl. Admin, DON)]],Nurse[[#This Row],[LPN Hours (excl. Admin)]],Nurse[[#This Row],[CNA Hours]],Nurse[[#This Row],[NA TR Hours]],Nurse[[#This Row],[Med Aide/Tech Hours]])</f>
        <v>429.03304347826082</v>
      </c>
      <c r="L595" s="4">
        <f>SUM(Nurse[[#This Row],[RN Hours (excl. Admin, DON)]],Nurse[[#This Row],[RN Admin Hours]],Nurse[[#This Row],[RN DON Hours]])</f>
        <v>55.690217391304344</v>
      </c>
      <c r="M595" s="4">
        <v>34.948369565217391</v>
      </c>
      <c r="N595" s="4">
        <v>15.902173913043478</v>
      </c>
      <c r="O595" s="4">
        <v>4.8396739130434785</v>
      </c>
      <c r="P595" s="4">
        <f>SUM(Nurse[[#This Row],[LPN Hours (excl. Admin)]],Nurse[[#This Row],[LPN Admin Hours]])</f>
        <v>126.12771739130434</v>
      </c>
      <c r="Q595" s="4">
        <v>121.63858695652173</v>
      </c>
      <c r="R595" s="4">
        <v>4.4891304347826084</v>
      </c>
      <c r="S595" s="4">
        <f>SUM(Nurse[[#This Row],[CNA Hours]],Nurse[[#This Row],[NA TR Hours]],Nurse[[#This Row],[Med Aide/Tech Hours]])</f>
        <v>272.44608695652175</v>
      </c>
      <c r="T595" s="4">
        <v>221.75902173913042</v>
      </c>
      <c r="U595" s="4">
        <v>50.687065217391307</v>
      </c>
      <c r="V595" s="4">
        <v>0</v>
      </c>
      <c r="W59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157.99630434782608</v>
      </c>
      <c r="X595" s="4">
        <v>14.847826086956522</v>
      </c>
      <c r="Y595" s="4">
        <v>0</v>
      </c>
      <c r="Z595" s="4">
        <v>0</v>
      </c>
      <c r="AA595" s="4">
        <v>64.75</v>
      </c>
      <c r="AB595" s="4">
        <v>0</v>
      </c>
      <c r="AC595" s="4">
        <v>77.605000000000004</v>
      </c>
      <c r="AD595" s="4">
        <v>0.79347826086956519</v>
      </c>
      <c r="AE595" s="4">
        <v>0</v>
      </c>
      <c r="AF595" s="1">
        <v>395400</v>
      </c>
      <c r="AG595" s="1">
        <v>3</v>
      </c>
      <c r="AH595"/>
    </row>
    <row r="596" spans="1:34" x14ac:dyDescent="0.25">
      <c r="A596" t="s">
        <v>721</v>
      </c>
      <c r="B596" t="s">
        <v>195</v>
      </c>
      <c r="C596" t="s">
        <v>990</v>
      </c>
      <c r="D596" t="s">
        <v>755</v>
      </c>
      <c r="E596" s="4">
        <v>51.347826086956523</v>
      </c>
      <c r="F596" s="4">
        <f>Nurse[[#This Row],[Total Nurse Staff Hours]]/Nurse[[#This Row],[MDS Census]]</f>
        <v>3.6418818797629133</v>
      </c>
      <c r="G596" s="4">
        <f>Nurse[[#This Row],[Total Direct Care Staff Hours]]/Nurse[[#This Row],[MDS Census]]</f>
        <v>3.37600550381033</v>
      </c>
      <c r="H596" s="4">
        <f>Nurse[[#This Row],[Total RN Hours (w/ Admin, DON)]]/Nurse[[#This Row],[MDS Census]]</f>
        <v>0.90955757832345474</v>
      </c>
      <c r="I596" s="4">
        <f>Nurse[[#This Row],[RN Hours (excl. Admin, DON)]]/Nurse[[#This Row],[MDS Census]]</f>
        <v>0.64368120237087212</v>
      </c>
      <c r="J596" s="4">
        <f>SUM(Nurse[[#This Row],[RN Hours (excl. Admin, DON)]],Nurse[[#This Row],[RN Admin Hours]],Nurse[[#This Row],[RN DON Hours]],Nurse[[#This Row],[LPN Hours (excl. Admin)]],Nurse[[#This Row],[LPN Admin Hours]],Nurse[[#This Row],[CNA Hours]],Nurse[[#This Row],[NA TR Hours]],Nurse[[#This Row],[Med Aide/Tech Hours]])</f>
        <v>187.00271739130437</v>
      </c>
      <c r="K596" s="4">
        <f>SUM(Nurse[[#This Row],[RN Hours (excl. Admin, DON)]],Nurse[[#This Row],[LPN Hours (excl. Admin)]],Nurse[[#This Row],[CNA Hours]],Nurse[[#This Row],[NA TR Hours]],Nurse[[#This Row],[Med Aide/Tech Hours]])</f>
        <v>173.35054347826087</v>
      </c>
      <c r="L596" s="4">
        <f>SUM(Nurse[[#This Row],[RN Hours (excl. Admin, DON)]],Nurse[[#This Row],[RN Admin Hours]],Nurse[[#This Row],[RN DON Hours]])</f>
        <v>46.703804347826093</v>
      </c>
      <c r="M596" s="4">
        <v>33.051630434782609</v>
      </c>
      <c r="N596" s="4">
        <v>5.2173913043478262</v>
      </c>
      <c r="O596" s="4">
        <v>8.4347826086956523</v>
      </c>
      <c r="P596" s="4">
        <f>SUM(Nurse[[#This Row],[LPN Hours (excl. Admin)]],Nurse[[#This Row],[LPN Admin Hours]])</f>
        <v>51.510869565217391</v>
      </c>
      <c r="Q596" s="4">
        <v>51.510869565217391</v>
      </c>
      <c r="R596" s="4">
        <v>0</v>
      </c>
      <c r="S596" s="4">
        <f>SUM(Nurse[[#This Row],[CNA Hours]],Nurse[[#This Row],[NA TR Hours]],Nurse[[#This Row],[Med Aide/Tech Hours]])</f>
        <v>88.788043478260875</v>
      </c>
      <c r="T596" s="4">
        <v>88.788043478260875</v>
      </c>
      <c r="U596" s="4">
        <v>0</v>
      </c>
      <c r="V596" s="4">
        <v>0</v>
      </c>
      <c r="W59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96" s="4">
        <v>0</v>
      </c>
      <c r="Y596" s="4">
        <v>0</v>
      </c>
      <c r="Z596" s="4">
        <v>0</v>
      </c>
      <c r="AA596" s="4">
        <v>0</v>
      </c>
      <c r="AB596" s="4">
        <v>0</v>
      </c>
      <c r="AC596" s="4">
        <v>0</v>
      </c>
      <c r="AD596" s="4">
        <v>0</v>
      </c>
      <c r="AE596" s="4">
        <v>0</v>
      </c>
      <c r="AF596" s="1">
        <v>395375</v>
      </c>
      <c r="AG596" s="1">
        <v>3</v>
      </c>
      <c r="AH596"/>
    </row>
    <row r="597" spans="1:34" x14ac:dyDescent="0.25">
      <c r="A597" t="s">
        <v>721</v>
      </c>
      <c r="B597" t="s">
        <v>420</v>
      </c>
      <c r="C597" t="s">
        <v>943</v>
      </c>
      <c r="D597" t="s">
        <v>783</v>
      </c>
      <c r="E597" s="4">
        <v>80.760563380281695</v>
      </c>
      <c r="F597" s="4">
        <f>Nurse[[#This Row],[Total Nurse Staff Hours]]/Nurse[[#This Row],[MDS Census]]</f>
        <v>3.6383501918381573</v>
      </c>
      <c r="G597" s="4">
        <f>Nurse[[#This Row],[Total Direct Care Staff Hours]]/Nurse[[#This Row],[MDS Census]]</f>
        <v>3.0177537495640032</v>
      </c>
      <c r="H597" s="4">
        <f>Nurse[[#This Row],[Total RN Hours (w/ Admin, DON)]]/Nurse[[#This Row],[MDS Census]]</f>
        <v>0.75742936867806054</v>
      </c>
      <c r="I597" s="4">
        <f>Nurse[[#This Row],[RN Hours (excl. Admin, DON)]]/Nurse[[#This Row],[MDS Census]]</f>
        <v>0.13683292640390649</v>
      </c>
      <c r="J597" s="4">
        <f>SUM(Nurse[[#This Row],[RN Hours (excl. Admin, DON)]],Nurse[[#This Row],[RN Admin Hours]],Nurse[[#This Row],[RN DON Hours]],Nurse[[#This Row],[LPN Hours (excl. Admin)]],Nurse[[#This Row],[LPN Admin Hours]],Nurse[[#This Row],[CNA Hours]],Nurse[[#This Row],[NA TR Hours]],Nurse[[#This Row],[Med Aide/Tech Hours]])</f>
        <v>293.83521126760559</v>
      </c>
      <c r="K597" s="4">
        <f>SUM(Nurse[[#This Row],[RN Hours (excl. Admin, DON)]],Nurse[[#This Row],[LPN Hours (excl. Admin)]],Nurse[[#This Row],[CNA Hours]],Nurse[[#This Row],[NA TR Hours]],Nurse[[#This Row],[Med Aide/Tech Hours]])</f>
        <v>243.71549295774642</v>
      </c>
      <c r="L597" s="4">
        <f>SUM(Nurse[[#This Row],[RN Hours (excl. Admin, DON)]],Nurse[[#This Row],[RN Admin Hours]],Nurse[[#This Row],[RN DON Hours]])</f>
        <v>61.170422535211259</v>
      </c>
      <c r="M597" s="4">
        <v>11.05070422535211</v>
      </c>
      <c r="N597" s="4">
        <v>41.781690140845072</v>
      </c>
      <c r="O597" s="4">
        <v>8.3380281690140841</v>
      </c>
      <c r="P597" s="4">
        <f>SUM(Nurse[[#This Row],[LPN Hours (excl. Admin)]],Nurse[[#This Row],[LPN Admin Hours]])</f>
        <v>58.832394366197178</v>
      </c>
      <c r="Q597" s="4">
        <v>58.832394366197178</v>
      </c>
      <c r="R597" s="4">
        <v>0</v>
      </c>
      <c r="S597" s="4">
        <f>SUM(Nurse[[#This Row],[CNA Hours]],Nurse[[#This Row],[NA TR Hours]],Nurse[[#This Row],[Med Aide/Tech Hours]])</f>
        <v>173.83239436619715</v>
      </c>
      <c r="T597" s="4">
        <v>171.6845070422535</v>
      </c>
      <c r="U597" s="4">
        <v>2.147887323943662</v>
      </c>
      <c r="V597" s="4">
        <v>0</v>
      </c>
      <c r="W59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11.320422535211268</v>
      </c>
      <c r="X597" s="4">
        <v>5.154929577464789</v>
      </c>
      <c r="Y597" s="4">
        <v>1.4788732394366197</v>
      </c>
      <c r="Z597" s="4">
        <v>0</v>
      </c>
      <c r="AA597" s="4">
        <v>4.6161971830985919</v>
      </c>
      <c r="AB597" s="4">
        <v>0</v>
      </c>
      <c r="AC597" s="4">
        <v>7.0422535211267609E-2</v>
      </c>
      <c r="AD597" s="4">
        <v>0</v>
      </c>
      <c r="AE597" s="4">
        <v>0</v>
      </c>
      <c r="AF597" s="1">
        <v>395699</v>
      </c>
      <c r="AG597" s="1">
        <v>3</v>
      </c>
      <c r="AH597"/>
    </row>
    <row r="598" spans="1:34" x14ac:dyDescent="0.25">
      <c r="A598" t="s">
        <v>721</v>
      </c>
      <c r="B598" t="s">
        <v>600</v>
      </c>
      <c r="C598" t="s">
        <v>881</v>
      </c>
      <c r="D598" t="s">
        <v>774</v>
      </c>
      <c r="E598" s="4">
        <v>12.347826086956522</v>
      </c>
      <c r="F598" s="4">
        <f>Nurse[[#This Row],[Total Nurse Staff Hours]]/Nurse[[#This Row],[MDS Census]]</f>
        <v>6.823723591549296</v>
      </c>
      <c r="G598" s="4">
        <f>Nurse[[#This Row],[Total Direct Care Staff Hours]]/Nurse[[#This Row],[MDS Census]]</f>
        <v>6.485695422535211</v>
      </c>
      <c r="H598" s="4">
        <f>Nurse[[#This Row],[Total RN Hours (w/ Admin, DON)]]/Nurse[[#This Row],[MDS Census]]</f>
        <v>3.97381161971831</v>
      </c>
      <c r="I598" s="4">
        <f>Nurse[[#This Row],[RN Hours (excl. Admin, DON)]]/Nurse[[#This Row],[MDS Census]]</f>
        <v>3.6357834507042255</v>
      </c>
      <c r="J598" s="4">
        <f>SUM(Nurse[[#This Row],[RN Hours (excl. Admin, DON)]],Nurse[[#This Row],[RN Admin Hours]],Nurse[[#This Row],[RN DON Hours]],Nurse[[#This Row],[LPN Hours (excl. Admin)]],Nurse[[#This Row],[LPN Admin Hours]],Nurse[[#This Row],[CNA Hours]],Nurse[[#This Row],[NA TR Hours]],Nurse[[#This Row],[Med Aide/Tech Hours]])</f>
        <v>84.258152173913047</v>
      </c>
      <c r="K598" s="4">
        <f>SUM(Nurse[[#This Row],[RN Hours (excl. Admin, DON)]],Nurse[[#This Row],[LPN Hours (excl. Admin)]],Nurse[[#This Row],[CNA Hours]],Nurse[[#This Row],[NA TR Hours]],Nurse[[#This Row],[Med Aide/Tech Hours]])</f>
        <v>80.084239130434781</v>
      </c>
      <c r="L598" s="4">
        <f>SUM(Nurse[[#This Row],[RN Hours (excl. Admin, DON)]],Nurse[[#This Row],[RN Admin Hours]],Nurse[[#This Row],[RN DON Hours]])</f>
        <v>49.067934782608695</v>
      </c>
      <c r="M598" s="4">
        <v>44.894021739130437</v>
      </c>
      <c r="N598" s="4">
        <v>0</v>
      </c>
      <c r="O598" s="4">
        <v>4.1739130434782608</v>
      </c>
      <c r="P598" s="4">
        <f>SUM(Nurse[[#This Row],[LPN Hours (excl. Admin)]],Nurse[[#This Row],[LPN Admin Hours]])</f>
        <v>0</v>
      </c>
      <c r="Q598" s="4">
        <v>0</v>
      </c>
      <c r="R598" s="4">
        <v>0</v>
      </c>
      <c r="S598" s="4">
        <f>SUM(Nurse[[#This Row],[CNA Hours]],Nurse[[#This Row],[NA TR Hours]],Nurse[[#This Row],[Med Aide/Tech Hours]])</f>
        <v>35.190217391304351</v>
      </c>
      <c r="T598" s="4">
        <v>35.190217391304351</v>
      </c>
      <c r="U598" s="4">
        <v>0</v>
      </c>
      <c r="V598" s="4">
        <v>0</v>
      </c>
      <c r="W59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98" s="4">
        <v>0</v>
      </c>
      <c r="Y598" s="4">
        <v>0</v>
      </c>
      <c r="Z598" s="4">
        <v>0</v>
      </c>
      <c r="AA598" s="4">
        <v>0</v>
      </c>
      <c r="AB598" s="4">
        <v>0</v>
      </c>
      <c r="AC598" s="4">
        <v>0</v>
      </c>
      <c r="AD598" s="4">
        <v>0</v>
      </c>
      <c r="AE598" s="4">
        <v>0</v>
      </c>
      <c r="AF598" s="1">
        <v>396002</v>
      </c>
      <c r="AG598" s="1">
        <v>3</v>
      </c>
      <c r="AH598"/>
    </row>
    <row r="599" spans="1:34" x14ac:dyDescent="0.25">
      <c r="A599" t="s">
        <v>721</v>
      </c>
      <c r="B599" t="s">
        <v>326</v>
      </c>
      <c r="C599" t="s">
        <v>1008</v>
      </c>
      <c r="D599" t="s">
        <v>778</v>
      </c>
      <c r="E599" s="4">
        <v>90.5</v>
      </c>
      <c r="F599" s="4">
        <f>Nurse[[#This Row],[Total Nurse Staff Hours]]/Nurse[[#This Row],[MDS Census]]</f>
        <v>4.3807290415565694</v>
      </c>
      <c r="G599" s="4">
        <f>Nurse[[#This Row],[Total Direct Care Staff Hours]]/Nurse[[#This Row],[MDS Census]]</f>
        <v>3.9459224117223157</v>
      </c>
      <c r="H599" s="4">
        <f>Nurse[[#This Row],[Total RN Hours (w/ Admin, DON)]]/Nurse[[#This Row],[MDS Census]]</f>
        <v>1.1683521498919049</v>
      </c>
      <c r="I599" s="4">
        <f>Nurse[[#This Row],[RN Hours (excl. Admin, DON)]]/Nurse[[#This Row],[MDS Census]]</f>
        <v>0.7938385779485948</v>
      </c>
      <c r="J599" s="4">
        <f>SUM(Nurse[[#This Row],[RN Hours (excl. Admin, DON)]],Nurse[[#This Row],[RN Admin Hours]],Nurse[[#This Row],[RN DON Hours]],Nurse[[#This Row],[LPN Hours (excl. Admin)]],Nurse[[#This Row],[LPN Admin Hours]],Nurse[[#This Row],[CNA Hours]],Nurse[[#This Row],[NA TR Hours]],Nurse[[#This Row],[Med Aide/Tech Hours]])</f>
        <v>396.45597826086953</v>
      </c>
      <c r="K599" s="4">
        <f>SUM(Nurse[[#This Row],[RN Hours (excl. Admin, DON)]],Nurse[[#This Row],[LPN Hours (excl. Admin)]],Nurse[[#This Row],[CNA Hours]],Nurse[[#This Row],[NA TR Hours]],Nurse[[#This Row],[Med Aide/Tech Hours]])</f>
        <v>357.10597826086956</v>
      </c>
      <c r="L599" s="4">
        <f>SUM(Nurse[[#This Row],[RN Hours (excl. Admin, DON)]],Nurse[[#This Row],[RN Admin Hours]],Nurse[[#This Row],[RN DON Hours]])</f>
        <v>105.7358695652174</v>
      </c>
      <c r="M599" s="4">
        <v>71.842391304347828</v>
      </c>
      <c r="N599" s="4">
        <v>28.415217391304349</v>
      </c>
      <c r="O599" s="4">
        <v>5.4782608695652177</v>
      </c>
      <c r="P599" s="4">
        <f>SUM(Nurse[[#This Row],[LPN Hours (excl. Admin)]],Nurse[[#This Row],[LPN Admin Hours]])</f>
        <v>66.967391304347828</v>
      </c>
      <c r="Q599" s="4">
        <v>61.510869565217391</v>
      </c>
      <c r="R599" s="4">
        <v>5.4565217391304346</v>
      </c>
      <c r="S599" s="4">
        <f>SUM(Nurse[[#This Row],[CNA Hours]],Nurse[[#This Row],[NA TR Hours]],Nurse[[#This Row],[Med Aide/Tech Hours]])</f>
        <v>223.75271739130434</v>
      </c>
      <c r="T599" s="4">
        <v>216.36141304347825</v>
      </c>
      <c r="U599" s="4">
        <v>7.3913043478260869</v>
      </c>
      <c r="V599" s="4">
        <v>0</v>
      </c>
      <c r="W59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1.5217391304347827</v>
      </c>
      <c r="X599" s="4">
        <v>0</v>
      </c>
      <c r="Y599" s="4">
        <v>0</v>
      </c>
      <c r="Z599" s="4">
        <v>0</v>
      </c>
      <c r="AA599" s="4">
        <v>1.5217391304347827</v>
      </c>
      <c r="AB599" s="4">
        <v>0</v>
      </c>
      <c r="AC599" s="4">
        <v>0</v>
      </c>
      <c r="AD599" s="4">
        <v>0</v>
      </c>
      <c r="AE599" s="4">
        <v>0</v>
      </c>
      <c r="AF599" s="1">
        <v>395562</v>
      </c>
      <c r="AG599" s="1">
        <v>3</v>
      </c>
      <c r="AH599"/>
    </row>
    <row r="600" spans="1:34" x14ac:dyDescent="0.25">
      <c r="A600" t="s">
        <v>721</v>
      </c>
      <c r="B600" t="s">
        <v>622</v>
      </c>
      <c r="C600" t="s">
        <v>881</v>
      </c>
      <c r="D600" t="s">
        <v>774</v>
      </c>
      <c r="E600" s="4">
        <v>45.804347826086953</v>
      </c>
      <c r="F600" s="4">
        <f>Nurse[[#This Row],[Total Nurse Staff Hours]]/Nurse[[#This Row],[MDS Census]]</f>
        <v>4.7577859515899386</v>
      </c>
      <c r="G600" s="4">
        <f>Nurse[[#This Row],[Total Direct Care Staff Hours]]/Nurse[[#This Row],[MDS Census]]</f>
        <v>3.7259705742762219</v>
      </c>
      <c r="H600" s="4">
        <f>Nurse[[#This Row],[Total RN Hours (w/ Admin, DON)]]/Nurse[[#This Row],[MDS Census]]</f>
        <v>1.4015068818224969</v>
      </c>
      <c r="I600" s="4">
        <f>Nurse[[#This Row],[RN Hours (excl. Admin, DON)]]/Nurse[[#This Row],[MDS Census]]</f>
        <v>0.36969150450878041</v>
      </c>
      <c r="J600" s="4">
        <f>SUM(Nurse[[#This Row],[RN Hours (excl. Admin, DON)]],Nurse[[#This Row],[RN Admin Hours]],Nurse[[#This Row],[RN DON Hours]],Nurse[[#This Row],[LPN Hours (excl. Admin)]],Nurse[[#This Row],[LPN Admin Hours]],Nurse[[#This Row],[CNA Hours]],Nurse[[#This Row],[NA TR Hours]],Nurse[[#This Row],[Med Aide/Tech Hours]])</f>
        <v>217.92728260869566</v>
      </c>
      <c r="K600" s="4">
        <f>SUM(Nurse[[#This Row],[RN Hours (excl. Admin, DON)]],Nurse[[#This Row],[LPN Hours (excl. Admin)]],Nurse[[#This Row],[CNA Hours]],Nurse[[#This Row],[NA TR Hours]],Nurse[[#This Row],[Med Aide/Tech Hours]])</f>
        <v>170.66565217391303</v>
      </c>
      <c r="L600" s="4">
        <f>SUM(Nurse[[#This Row],[RN Hours (excl. Admin, DON)]],Nurse[[#This Row],[RN Admin Hours]],Nurse[[#This Row],[RN DON Hours]])</f>
        <v>64.195108695652195</v>
      </c>
      <c r="M600" s="4">
        <v>16.93347826086957</v>
      </c>
      <c r="N600" s="4">
        <v>41.870326086956531</v>
      </c>
      <c r="O600" s="4">
        <v>5.3913043478260869</v>
      </c>
      <c r="P600" s="4">
        <f>SUM(Nurse[[#This Row],[LPN Hours (excl. Admin)]],Nurse[[#This Row],[LPN Admin Hours]])</f>
        <v>65.26152173913043</v>
      </c>
      <c r="Q600" s="4">
        <v>65.26152173913043</v>
      </c>
      <c r="R600" s="4">
        <v>0</v>
      </c>
      <c r="S600" s="4">
        <f>SUM(Nurse[[#This Row],[CNA Hours]],Nurse[[#This Row],[NA TR Hours]],Nurse[[#This Row],[Med Aide/Tech Hours]])</f>
        <v>88.470652173913038</v>
      </c>
      <c r="T600" s="4">
        <v>88.470652173913038</v>
      </c>
      <c r="U600" s="4">
        <v>0</v>
      </c>
      <c r="V600" s="4">
        <v>0</v>
      </c>
      <c r="W60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9.4775000000000009</v>
      </c>
      <c r="X600" s="4">
        <v>0.33695652173913043</v>
      </c>
      <c r="Y600" s="4">
        <v>0.16847826086956522</v>
      </c>
      <c r="Z600" s="4">
        <v>0</v>
      </c>
      <c r="AA600" s="4">
        <v>0.59239130434782605</v>
      </c>
      <c r="AB600" s="4">
        <v>0</v>
      </c>
      <c r="AC600" s="4">
        <v>8.3796739130434794</v>
      </c>
      <c r="AD600" s="4">
        <v>0</v>
      </c>
      <c r="AE600" s="4">
        <v>0</v>
      </c>
      <c r="AF600" s="1">
        <v>396070</v>
      </c>
      <c r="AG600" s="1">
        <v>3</v>
      </c>
      <c r="AH600"/>
    </row>
    <row r="601" spans="1:34" x14ac:dyDescent="0.25">
      <c r="A601" t="s">
        <v>721</v>
      </c>
      <c r="B601" t="s">
        <v>632</v>
      </c>
      <c r="C601" t="s">
        <v>894</v>
      </c>
      <c r="D601" t="s">
        <v>778</v>
      </c>
      <c r="E601" s="4">
        <v>36.108695652173914</v>
      </c>
      <c r="F601" s="4">
        <f>Nurse[[#This Row],[Total Nurse Staff Hours]]/Nurse[[#This Row],[MDS Census]]</f>
        <v>4.8613636363636372</v>
      </c>
      <c r="G601" s="4">
        <f>Nurse[[#This Row],[Total Direct Care Staff Hours]]/Nurse[[#This Row],[MDS Census]]</f>
        <v>4.1014298615291995</v>
      </c>
      <c r="H601" s="4">
        <f>Nurse[[#This Row],[Total RN Hours (w/ Admin, DON)]]/Nurse[[#This Row],[MDS Census]]</f>
        <v>1.5998013245033116</v>
      </c>
      <c r="I601" s="4">
        <f>Nurse[[#This Row],[RN Hours (excl. Admin, DON)]]/Nurse[[#This Row],[MDS Census]]</f>
        <v>1.0150632149307648</v>
      </c>
      <c r="J601" s="4">
        <f>SUM(Nurse[[#This Row],[RN Hours (excl. Admin, DON)]],Nurse[[#This Row],[RN Admin Hours]],Nurse[[#This Row],[RN DON Hours]],Nurse[[#This Row],[LPN Hours (excl. Admin)]],Nurse[[#This Row],[LPN Admin Hours]],Nurse[[#This Row],[CNA Hours]],Nurse[[#This Row],[NA TR Hours]],Nurse[[#This Row],[Med Aide/Tech Hours]])</f>
        <v>175.53750000000002</v>
      </c>
      <c r="K601" s="4">
        <f>SUM(Nurse[[#This Row],[RN Hours (excl. Admin, DON)]],Nurse[[#This Row],[LPN Hours (excl. Admin)]],Nurse[[#This Row],[CNA Hours]],Nurse[[#This Row],[NA TR Hours]],Nurse[[#This Row],[Med Aide/Tech Hours]])</f>
        <v>148.09728260869565</v>
      </c>
      <c r="L601" s="4">
        <f>SUM(Nurse[[#This Row],[RN Hours (excl. Admin, DON)]],Nurse[[#This Row],[RN Admin Hours]],Nurse[[#This Row],[RN DON Hours]])</f>
        <v>57.766739130434793</v>
      </c>
      <c r="M601" s="4">
        <v>36.652608695652184</v>
      </c>
      <c r="N601" s="4">
        <v>15.896739130434783</v>
      </c>
      <c r="O601" s="4">
        <v>5.2173913043478262</v>
      </c>
      <c r="P601" s="4">
        <f>SUM(Nurse[[#This Row],[LPN Hours (excl. Admin)]],Nurse[[#This Row],[LPN Admin Hours]])</f>
        <v>34.635543478260871</v>
      </c>
      <c r="Q601" s="4">
        <v>28.309456521739129</v>
      </c>
      <c r="R601" s="4">
        <v>6.3260869565217392</v>
      </c>
      <c r="S601" s="4">
        <f>SUM(Nurse[[#This Row],[CNA Hours]],Nurse[[#This Row],[NA TR Hours]],Nurse[[#This Row],[Med Aide/Tech Hours]])</f>
        <v>83.135217391304352</v>
      </c>
      <c r="T601" s="4">
        <v>83.135217391304352</v>
      </c>
      <c r="U601" s="4">
        <v>0</v>
      </c>
      <c r="V601" s="4">
        <v>0</v>
      </c>
      <c r="W60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14.450543478260869</v>
      </c>
      <c r="X601" s="4">
        <v>0.43478260869565216</v>
      </c>
      <c r="Y601" s="4">
        <v>0</v>
      </c>
      <c r="Z601" s="4">
        <v>0</v>
      </c>
      <c r="AA601" s="4">
        <v>6.4434782608695649</v>
      </c>
      <c r="AB601" s="4">
        <v>0</v>
      </c>
      <c r="AC601" s="4">
        <v>7.5722826086956516</v>
      </c>
      <c r="AD601" s="4">
        <v>0</v>
      </c>
      <c r="AE601" s="4">
        <v>0</v>
      </c>
      <c r="AF601" s="1">
        <v>396082</v>
      </c>
      <c r="AG601" s="1">
        <v>3</v>
      </c>
      <c r="AH601"/>
    </row>
    <row r="602" spans="1:34" x14ac:dyDescent="0.25">
      <c r="A602" t="s">
        <v>721</v>
      </c>
      <c r="B602" t="s">
        <v>494</v>
      </c>
      <c r="C602" t="s">
        <v>813</v>
      </c>
      <c r="D602" t="s">
        <v>755</v>
      </c>
      <c r="E602" s="4">
        <v>71.521739130434781</v>
      </c>
      <c r="F602" s="4">
        <f>Nurse[[#This Row],[Total Nurse Staff Hours]]/Nurse[[#This Row],[MDS Census]]</f>
        <v>4.1881702127659572</v>
      </c>
      <c r="G602" s="4">
        <f>Nurse[[#This Row],[Total Direct Care Staff Hours]]/Nurse[[#This Row],[MDS Census]]</f>
        <v>3.9613936170212765</v>
      </c>
      <c r="H602" s="4">
        <f>Nurse[[#This Row],[Total RN Hours (w/ Admin, DON)]]/Nurse[[#This Row],[MDS Census]]</f>
        <v>0.92198328267477203</v>
      </c>
      <c r="I602" s="4">
        <f>Nurse[[#This Row],[RN Hours (excl. Admin, DON)]]/Nurse[[#This Row],[MDS Census]]</f>
        <v>0.69520668693009136</v>
      </c>
      <c r="J602" s="4">
        <f>SUM(Nurse[[#This Row],[RN Hours (excl. Admin, DON)]],Nurse[[#This Row],[RN Admin Hours]],Nurse[[#This Row],[RN DON Hours]],Nurse[[#This Row],[LPN Hours (excl. Admin)]],Nurse[[#This Row],[LPN Admin Hours]],Nurse[[#This Row],[CNA Hours]],Nurse[[#This Row],[NA TR Hours]],Nurse[[#This Row],[Med Aide/Tech Hours]])</f>
        <v>299.54521739130433</v>
      </c>
      <c r="K602" s="4">
        <f>SUM(Nurse[[#This Row],[RN Hours (excl. Admin, DON)]],Nurse[[#This Row],[LPN Hours (excl. Admin)]],Nurse[[#This Row],[CNA Hours]],Nurse[[#This Row],[NA TR Hours]],Nurse[[#This Row],[Med Aide/Tech Hours]])</f>
        <v>283.32576086956522</v>
      </c>
      <c r="L602" s="4">
        <f>SUM(Nurse[[#This Row],[RN Hours (excl. Admin, DON)]],Nurse[[#This Row],[RN Admin Hours]],Nurse[[#This Row],[RN DON Hours]])</f>
        <v>65.941847826086956</v>
      </c>
      <c r="M602" s="4">
        <v>49.722391304347838</v>
      </c>
      <c r="N602" s="4">
        <v>11.654239130434778</v>
      </c>
      <c r="O602" s="4">
        <v>4.5652173913043477</v>
      </c>
      <c r="P602" s="4">
        <f>SUM(Nurse[[#This Row],[LPN Hours (excl. Admin)]],Nurse[[#This Row],[LPN Admin Hours]])</f>
        <v>58.2328260869565</v>
      </c>
      <c r="Q602" s="4">
        <v>58.2328260869565</v>
      </c>
      <c r="R602" s="4">
        <v>0</v>
      </c>
      <c r="S602" s="4">
        <f>SUM(Nurse[[#This Row],[CNA Hours]],Nurse[[#This Row],[NA TR Hours]],Nurse[[#This Row],[Med Aide/Tech Hours]])</f>
        <v>175.37054347826088</v>
      </c>
      <c r="T602" s="4">
        <v>145.33989130434784</v>
      </c>
      <c r="U602" s="4">
        <v>30.03065217391303</v>
      </c>
      <c r="V602" s="4">
        <v>0</v>
      </c>
      <c r="W60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02" s="4">
        <v>0</v>
      </c>
      <c r="Y602" s="4">
        <v>0</v>
      </c>
      <c r="Z602" s="4">
        <v>0</v>
      </c>
      <c r="AA602" s="4">
        <v>0</v>
      </c>
      <c r="AB602" s="4">
        <v>0</v>
      </c>
      <c r="AC602" s="4">
        <v>0</v>
      </c>
      <c r="AD602" s="4">
        <v>0</v>
      </c>
      <c r="AE602" s="4">
        <v>0</v>
      </c>
      <c r="AF602" s="1">
        <v>395802</v>
      </c>
      <c r="AG602" s="1">
        <v>3</v>
      </c>
      <c r="AH602"/>
    </row>
    <row r="603" spans="1:34" x14ac:dyDescent="0.25">
      <c r="A603" t="s">
        <v>721</v>
      </c>
      <c r="B603" t="s">
        <v>557</v>
      </c>
      <c r="C603" t="s">
        <v>832</v>
      </c>
      <c r="D603" t="s">
        <v>745</v>
      </c>
      <c r="E603" s="4">
        <v>54.445652173913047</v>
      </c>
      <c r="F603" s="4">
        <f>Nurse[[#This Row],[Total Nurse Staff Hours]]/Nurse[[#This Row],[MDS Census]]</f>
        <v>3.2951187861848674</v>
      </c>
      <c r="G603" s="4">
        <f>Nurse[[#This Row],[Total Direct Care Staff Hours]]/Nurse[[#This Row],[MDS Census]]</f>
        <v>3.037831902575364</v>
      </c>
      <c r="H603" s="4">
        <f>Nurse[[#This Row],[Total RN Hours (w/ Admin, DON)]]/Nurse[[#This Row],[MDS Census]]</f>
        <v>0.93127370732681181</v>
      </c>
      <c r="I603" s="4">
        <f>Nurse[[#This Row],[RN Hours (excl. Admin, DON)]]/Nurse[[#This Row],[MDS Census]]</f>
        <v>0.67398682371730889</v>
      </c>
      <c r="J603" s="4">
        <f>SUM(Nurse[[#This Row],[RN Hours (excl. Admin, DON)]],Nurse[[#This Row],[RN Admin Hours]],Nurse[[#This Row],[RN DON Hours]],Nurse[[#This Row],[LPN Hours (excl. Admin)]],Nurse[[#This Row],[LPN Admin Hours]],Nurse[[#This Row],[CNA Hours]],Nurse[[#This Row],[NA TR Hours]],Nurse[[#This Row],[Med Aide/Tech Hours]])</f>
        <v>179.40489130434784</v>
      </c>
      <c r="K603" s="4">
        <f>SUM(Nurse[[#This Row],[RN Hours (excl. Admin, DON)]],Nurse[[#This Row],[LPN Hours (excl. Admin)]],Nurse[[#This Row],[CNA Hours]],Nurse[[#This Row],[NA TR Hours]],Nurse[[#This Row],[Med Aide/Tech Hours]])</f>
        <v>165.39673913043478</v>
      </c>
      <c r="L603" s="4">
        <f>SUM(Nurse[[#This Row],[RN Hours (excl. Admin, DON)]],Nurse[[#This Row],[RN Admin Hours]],Nurse[[#This Row],[RN DON Hours]])</f>
        <v>50.703804347826093</v>
      </c>
      <c r="M603" s="4">
        <v>36.695652173913047</v>
      </c>
      <c r="N603" s="4">
        <v>8.8586956521739122</v>
      </c>
      <c r="O603" s="4">
        <v>5.1494565217391308</v>
      </c>
      <c r="P603" s="4">
        <f>SUM(Nurse[[#This Row],[LPN Hours (excl. Admin)]],Nurse[[#This Row],[LPN Admin Hours]])</f>
        <v>30.035326086956523</v>
      </c>
      <c r="Q603" s="4">
        <v>30.035326086956523</v>
      </c>
      <c r="R603" s="4">
        <v>0</v>
      </c>
      <c r="S603" s="4">
        <f>SUM(Nurse[[#This Row],[CNA Hours]],Nurse[[#This Row],[NA TR Hours]],Nurse[[#This Row],[Med Aide/Tech Hours]])</f>
        <v>98.665760869565219</v>
      </c>
      <c r="T603" s="4">
        <v>87.230978260869563</v>
      </c>
      <c r="U603" s="4">
        <v>11.434782608695652</v>
      </c>
      <c r="V603" s="4">
        <v>0</v>
      </c>
      <c r="W60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4.9293478260869561</v>
      </c>
      <c r="X603" s="4">
        <v>0</v>
      </c>
      <c r="Y603" s="4">
        <v>0</v>
      </c>
      <c r="Z603" s="4">
        <v>1.5407608695652173</v>
      </c>
      <c r="AA603" s="4">
        <v>3.2472826086956523</v>
      </c>
      <c r="AB603" s="4">
        <v>0</v>
      </c>
      <c r="AC603" s="4">
        <v>0.14130434782608695</v>
      </c>
      <c r="AD603" s="4">
        <v>0</v>
      </c>
      <c r="AE603" s="4">
        <v>0</v>
      </c>
      <c r="AF603" s="1">
        <v>395901</v>
      </c>
      <c r="AG603" s="1">
        <v>3</v>
      </c>
      <c r="AH603"/>
    </row>
    <row r="604" spans="1:34" x14ac:dyDescent="0.25">
      <c r="A604" t="s">
        <v>721</v>
      </c>
      <c r="B604" t="s">
        <v>246</v>
      </c>
      <c r="C604" t="s">
        <v>981</v>
      </c>
      <c r="D604" t="s">
        <v>736</v>
      </c>
      <c r="E604" s="4">
        <v>101.68478260869566</v>
      </c>
      <c r="F604" s="4">
        <f>Nurse[[#This Row],[Total Nurse Staff Hours]]/Nurse[[#This Row],[MDS Census]]</f>
        <v>2.9085280598610366</v>
      </c>
      <c r="G604" s="4">
        <f>Nurse[[#This Row],[Total Direct Care Staff Hours]]/Nurse[[#This Row],[MDS Census]]</f>
        <v>2.6002405130946018</v>
      </c>
      <c r="H604" s="4">
        <f>Nurse[[#This Row],[Total RN Hours (w/ Admin, DON)]]/Nurse[[#This Row],[MDS Census]]</f>
        <v>0.60048423303046494</v>
      </c>
      <c r="I604" s="4">
        <f>Nurse[[#This Row],[RN Hours (excl. Admin, DON)]]/Nurse[[#This Row],[MDS Census]]</f>
        <v>0.29326563335114908</v>
      </c>
      <c r="J604" s="4">
        <f>SUM(Nurse[[#This Row],[RN Hours (excl. Admin, DON)]],Nurse[[#This Row],[RN Admin Hours]],Nurse[[#This Row],[RN DON Hours]],Nurse[[#This Row],[LPN Hours (excl. Admin)]],Nurse[[#This Row],[LPN Admin Hours]],Nurse[[#This Row],[CNA Hours]],Nurse[[#This Row],[NA TR Hours]],Nurse[[#This Row],[Med Aide/Tech Hours]])</f>
        <v>295.75304347826085</v>
      </c>
      <c r="K604" s="4">
        <f>SUM(Nurse[[#This Row],[RN Hours (excl. Admin, DON)]],Nurse[[#This Row],[LPN Hours (excl. Admin)]],Nurse[[#This Row],[CNA Hours]],Nurse[[#This Row],[NA TR Hours]],Nurse[[#This Row],[Med Aide/Tech Hours]])</f>
        <v>264.40489130434781</v>
      </c>
      <c r="L604" s="4">
        <f>SUM(Nurse[[#This Row],[RN Hours (excl. Admin, DON)]],Nurse[[#This Row],[RN Admin Hours]],Nurse[[#This Row],[RN DON Hours]])</f>
        <v>61.060108695652175</v>
      </c>
      <c r="M604" s="4">
        <v>29.820652173913043</v>
      </c>
      <c r="N604" s="4">
        <v>21.880760869565218</v>
      </c>
      <c r="O604" s="4">
        <v>9.3586956521739122</v>
      </c>
      <c r="P604" s="4">
        <f>SUM(Nurse[[#This Row],[LPN Hours (excl. Admin)]],Nurse[[#This Row],[LPN Admin Hours]])</f>
        <v>45.543478260869563</v>
      </c>
      <c r="Q604" s="4">
        <v>45.434782608695649</v>
      </c>
      <c r="R604" s="4">
        <v>0.10869565217391304</v>
      </c>
      <c r="S604" s="4">
        <f>SUM(Nurse[[#This Row],[CNA Hours]],Nurse[[#This Row],[NA TR Hours]],Nurse[[#This Row],[Med Aide/Tech Hours]])</f>
        <v>189.14945652173913</v>
      </c>
      <c r="T604" s="4">
        <v>189.14945652173913</v>
      </c>
      <c r="U604" s="4">
        <v>0</v>
      </c>
      <c r="V604" s="4">
        <v>0</v>
      </c>
      <c r="W60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29.421195652173914</v>
      </c>
      <c r="X604" s="4">
        <v>1.9293478260869565</v>
      </c>
      <c r="Y604" s="4">
        <v>0</v>
      </c>
      <c r="Z604" s="4">
        <v>0</v>
      </c>
      <c r="AA604" s="4">
        <v>10.027173913043478</v>
      </c>
      <c r="AB604" s="4">
        <v>0.10869565217391304</v>
      </c>
      <c r="AC604" s="4">
        <v>17.355978260869566</v>
      </c>
      <c r="AD604" s="4">
        <v>0</v>
      </c>
      <c r="AE604" s="4">
        <v>0</v>
      </c>
      <c r="AF604" s="1">
        <v>395446</v>
      </c>
      <c r="AG604" s="1">
        <v>3</v>
      </c>
      <c r="AH604"/>
    </row>
    <row r="605" spans="1:34" x14ac:dyDescent="0.25">
      <c r="A605" t="s">
        <v>721</v>
      </c>
      <c r="B605" t="s">
        <v>172</v>
      </c>
      <c r="C605" t="s">
        <v>981</v>
      </c>
      <c r="D605" t="s">
        <v>736</v>
      </c>
      <c r="E605" s="4">
        <v>86.847826086956516</v>
      </c>
      <c r="F605" s="4">
        <f>Nurse[[#This Row],[Total Nurse Staff Hours]]/Nurse[[#This Row],[MDS Census]]</f>
        <v>2.8883917396745935</v>
      </c>
      <c r="G605" s="4">
        <f>Nurse[[#This Row],[Total Direct Care Staff Hours]]/Nurse[[#This Row],[MDS Census]]</f>
        <v>2.5382665832290363</v>
      </c>
      <c r="H605" s="4">
        <f>Nurse[[#This Row],[Total RN Hours (w/ Admin, DON)]]/Nurse[[#This Row],[MDS Census]]</f>
        <v>0.72143304130162711</v>
      </c>
      <c r="I605" s="4">
        <f>Nurse[[#This Row],[RN Hours (excl. Admin, DON)]]/Nurse[[#This Row],[MDS Census]]</f>
        <v>0.4268773466833542</v>
      </c>
      <c r="J605" s="4">
        <f>SUM(Nurse[[#This Row],[RN Hours (excl. Admin, DON)]],Nurse[[#This Row],[RN Admin Hours]],Nurse[[#This Row],[RN DON Hours]],Nurse[[#This Row],[LPN Hours (excl. Admin)]],Nurse[[#This Row],[LPN Admin Hours]],Nurse[[#This Row],[CNA Hours]],Nurse[[#This Row],[NA TR Hours]],Nurse[[#This Row],[Med Aide/Tech Hours]])</f>
        <v>250.85054347826087</v>
      </c>
      <c r="K605" s="4">
        <f>SUM(Nurse[[#This Row],[RN Hours (excl. Admin, DON)]],Nurse[[#This Row],[LPN Hours (excl. Admin)]],Nurse[[#This Row],[CNA Hours]],Nurse[[#This Row],[NA TR Hours]],Nurse[[#This Row],[Med Aide/Tech Hours]])</f>
        <v>220.44293478260869</v>
      </c>
      <c r="L605" s="4">
        <f>SUM(Nurse[[#This Row],[RN Hours (excl. Admin, DON)]],Nurse[[#This Row],[RN Admin Hours]],Nurse[[#This Row],[RN DON Hours]])</f>
        <v>62.654891304347828</v>
      </c>
      <c r="M605" s="4">
        <v>37.073369565217391</v>
      </c>
      <c r="N605" s="4">
        <v>16.369565217391305</v>
      </c>
      <c r="O605" s="4">
        <v>9.2119565217391308</v>
      </c>
      <c r="P605" s="4">
        <f>SUM(Nurse[[#This Row],[LPN Hours (excl. Admin)]],Nurse[[#This Row],[LPN Admin Hours]])</f>
        <v>37.527173913043484</v>
      </c>
      <c r="Q605" s="4">
        <v>32.701086956521742</v>
      </c>
      <c r="R605" s="4">
        <v>4.8260869565217392</v>
      </c>
      <c r="S605" s="4">
        <f>SUM(Nurse[[#This Row],[CNA Hours]],Nurse[[#This Row],[NA TR Hours]],Nurse[[#This Row],[Med Aide/Tech Hours]])</f>
        <v>150.66847826086956</v>
      </c>
      <c r="T605" s="4">
        <v>150.66847826086956</v>
      </c>
      <c r="U605" s="4">
        <v>0</v>
      </c>
      <c r="V605" s="4">
        <v>0</v>
      </c>
      <c r="W60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53.967391304347828</v>
      </c>
      <c r="X605" s="4">
        <v>4.0597826086956523</v>
      </c>
      <c r="Y605" s="4">
        <v>0</v>
      </c>
      <c r="Z605" s="4">
        <v>0</v>
      </c>
      <c r="AA605" s="4">
        <v>12.336956521739131</v>
      </c>
      <c r="AB605" s="4">
        <v>0.11141304347826086</v>
      </c>
      <c r="AC605" s="4">
        <v>37.459239130434781</v>
      </c>
      <c r="AD605" s="4">
        <v>0</v>
      </c>
      <c r="AE605" s="4">
        <v>0</v>
      </c>
      <c r="AF605" s="1">
        <v>395346</v>
      </c>
      <c r="AG605" s="1">
        <v>3</v>
      </c>
      <c r="AH605"/>
    </row>
    <row r="606" spans="1:34" x14ac:dyDescent="0.25">
      <c r="A606" t="s">
        <v>721</v>
      </c>
      <c r="B606" t="s">
        <v>505</v>
      </c>
      <c r="C606" t="s">
        <v>960</v>
      </c>
      <c r="D606" t="s">
        <v>738</v>
      </c>
      <c r="E606" s="4">
        <v>91.152173913043484</v>
      </c>
      <c r="F606" s="4">
        <f>Nurse[[#This Row],[Total Nurse Staff Hours]]/Nurse[[#This Row],[MDS Census]]</f>
        <v>3.4425232530407821</v>
      </c>
      <c r="G606" s="4">
        <f>Nurse[[#This Row],[Total Direct Care Staff Hours]]/Nurse[[#This Row],[MDS Census]]</f>
        <v>3.2054316718340088</v>
      </c>
      <c r="H606" s="4">
        <f>Nurse[[#This Row],[Total RN Hours (w/ Admin, DON)]]/Nurse[[#This Row],[MDS Census]]</f>
        <v>0.85198545194371555</v>
      </c>
      <c r="I606" s="4">
        <f>Nurse[[#This Row],[RN Hours (excl. Admin, DON)]]/Nurse[[#This Row],[MDS Census]]</f>
        <v>0.61489387073694246</v>
      </c>
      <c r="J606" s="4">
        <f>SUM(Nurse[[#This Row],[RN Hours (excl. Admin, DON)]],Nurse[[#This Row],[RN Admin Hours]],Nurse[[#This Row],[RN DON Hours]],Nurse[[#This Row],[LPN Hours (excl. Admin)]],Nurse[[#This Row],[LPN Admin Hours]],Nurse[[#This Row],[CNA Hours]],Nurse[[#This Row],[NA TR Hours]],Nurse[[#This Row],[Med Aide/Tech Hours]])</f>
        <v>313.79347826086956</v>
      </c>
      <c r="K606" s="4">
        <f>SUM(Nurse[[#This Row],[RN Hours (excl. Admin, DON)]],Nurse[[#This Row],[LPN Hours (excl. Admin)]],Nurse[[#This Row],[CNA Hours]],Nurse[[#This Row],[NA TR Hours]],Nurse[[#This Row],[Med Aide/Tech Hours]])</f>
        <v>292.18206521739131</v>
      </c>
      <c r="L606" s="4">
        <f>SUM(Nurse[[#This Row],[RN Hours (excl. Admin, DON)]],Nurse[[#This Row],[RN Admin Hours]],Nurse[[#This Row],[RN DON Hours]])</f>
        <v>77.660326086956516</v>
      </c>
      <c r="M606" s="4">
        <v>56.048913043478258</v>
      </c>
      <c r="N606" s="4">
        <v>16.089673913043477</v>
      </c>
      <c r="O606" s="4">
        <v>5.5217391304347823</v>
      </c>
      <c r="P606" s="4">
        <f>SUM(Nurse[[#This Row],[LPN Hours (excl. Admin)]],Nurse[[#This Row],[LPN Admin Hours]])</f>
        <v>69.910326086956516</v>
      </c>
      <c r="Q606" s="4">
        <v>69.910326086956516</v>
      </c>
      <c r="R606" s="4">
        <v>0</v>
      </c>
      <c r="S606" s="4">
        <f>SUM(Nurse[[#This Row],[CNA Hours]],Nurse[[#This Row],[NA TR Hours]],Nurse[[#This Row],[Med Aide/Tech Hours]])</f>
        <v>166.22282608695653</v>
      </c>
      <c r="T606" s="4">
        <v>110.51086956521739</v>
      </c>
      <c r="U606" s="4">
        <v>55.711956521739133</v>
      </c>
      <c r="V606" s="4">
        <v>0</v>
      </c>
      <c r="W60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3.0597826086956523</v>
      </c>
      <c r="X606" s="4">
        <v>0</v>
      </c>
      <c r="Y606" s="4">
        <v>0</v>
      </c>
      <c r="Z606" s="4">
        <v>0</v>
      </c>
      <c r="AA606" s="4">
        <v>3.0597826086956523</v>
      </c>
      <c r="AB606" s="4">
        <v>0</v>
      </c>
      <c r="AC606" s="4">
        <v>0</v>
      </c>
      <c r="AD606" s="4">
        <v>0</v>
      </c>
      <c r="AE606" s="4">
        <v>0</v>
      </c>
      <c r="AF606" s="1">
        <v>395823</v>
      </c>
      <c r="AG606" s="1">
        <v>3</v>
      </c>
      <c r="AH606"/>
    </row>
    <row r="607" spans="1:34" x14ac:dyDescent="0.25">
      <c r="A607" t="s">
        <v>721</v>
      </c>
      <c r="B607" t="s">
        <v>579</v>
      </c>
      <c r="C607" t="s">
        <v>1081</v>
      </c>
      <c r="D607" t="s">
        <v>776</v>
      </c>
      <c r="E607" s="4">
        <v>46.641304347826086</v>
      </c>
      <c r="F607" s="4">
        <f>Nurse[[#This Row],[Total Nurse Staff Hours]]/Nurse[[#This Row],[MDS Census]]</f>
        <v>4.6157655558144954</v>
      </c>
      <c r="G607" s="4">
        <f>Nurse[[#This Row],[Total Direct Care Staff Hours]]/Nurse[[#This Row],[MDS Census]]</f>
        <v>3.9899207643905852</v>
      </c>
      <c r="H607" s="4">
        <f>Nurse[[#This Row],[Total RN Hours (w/ Admin, DON)]]/Nurse[[#This Row],[MDS Census]]</f>
        <v>2.8095432300163132</v>
      </c>
      <c r="I607" s="4">
        <f>Nurse[[#This Row],[RN Hours (excl. Admin, DON)]]/Nurse[[#This Row],[MDS Census]]</f>
        <v>2.183698438592403</v>
      </c>
      <c r="J607" s="4">
        <f>SUM(Nurse[[#This Row],[RN Hours (excl. Admin, DON)]],Nurse[[#This Row],[RN Admin Hours]],Nurse[[#This Row],[RN DON Hours]],Nurse[[#This Row],[LPN Hours (excl. Admin)]],Nurse[[#This Row],[LPN Admin Hours]],Nurse[[#This Row],[CNA Hours]],Nurse[[#This Row],[NA TR Hours]],Nurse[[#This Row],[Med Aide/Tech Hours]])</f>
        <v>215.2853260869565</v>
      </c>
      <c r="K607" s="4">
        <f>SUM(Nurse[[#This Row],[RN Hours (excl. Admin, DON)]],Nurse[[#This Row],[LPN Hours (excl. Admin)]],Nurse[[#This Row],[CNA Hours]],Nurse[[#This Row],[NA TR Hours]],Nurse[[#This Row],[Med Aide/Tech Hours]])</f>
        <v>186.09510869565219</v>
      </c>
      <c r="L607" s="4">
        <f>SUM(Nurse[[#This Row],[RN Hours (excl. Admin, DON)]],Nurse[[#This Row],[RN Admin Hours]],Nurse[[#This Row],[RN DON Hours]])</f>
        <v>131.04076086956522</v>
      </c>
      <c r="M607" s="4">
        <v>101.85054347826087</v>
      </c>
      <c r="N607" s="4">
        <v>24.320652173913043</v>
      </c>
      <c r="O607" s="4">
        <v>4.8695652173913047</v>
      </c>
      <c r="P607" s="4">
        <f>SUM(Nurse[[#This Row],[LPN Hours (excl. Admin)]],Nurse[[#This Row],[LPN Admin Hours]])</f>
        <v>0</v>
      </c>
      <c r="Q607" s="4">
        <v>0</v>
      </c>
      <c r="R607" s="4">
        <v>0</v>
      </c>
      <c r="S607" s="4">
        <f>SUM(Nurse[[#This Row],[CNA Hours]],Nurse[[#This Row],[NA TR Hours]],Nurse[[#This Row],[Med Aide/Tech Hours]])</f>
        <v>84.244565217391298</v>
      </c>
      <c r="T607" s="4">
        <v>84.244565217391298</v>
      </c>
      <c r="U607" s="4">
        <v>0</v>
      </c>
      <c r="V607" s="4">
        <v>0</v>
      </c>
      <c r="W60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07" s="4">
        <v>0</v>
      </c>
      <c r="Y607" s="4">
        <v>0</v>
      </c>
      <c r="Z607" s="4">
        <v>0</v>
      </c>
      <c r="AA607" s="4">
        <v>0</v>
      </c>
      <c r="AB607" s="4">
        <v>0</v>
      </c>
      <c r="AC607" s="4">
        <v>0</v>
      </c>
      <c r="AD607" s="4">
        <v>0</v>
      </c>
      <c r="AE607" s="4">
        <v>0</v>
      </c>
      <c r="AF607" s="1">
        <v>395941</v>
      </c>
      <c r="AG607" s="1">
        <v>3</v>
      </c>
      <c r="AH607"/>
    </row>
    <row r="608" spans="1:34" x14ac:dyDescent="0.25">
      <c r="A608" t="s">
        <v>721</v>
      </c>
      <c r="B608" t="s">
        <v>113</v>
      </c>
      <c r="C608" t="s">
        <v>874</v>
      </c>
      <c r="D608" t="s">
        <v>741</v>
      </c>
      <c r="E608" s="4">
        <v>94.510869565217391</v>
      </c>
      <c r="F608" s="4">
        <f>Nurse[[#This Row],[Total Nurse Staff Hours]]/Nurse[[#This Row],[MDS Census]]</f>
        <v>3.1194652098907416</v>
      </c>
      <c r="G608" s="4">
        <f>Nurse[[#This Row],[Total Direct Care Staff Hours]]/Nurse[[#This Row],[MDS Census]]</f>
        <v>2.9018688901667629</v>
      </c>
      <c r="H608" s="4">
        <f>Nurse[[#This Row],[Total RN Hours (w/ Admin, DON)]]/Nurse[[#This Row],[MDS Census]]</f>
        <v>0.76305347901092591</v>
      </c>
      <c r="I608" s="4">
        <f>Nurse[[#This Row],[RN Hours (excl. Admin, DON)]]/Nurse[[#This Row],[MDS Census]]</f>
        <v>0.59669350201265103</v>
      </c>
      <c r="J608" s="4">
        <f>SUM(Nurse[[#This Row],[RN Hours (excl. Admin, DON)]],Nurse[[#This Row],[RN Admin Hours]],Nurse[[#This Row],[RN DON Hours]],Nurse[[#This Row],[LPN Hours (excl. Admin)]],Nurse[[#This Row],[LPN Admin Hours]],Nurse[[#This Row],[CNA Hours]],Nurse[[#This Row],[NA TR Hours]],Nurse[[#This Row],[Med Aide/Tech Hours]])</f>
        <v>294.82336956521738</v>
      </c>
      <c r="K608" s="4">
        <f>SUM(Nurse[[#This Row],[RN Hours (excl. Admin, DON)]],Nurse[[#This Row],[LPN Hours (excl. Admin)]],Nurse[[#This Row],[CNA Hours]],Nurse[[#This Row],[NA TR Hours]],Nurse[[#This Row],[Med Aide/Tech Hours]])</f>
        <v>274.25815217391306</v>
      </c>
      <c r="L608" s="4">
        <f>SUM(Nurse[[#This Row],[RN Hours (excl. Admin, DON)]],Nurse[[#This Row],[RN Admin Hours]],Nurse[[#This Row],[RN DON Hours]])</f>
        <v>72.116847826086968</v>
      </c>
      <c r="M608" s="4">
        <v>56.394021739130437</v>
      </c>
      <c r="N608" s="4">
        <v>10.070652173913043</v>
      </c>
      <c r="O608" s="4">
        <v>5.6521739130434785</v>
      </c>
      <c r="P608" s="4">
        <f>SUM(Nurse[[#This Row],[LPN Hours (excl. Admin)]],Nurse[[#This Row],[LPN Admin Hours]])</f>
        <v>38.948369565217391</v>
      </c>
      <c r="Q608" s="4">
        <v>34.105978260869563</v>
      </c>
      <c r="R608" s="4">
        <v>4.8423913043478262</v>
      </c>
      <c r="S608" s="4">
        <f>SUM(Nurse[[#This Row],[CNA Hours]],Nurse[[#This Row],[NA TR Hours]],Nurse[[#This Row],[Med Aide/Tech Hours]])</f>
        <v>183.75815217391303</v>
      </c>
      <c r="T608" s="4">
        <v>131.33423913043478</v>
      </c>
      <c r="U608" s="4">
        <v>52.423913043478258</v>
      </c>
      <c r="V608" s="4">
        <v>0</v>
      </c>
      <c r="W60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15.888586956521738</v>
      </c>
      <c r="X608" s="4">
        <v>4.0652173913043477</v>
      </c>
      <c r="Y608" s="4">
        <v>0</v>
      </c>
      <c r="Z608" s="4">
        <v>0</v>
      </c>
      <c r="AA608" s="4">
        <v>4.8016304347826084</v>
      </c>
      <c r="AB608" s="4">
        <v>0</v>
      </c>
      <c r="AC608" s="4">
        <v>7.0217391304347823</v>
      </c>
      <c r="AD608" s="4">
        <v>0</v>
      </c>
      <c r="AE608" s="4">
        <v>0</v>
      </c>
      <c r="AF608" s="1">
        <v>395248</v>
      </c>
      <c r="AG608" s="1">
        <v>3</v>
      </c>
      <c r="AH608"/>
    </row>
    <row r="609" spans="1:34" x14ac:dyDescent="0.25">
      <c r="A609" t="s">
        <v>721</v>
      </c>
      <c r="B609" t="s">
        <v>491</v>
      </c>
      <c r="C609" t="s">
        <v>945</v>
      </c>
      <c r="D609" t="s">
        <v>749</v>
      </c>
      <c r="E609" s="4">
        <v>125.51086956521739</v>
      </c>
      <c r="F609" s="4">
        <f>Nurse[[#This Row],[Total Nurse Staff Hours]]/Nurse[[#This Row],[MDS Census]]</f>
        <v>3.3063419069888287</v>
      </c>
      <c r="G609" s="4">
        <f>Nurse[[#This Row],[Total Direct Care Staff Hours]]/Nurse[[#This Row],[MDS Census]]</f>
        <v>3.1901861955486273</v>
      </c>
      <c r="H609" s="4">
        <f>Nurse[[#This Row],[Total RN Hours (w/ Admin, DON)]]/Nurse[[#This Row],[MDS Census]]</f>
        <v>0.45257815882913316</v>
      </c>
      <c r="I609" s="4">
        <f>Nurse[[#This Row],[RN Hours (excl. Admin, DON)]]/Nurse[[#This Row],[MDS Census]]</f>
        <v>0.37385641292110505</v>
      </c>
      <c r="J609" s="4">
        <f>SUM(Nurse[[#This Row],[RN Hours (excl. Admin, DON)]],Nurse[[#This Row],[RN Admin Hours]],Nurse[[#This Row],[RN DON Hours]],Nurse[[#This Row],[LPN Hours (excl. Admin)]],Nurse[[#This Row],[LPN Admin Hours]],Nurse[[#This Row],[CNA Hours]],Nurse[[#This Row],[NA TR Hours]],Nurse[[#This Row],[Med Aide/Tech Hours]])</f>
        <v>414.98184782608701</v>
      </c>
      <c r="K609" s="4">
        <f>SUM(Nurse[[#This Row],[RN Hours (excl. Admin, DON)]],Nurse[[#This Row],[LPN Hours (excl. Admin)]],Nurse[[#This Row],[CNA Hours]],Nurse[[#This Row],[NA TR Hours]],Nurse[[#This Row],[Med Aide/Tech Hours]])</f>
        <v>400.40304347826088</v>
      </c>
      <c r="L609" s="4">
        <f>SUM(Nurse[[#This Row],[RN Hours (excl. Admin, DON)]],Nurse[[#This Row],[RN Admin Hours]],Nurse[[#This Row],[RN DON Hours]])</f>
        <v>56.803478260869568</v>
      </c>
      <c r="M609" s="4">
        <v>46.923043478260873</v>
      </c>
      <c r="N609" s="4">
        <v>5.0978260869565215</v>
      </c>
      <c r="O609" s="4">
        <v>4.7826086956521738</v>
      </c>
      <c r="P609" s="4">
        <f>SUM(Nurse[[#This Row],[LPN Hours (excl. Admin)]],Nurse[[#This Row],[LPN Admin Hours]])</f>
        <v>111.29521739130432</v>
      </c>
      <c r="Q609" s="4">
        <v>106.59684782608693</v>
      </c>
      <c r="R609" s="4">
        <v>4.6983695652173916</v>
      </c>
      <c r="S609" s="4">
        <f>SUM(Nurse[[#This Row],[CNA Hours]],Nurse[[#This Row],[NA TR Hours]],Nurse[[#This Row],[Med Aide/Tech Hours]])</f>
        <v>246.88315217391303</v>
      </c>
      <c r="T609" s="4">
        <v>201.19293478260869</v>
      </c>
      <c r="U609" s="4">
        <v>45.690217391304351</v>
      </c>
      <c r="V609" s="4">
        <v>0</v>
      </c>
      <c r="W60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11.979130434782606</v>
      </c>
      <c r="X609" s="4">
        <v>3.0752173913043475</v>
      </c>
      <c r="Y609" s="4">
        <v>0</v>
      </c>
      <c r="Z609" s="4">
        <v>0</v>
      </c>
      <c r="AA609" s="4">
        <v>8.9039130434782585</v>
      </c>
      <c r="AB609" s="4">
        <v>0</v>
      </c>
      <c r="AC609" s="4">
        <v>0</v>
      </c>
      <c r="AD609" s="4">
        <v>0</v>
      </c>
      <c r="AE609" s="4">
        <v>0</v>
      </c>
      <c r="AF609" s="1">
        <v>395798</v>
      </c>
      <c r="AG609" s="1">
        <v>3</v>
      </c>
      <c r="AH609"/>
    </row>
    <row r="610" spans="1:34" x14ac:dyDescent="0.25">
      <c r="A610" t="s">
        <v>721</v>
      </c>
      <c r="B610" t="s">
        <v>341</v>
      </c>
      <c r="C610" t="s">
        <v>993</v>
      </c>
      <c r="D610" t="s">
        <v>781</v>
      </c>
      <c r="E610" s="4">
        <v>101.45652173913044</v>
      </c>
      <c r="F610" s="4">
        <f>Nurse[[#This Row],[Total Nurse Staff Hours]]/Nurse[[#This Row],[MDS Census]]</f>
        <v>3.1842971930576387</v>
      </c>
      <c r="G610" s="4">
        <f>Nurse[[#This Row],[Total Direct Care Staff Hours]]/Nurse[[#This Row],[MDS Census]]</f>
        <v>3.020782086993786</v>
      </c>
      <c r="H610" s="4">
        <f>Nurse[[#This Row],[Total RN Hours (w/ Admin, DON)]]/Nurse[[#This Row],[MDS Census]]</f>
        <v>0.69640561388472233</v>
      </c>
      <c r="I610" s="4">
        <f>Nurse[[#This Row],[RN Hours (excl. Admin, DON)]]/Nurse[[#This Row],[MDS Census]]</f>
        <v>0.58519927148060846</v>
      </c>
      <c r="J610" s="4">
        <f>SUM(Nurse[[#This Row],[RN Hours (excl. Admin, DON)]],Nurse[[#This Row],[RN Admin Hours]],Nurse[[#This Row],[RN DON Hours]],Nurse[[#This Row],[LPN Hours (excl. Admin)]],Nurse[[#This Row],[LPN Admin Hours]],Nurse[[#This Row],[CNA Hours]],Nurse[[#This Row],[NA TR Hours]],Nurse[[#This Row],[Med Aide/Tech Hours]])</f>
        <v>323.06771739130437</v>
      </c>
      <c r="K610" s="4">
        <f>SUM(Nurse[[#This Row],[RN Hours (excl. Admin, DON)]],Nurse[[#This Row],[LPN Hours (excl. Admin)]],Nurse[[#This Row],[CNA Hours]],Nurse[[#This Row],[NA TR Hours]],Nurse[[#This Row],[Med Aide/Tech Hours]])</f>
        <v>306.47804347826087</v>
      </c>
      <c r="L610" s="4">
        <f>SUM(Nurse[[#This Row],[RN Hours (excl. Admin, DON)]],Nurse[[#This Row],[RN Admin Hours]],Nurse[[#This Row],[RN DON Hours]])</f>
        <v>70.654891304347814</v>
      </c>
      <c r="M610" s="4">
        <v>59.372282608695649</v>
      </c>
      <c r="N610" s="4">
        <v>5.4130434782608692</v>
      </c>
      <c r="O610" s="4">
        <v>5.8695652173913047</v>
      </c>
      <c r="P610" s="4">
        <f>SUM(Nurse[[#This Row],[LPN Hours (excl. Admin)]],Nurse[[#This Row],[LPN Admin Hours]])</f>
        <v>70.03945652173914</v>
      </c>
      <c r="Q610" s="4">
        <v>64.732391304347829</v>
      </c>
      <c r="R610" s="4">
        <v>5.3070652173913047</v>
      </c>
      <c r="S610" s="4">
        <f>SUM(Nurse[[#This Row],[CNA Hours]],Nurse[[#This Row],[NA TR Hours]],Nurse[[#This Row],[Med Aide/Tech Hours]])</f>
        <v>182.37336956521739</v>
      </c>
      <c r="T610" s="4">
        <v>157.5554347826087</v>
      </c>
      <c r="U610" s="4">
        <v>24.817934782608695</v>
      </c>
      <c r="V610" s="4">
        <v>0</v>
      </c>
      <c r="W6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72.752499999999998</v>
      </c>
      <c r="X610" s="4">
        <v>0.97826086956521741</v>
      </c>
      <c r="Y610" s="4">
        <v>0</v>
      </c>
      <c r="Z610" s="4">
        <v>0</v>
      </c>
      <c r="AA610" s="4">
        <v>15.169891304347827</v>
      </c>
      <c r="AB610" s="4">
        <v>0</v>
      </c>
      <c r="AC610" s="4">
        <v>56.604347826086951</v>
      </c>
      <c r="AD610" s="4">
        <v>0</v>
      </c>
      <c r="AE610" s="4">
        <v>0</v>
      </c>
      <c r="AF610" s="1">
        <v>395585</v>
      </c>
      <c r="AG610" s="1">
        <v>3</v>
      </c>
      <c r="AH610"/>
    </row>
    <row r="611" spans="1:34" x14ac:dyDescent="0.25">
      <c r="A611" t="s">
        <v>721</v>
      </c>
      <c r="B611" t="s">
        <v>416</v>
      </c>
      <c r="C611" t="s">
        <v>829</v>
      </c>
      <c r="D611" t="s">
        <v>738</v>
      </c>
      <c r="E611" s="4">
        <v>104.45652173913044</v>
      </c>
      <c r="F611" s="4">
        <f>Nurse[[#This Row],[Total Nurse Staff Hours]]/Nurse[[#This Row],[MDS Census]]</f>
        <v>3.5412851196670134</v>
      </c>
      <c r="G611" s="4">
        <f>Nurse[[#This Row],[Total Direct Care Staff Hours]]/Nurse[[#This Row],[MDS Census]]</f>
        <v>3.354370447450572</v>
      </c>
      <c r="H611" s="4">
        <f>Nurse[[#This Row],[Total RN Hours (w/ Admin, DON)]]/Nurse[[#This Row],[MDS Census]]</f>
        <v>0.51774193548387093</v>
      </c>
      <c r="I611" s="4">
        <f>Nurse[[#This Row],[RN Hours (excl. Admin, DON)]]/Nurse[[#This Row],[MDS Census]]</f>
        <v>0.37237252861602493</v>
      </c>
      <c r="J611" s="4">
        <f>SUM(Nurse[[#This Row],[RN Hours (excl. Admin, DON)]],Nurse[[#This Row],[RN Admin Hours]],Nurse[[#This Row],[RN DON Hours]],Nurse[[#This Row],[LPN Hours (excl. Admin)]],Nurse[[#This Row],[LPN Admin Hours]],Nurse[[#This Row],[CNA Hours]],Nurse[[#This Row],[NA TR Hours]],Nurse[[#This Row],[Med Aide/Tech Hours]])</f>
        <v>369.9103260869565</v>
      </c>
      <c r="K611" s="4">
        <f>SUM(Nurse[[#This Row],[RN Hours (excl. Admin, DON)]],Nurse[[#This Row],[LPN Hours (excl. Admin)]],Nurse[[#This Row],[CNA Hours]],Nurse[[#This Row],[NA TR Hours]],Nurse[[#This Row],[Med Aide/Tech Hours]])</f>
        <v>350.38586956521738</v>
      </c>
      <c r="L611" s="4">
        <f>SUM(Nurse[[#This Row],[RN Hours (excl. Admin, DON)]],Nurse[[#This Row],[RN Admin Hours]],Nurse[[#This Row],[RN DON Hours]])</f>
        <v>54.08152173913043</v>
      </c>
      <c r="M611" s="4">
        <v>38.896739130434781</v>
      </c>
      <c r="N611" s="4">
        <v>9.0108695652173907</v>
      </c>
      <c r="O611" s="4">
        <v>6.1739130434782608</v>
      </c>
      <c r="P611" s="4">
        <f>SUM(Nurse[[#This Row],[LPN Hours (excl. Admin)]],Nurse[[#This Row],[LPN Admin Hours]])</f>
        <v>107.44021739130436</v>
      </c>
      <c r="Q611" s="4">
        <v>103.10054347826087</v>
      </c>
      <c r="R611" s="4">
        <v>4.3396739130434785</v>
      </c>
      <c r="S611" s="4">
        <f>SUM(Nurse[[#This Row],[CNA Hours]],Nurse[[#This Row],[NA TR Hours]],Nurse[[#This Row],[Med Aide/Tech Hours]])</f>
        <v>208.38858695652172</v>
      </c>
      <c r="T611" s="4">
        <v>141.46739130434781</v>
      </c>
      <c r="U611" s="4">
        <v>53.241847826086953</v>
      </c>
      <c r="V611" s="4">
        <v>13.679347826086957</v>
      </c>
      <c r="W6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29.494565217391308</v>
      </c>
      <c r="X611" s="4">
        <v>0</v>
      </c>
      <c r="Y611" s="4">
        <v>0</v>
      </c>
      <c r="Z611" s="4">
        <v>0</v>
      </c>
      <c r="AA611" s="4">
        <v>0</v>
      </c>
      <c r="AB611" s="4">
        <v>0</v>
      </c>
      <c r="AC611" s="4">
        <v>29.494565217391308</v>
      </c>
      <c r="AD611" s="4">
        <v>0</v>
      </c>
      <c r="AE611" s="4">
        <v>0</v>
      </c>
      <c r="AF611" s="1">
        <v>395692</v>
      </c>
      <c r="AG611" s="1">
        <v>3</v>
      </c>
      <c r="AH611"/>
    </row>
    <row r="612" spans="1:34" x14ac:dyDescent="0.25">
      <c r="A612" t="s">
        <v>721</v>
      </c>
      <c r="B612" t="s">
        <v>287</v>
      </c>
      <c r="C612" t="s">
        <v>1027</v>
      </c>
      <c r="D612" t="s">
        <v>784</v>
      </c>
      <c r="E612" s="4">
        <v>144.11956521739131</v>
      </c>
      <c r="F612" s="4">
        <f>Nurse[[#This Row],[Total Nurse Staff Hours]]/Nurse[[#This Row],[MDS Census]]</f>
        <v>3.040044498076778</v>
      </c>
      <c r="G612" s="4">
        <f>Nurse[[#This Row],[Total Direct Care Staff Hours]]/Nurse[[#This Row],[MDS Census]]</f>
        <v>2.8997624255222871</v>
      </c>
      <c r="H612" s="4">
        <f>Nurse[[#This Row],[Total RN Hours (w/ Admin, DON)]]/Nurse[[#This Row],[MDS Census]]</f>
        <v>0.40953314729617613</v>
      </c>
      <c r="I612" s="4">
        <f>Nurse[[#This Row],[RN Hours (excl. Admin, DON)]]/Nurse[[#This Row],[MDS Census]]</f>
        <v>0.29872162304849537</v>
      </c>
      <c r="J612" s="4">
        <f>SUM(Nurse[[#This Row],[RN Hours (excl. Admin, DON)]],Nurse[[#This Row],[RN Admin Hours]],Nurse[[#This Row],[RN DON Hours]],Nurse[[#This Row],[LPN Hours (excl. Admin)]],Nurse[[#This Row],[LPN Admin Hours]],Nurse[[#This Row],[CNA Hours]],Nurse[[#This Row],[NA TR Hours]],Nurse[[#This Row],[Med Aide/Tech Hours]])</f>
        <v>438.12989130434784</v>
      </c>
      <c r="K612" s="4">
        <f>SUM(Nurse[[#This Row],[RN Hours (excl. Admin, DON)]],Nurse[[#This Row],[LPN Hours (excl. Admin)]],Nurse[[#This Row],[CNA Hours]],Nurse[[#This Row],[NA TR Hours]],Nurse[[#This Row],[Med Aide/Tech Hours]])</f>
        <v>417.91250000000008</v>
      </c>
      <c r="L612" s="4">
        <f>SUM(Nurse[[#This Row],[RN Hours (excl. Admin, DON)]],Nurse[[#This Row],[RN Admin Hours]],Nurse[[#This Row],[RN DON Hours]])</f>
        <v>59.021739130434781</v>
      </c>
      <c r="M612" s="4">
        <v>43.051630434782609</v>
      </c>
      <c r="N612" s="4">
        <v>10.839673913043478</v>
      </c>
      <c r="O612" s="4">
        <v>5.1304347826086953</v>
      </c>
      <c r="P612" s="4">
        <f>SUM(Nurse[[#This Row],[LPN Hours (excl. Admin)]],Nurse[[#This Row],[LPN Admin Hours]])</f>
        <v>117.58804347826086</v>
      </c>
      <c r="Q612" s="4">
        <v>113.3407608695652</v>
      </c>
      <c r="R612" s="4">
        <v>4.2472826086956523</v>
      </c>
      <c r="S612" s="4">
        <f>SUM(Nurse[[#This Row],[CNA Hours]],Nurse[[#This Row],[NA TR Hours]],Nurse[[#This Row],[Med Aide/Tech Hours]])</f>
        <v>261.52010869565225</v>
      </c>
      <c r="T612" s="4">
        <v>238.74021739130441</v>
      </c>
      <c r="U612" s="4">
        <v>22.779891304347824</v>
      </c>
      <c r="V612" s="4">
        <v>0</v>
      </c>
      <c r="W6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43.583695652173915</v>
      </c>
      <c r="X612" s="4">
        <v>1.4646739130434783</v>
      </c>
      <c r="Y612" s="4">
        <v>0</v>
      </c>
      <c r="Z612" s="4">
        <v>0</v>
      </c>
      <c r="AA612" s="4">
        <v>13.927717391304347</v>
      </c>
      <c r="AB612" s="4">
        <v>0</v>
      </c>
      <c r="AC612" s="4">
        <v>26.18858695652175</v>
      </c>
      <c r="AD612" s="4">
        <v>2.0027173913043477</v>
      </c>
      <c r="AE612" s="4">
        <v>0</v>
      </c>
      <c r="AF612" s="1">
        <v>395499</v>
      </c>
      <c r="AG612" s="1">
        <v>3</v>
      </c>
      <c r="AH612"/>
    </row>
    <row r="613" spans="1:34" x14ac:dyDescent="0.25">
      <c r="A613" t="s">
        <v>721</v>
      </c>
      <c r="B613" t="s">
        <v>255</v>
      </c>
      <c r="C613" t="s">
        <v>881</v>
      </c>
      <c r="D613" t="s">
        <v>774</v>
      </c>
      <c r="E613" s="4">
        <v>146.02173913043478</v>
      </c>
      <c r="F613" s="4">
        <f>Nurse[[#This Row],[Total Nurse Staff Hours]]/Nurse[[#This Row],[MDS Census]]</f>
        <v>3.0950647610540423</v>
      </c>
      <c r="G613" s="4">
        <f>Nurse[[#This Row],[Total Direct Care Staff Hours]]/Nurse[[#This Row],[MDS Census]]</f>
        <v>2.9326596694953104</v>
      </c>
      <c r="H613" s="4">
        <f>Nurse[[#This Row],[Total RN Hours (w/ Admin, DON)]]/Nurse[[#This Row],[MDS Census]]</f>
        <v>0.39033050468959357</v>
      </c>
      <c r="I613" s="4">
        <f>Nurse[[#This Row],[RN Hours (excl. Admin, DON)]]/Nurse[[#This Row],[MDS Census]]</f>
        <v>0.2643069822837576</v>
      </c>
      <c r="J613" s="4">
        <f>SUM(Nurse[[#This Row],[RN Hours (excl. Admin, DON)]],Nurse[[#This Row],[RN Admin Hours]],Nurse[[#This Row],[RN DON Hours]],Nurse[[#This Row],[LPN Hours (excl. Admin)]],Nurse[[#This Row],[LPN Admin Hours]],Nurse[[#This Row],[CNA Hours]],Nurse[[#This Row],[NA TR Hours]],Nurse[[#This Row],[Med Aide/Tech Hours]])</f>
        <v>451.94673913043482</v>
      </c>
      <c r="K613" s="4">
        <f>SUM(Nurse[[#This Row],[RN Hours (excl. Admin, DON)]],Nurse[[#This Row],[LPN Hours (excl. Admin)]],Nurse[[#This Row],[CNA Hours]],Nurse[[#This Row],[NA TR Hours]],Nurse[[#This Row],[Med Aide/Tech Hours]])</f>
        <v>428.23206521739132</v>
      </c>
      <c r="L613" s="4">
        <f>SUM(Nurse[[#This Row],[RN Hours (excl. Admin, DON)]],Nurse[[#This Row],[RN Admin Hours]],Nurse[[#This Row],[RN DON Hours]])</f>
        <v>56.996739130434783</v>
      </c>
      <c r="M613" s="4">
        <v>38.594565217391299</v>
      </c>
      <c r="N613" s="4">
        <v>13.179347826086957</v>
      </c>
      <c r="O613" s="4">
        <v>5.2228260869565215</v>
      </c>
      <c r="P613" s="4">
        <f>SUM(Nurse[[#This Row],[LPN Hours (excl. Admin)]],Nurse[[#This Row],[LPN Admin Hours]])</f>
        <v>104.48369565217391</v>
      </c>
      <c r="Q613" s="4">
        <v>99.171195652173907</v>
      </c>
      <c r="R613" s="4">
        <v>5.3125</v>
      </c>
      <c r="S613" s="4">
        <f>SUM(Nurse[[#This Row],[CNA Hours]],Nurse[[#This Row],[NA TR Hours]],Nurse[[#This Row],[Med Aide/Tech Hours]])</f>
        <v>290.46630434782611</v>
      </c>
      <c r="T613" s="4">
        <v>290.46630434782611</v>
      </c>
      <c r="U613" s="4">
        <v>0</v>
      </c>
      <c r="V613" s="4">
        <v>0</v>
      </c>
      <c r="W6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136.5554347826087</v>
      </c>
      <c r="X613" s="4">
        <v>17.973369565217389</v>
      </c>
      <c r="Y613" s="4">
        <v>0</v>
      </c>
      <c r="Z613" s="4">
        <v>0</v>
      </c>
      <c r="AA613" s="4">
        <v>37.517391304347825</v>
      </c>
      <c r="AB613" s="4">
        <v>0</v>
      </c>
      <c r="AC613" s="4">
        <v>81.064673913043478</v>
      </c>
      <c r="AD613" s="4">
        <v>0</v>
      </c>
      <c r="AE613" s="4">
        <v>0</v>
      </c>
      <c r="AF613" s="1">
        <v>395461</v>
      </c>
      <c r="AG613" s="1">
        <v>3</v>
      </c>
      <c r="AH613"/>
    </row>
    <row r="614" spans="1:34" x14ac:dyDescent="0.25">
      <c r="A614" t="s">
        <v>721</v>
      </c>
      <c r="B614" t="s">
        <v>671</v>
      </c>
      <c r="C614" t="s">
        <v>881</v>
      </c>
      <c r="D614" t="s">
        <v>774</v>
      </c>
      <c r="E614" s="4">
        <v>43.228260869565219</v>
      </c>
      <c r="F614" s="4">
        <f>Nurse[[#This Row],[Total Nurse Staff Hours]]/Nurse[[#This Row],[MDS Census]]</f>
        <v>6.2775132009052061</v>
      </c>
      <c r="G614" s="4">
        <f>Nurse[[#This Row],[Total Direct Care Staff Hours]]/Nurse[[#This Row],[MDS Census]]</f>
        <v>5.8211641941161689</v>
      </c>
      <c r="H614" s="4">
        <f>Nurse[[#This Row],[Total RN Hours (w/ Admin, DON)]]/Nurse[[#This Row],[MDS Census]]</f>
        <v>1.5668921297460401</v>
      </c>
      <c r="I614" s="4">
        <f>Nurse[[#This Row],[RN Hours (excl. Admin, DON)]]/Nurse[[#This Row],[MDS Census]]</f>
        <v>1.2571586623082729</v>
      </c>
      <c r="J614" s="4">
        <f>SUM(Nurse[[#This Row],[RN Hours (excl. Admin, DON)]],Nurse[[#This Row],[RN Admin Hours]],Nurse[[#This Row],[RN DON Hours]],Nurse[[#This Row],[LPN Hours (excl. Admin)]],Nurse[[#This Row],[LPN Admin Hours]],Nurse[[#This Row],[CNA Hours]],Nurse[[#This Row],[NA TR Hours]],Nurse[[#This Row],[Med Aide/Tech Hours]])</f>
        <v>271.36597826086961</v>
      </c>
      <c r="K614" s="4">
        <f>SUM(Nurse[[#This Row],[RN Hours (excl. Admin, DON)]],Nurse[[#This Row],[LPN Hours (excl. Admin)]],Nurse[[#This Row],[CNA Hours]],Nurse[[#This Row],[NA TR Hours]],Nurse[[#This Row],[Med Aide/Tech Hours]])</f>
        <v>251.63880434782615</v>
      </c>
      <c r="L614" s="4">
        <f>SUM(Nurse[[#This Row],[RN Hours (excl. Admin, DON)]],Nurse[[#This Row],[RN Admin Hours]],Nurse[[#This Row],[RN DON Hours]])</f>
        <v>67.734021739130455</v>
      </c>
      <c r="M614" s="4">
        <v>54.344782608695667</v>
      </c>
      <c r="N614" s="4">
        <v>8.0848913043478259</v>
      </c>
      <c r="O614" s="4">
        <v>5.3043478260869561</v>
      </c>
      <c r="P614" s="4">
        <f>SUM(Nurse[[#This Row],[LPN Hours (excl. Admin)]],Nurse[[#This Row],[LPN Admin Hours]])</f>
        <v>88.496630434782631</v>
      </c>
      <c r="Q614" s="4">
        <v>82.158695652173932</v>
      </c>
      <c r="R614" s="4">
        <v>6.3379347826086958</v>
      </c>
      <c r="S614" s="4">
        <f>SUM(Nurse[[#This Row],[CNA Hours]],Nurse[[#This Row],[NA TR Hours]],Nurse[[#This Row],[Med Aide/Tech Hours]])</f>
        <v>115.13532608695655</v>
      </c>
      <c r="T614" s="4">
        <v>115.13532608695655</v>
      </c>
      <c r="U614" s="4">
        <v>0</v>
      </c>
      <c r="V614" s="4">
        <v>0</v>
      </c>
      <c r="W6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91.428478260869554</v>
      </c>
      <c r="X614" s="4">
        <v>30.84282608695651</v>
      </c>
      <c r="Y614" s="4">
        <v>1.6284782608695652</v>
      </c>
      <c r="Z614" s="4">
        <v>0</v>
      </c>
      <c r="AA614" s="4">
        <v>32.363260869565217</v>
      </c>
      <c r="AB614" s="4">
        <v>0</v>
      </c>
      <c r="AC614" s="4">
        <v>26.59391304347826</v>
      </c>
      <c r="AD614" s="4">
        <v>0</v>
      </c>
      <c r="AE614" s="4">
        <v>0</v>
      </c>
      <c r="AF614" s="1">
        <v>396143</v>
      </c>
      <c r="AG614" s="1">
        <v>3</v>
      </c>
      <c r="AH614"/>
    </row>
    <row r="615" spans="1:34" x14ac:dyDescent="0.25">
      <c r="A615" t="s">
        <v>721</v>
      </c>
      <c r="B615" t="s">
        <v>288</v>
      </c>
      <c r="C615" t="s">
        <v>849</v>
      </c>
      <c r="D615" t="s">
        <v>781</v>
      </c>
      <c r="E615" s="4">
        <v>91.054347826086953</v>
      </c>
      <c r="F615" s="4">
        <f>Nurse[[#This Row],[Total Nurse Staff Hours]]/Nurse[[#This Row],[MDS Census]]</f>
        <v>3.016748239226454</v>
      </c>
      <c r="G615" s="4">
        <f>Nurse[[#This Row],[Total Direct Care Staff Hours]]/Nurse[[#This Row],[MDS Census]]</f>
        <v>2.7696729139310015</v>
      </c>
      <c r="H615" s="4">
        <f>Nurse[[#This Row],[Total RN Hours (w/ Admin, DON)]]/Nurse[[#This Row],[MDS Census]]</f>
        <v>0.64187656679002036</v>
      </c>
      <c r="I615" s="4">
        <f>Nurse[[#This Row],[RN Hours (excl. Admin, DON)]]/Nurse[[#This Row],[MDS Census]]</f>
        <v>0.42980780709084399</v>
      </c>
      <c r="J615" s="4">
        <f>SUM(Nurse[[#This Row],[RN Hours (excl. Admin, DON)]],Nurse[[#This Row],[RN Admin Hours]],Nurse[[#This Row],[RN DON Hours]],Nurse[[#This Row],[LPN Hours (excl. Admin)]],Nurse[[#This Row],[LPN Admin Hours]],Nurse[[#This Row],[CNA Hours]],Nurse[[#This Row],[NA TR Hours]],Nurse[[#This Row],[Med Aide/Tech Hours]])</f>
        <v>274.68804347826091</v>
      </c>
      <c r="K615" s="4">
        <f>SUM(Nurse[[#This Row],[RN Hours (excl. Admin, DON)]],Nurse[[#This Row],[LPN Hours (excl. Admin)]],Nurse[[#This Row],[CNA Hours]],Nurse[[#This Row],[NA TR Hours]],Nurse[[#This Row],[Med Aide/Tech Hours]])</f>
        <v>252.1907608695652</v>
      </c>
      <c r="L615" s="4">
        <f>SUM(Nurse[[#This Row],[RN Hours (excl. Admin, DON)]],Nurse[[#This Row],[RN Admin Hours]],Nurse[[#This Row],[RN DON Hours]])</f>
        <v>58.445652173913047</v>
      </c>
      <c r="M615" s="4">
        <v>39.135869565217391</v>
      </c>
      <c r="N615" s="4">
        <v>15.831521739130435</v>
      </c>
      <c r="O615" s="4">
        <v>3.4782608695652173</v>
      </c>
      <c r="P615" s="4">
        <f>SUM(Nurse[[#This Row],[LPN Hours (excl. Admin)]],Nurse[[#This Row],[LPN Admin Hours]])</f>
        <v>84.356413043478256</v>
      </c>
      <c r="Q615" s="4">
        <v>81.168913043478256</v>
      </c>
      <c r="R615" s="4">
        <v>3.1875</v>
      </c>
      <c r="S615" s="4">
        <f>SUM(Nurse[[#This Row],[CNA Hours]],Nurse[[#This Row],[NA TR Hours]],Nurse[[#This Row],[Med Aide/Tech Hours]])</f>
        <v>131.88597826086956</v>
      </c>
      <c r="T615" s="4">
        <v>105.06532608695652</v>
      </c>
      <c r="U615" s="4">
        <v>26.820652173913043</v>
      </c>
      <c r="V615" s="4">
        <v>0</v>
      </c>
      <c r="W6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50.9375</v>
      </c>
      <c r="X615" s="4">
        <v>1.4592391304347827</v>
      </c>
      <c r="Y615" s="4">
        <v>0</v>
      </c>
      <c r="Z615" s="4">
        <v>0</v>
      </c>
      <c r="AA615" s="4">
        <v>11.706521739130435</v>
      </c>
      <c r="AB615" s="4">
        <v>0</v>
      </c>
      <c r="AC615" s="4">
        <v>37.771739130434781</v>
      </c>
      <c r="AD615" s="4">
        <v>0</v>
      </c>
      <c r="AE615" s="4">
        <v>0</v>
      </c>
      <c r="AF615" s="1">
        <v>395500</v>
      </c>
      <c r="AG615" s="1">
        <v>3</v>
      </c>
      <c r="AH615"/>
    </row>
    <row r="616" spans="1:34" x14ac:dyDescent="0.25">
      <c r="A616" t="s">
        <v>721</v>
      </c>
      <c r="B616" t="s">
        <v>652</v>
      </c>
      <c r="C616" t="s">
        <v>1120</v>
      </c>
      <c r="D616" t="s">
        <v>778</v>
      </c>
      <c r="E616" s="4">
        <v>105.28260869565217</v>
      </c>
      <c r="F616" s="4">
        <f>Nurse[[#This Row],[Total Nurse Staff Hours]]/Nurse[[#This Row],[MDS Census]]</f>
        <v>2.5530425356184185</v>
      </c>
      <c r="G616" s="4">
        <f>Nurse[[#This Row],[Total Direct Care Staff Hours]]/Nurse[[#This Row],[MDS Census]]</f>
        <v>2.3934307247573816</v>
      </c>
      <c r="H616" s="4">
        <f>Nurse[[#This Row],[Total RN Hours (w/ Admin, DON)]]/Nurse[[#This Row],[MDS Census]]</f>
        <v>0.29309415651455711</v>
      </c>
      <c r="I616" s="4">
        <f>Nurse[[#This Row],[RN Hours (excl. Admin, DON)]]/Nurse[[#This Row],[MDS Census]]</f>
        <v>0.18616147016312201</v>
      </c>
      <c r="J616" s="4">
        <f>SUM(Nurse[[#This Row],[RN Hours (excl. Admin, DON)]],Nurse[[#This Row],[RN Admin Hours]],Nurse[[#This Row],[RN DON Hours]],Nurse[[#This Row],[LPN Hours (excl. Admin)]],Nurse[[#This Row],[LPN Admin Hours]],Nurse[[#This Row],[CNA Hours]],Nurse[[#This Row],[NA TR Hours]],Nurse[[#This Row],[Med Aide/Tech Hours]])</f>
        <v>268.79097826086957</v>
      </c>
      <c r="K616" s="4">
        <f>SUM(Nurse[[#This Row],[RN Hours (excl. Admin, DON)]],Nurse[[#This Row],[LPN Hours (excl. Admin)]],Nurse[[#This Row],[CNA Hours]],Nurse[[#This Row],[NA TR Hours]],Nurse[[#This Row],[Med Aide/Tech Hours]])</f>
        <v>251.9866304347826</v>
      </c>
      <c r="L616" s="4">
        <f>SUM(Nurse[[#This Row],[RN Hours (excl. Admin, DON)]],Nurse[[#This Row],[RN Admin Hours]],Nurse[[#This Row],[RN DON Hours]])</f>
        <v>30.857717391304348</v>
      </c>
      <c r="M616" s="4">
        <v>19.599565217391302</v>
      </c>
      <c r="N616" s="4">
        <v>4.9103260869565215</v>
      </c>
      <c r="O616" s="4">
        <v>6.3478260869565215</v>
      </c>
      <c r="P616" s="4">
        <f>SUM(Nurse[[#This Row],[LPN Hours (excl. Admin)]],Nurse[[#This Row],[LPN Admin Hours]])</f>
        <v>80.851739130434794</v>
      </c>
      <c r="Q616" s="4">
        <v>75.305543478260887</v>
      </c>
      <c r="R616" s="4">
        <v>5.5461956521739131</v>
      </c>
      <c r="S616" s="4">
        <f>SUM(Nurse[[#This Row],[CNA Hours]],Nurse[[#This Row],[NA TR Hours]],Nurse[[#This Row],[Med Aide/Tech Hours]])</f>
        <v>157.08152173913041</v>
      </c>
      <c r="T616" s="4">
        <v>157.08152173913041</v>
      </c>
      <c r="U616" s="4">
        <v>0</v>
      </c>
      <c r="V616" s="4">
        <v>0</v>
      </c>
      <c r="W6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49.9295652173913</v>
      </c>
      <c r="X616" s="4">
        <v>0.89304347826086972</v>
      </c>
      <c r="Y616" s="4">
        <v>0</v>
      </c>
      <c r="Z616" s="4">
        <v>4.6086956521739131</v>
      </c>
      <c r="AA616" s="4">
        <v>11.302826086956518</v>
      </c>
      <c r="AB616" s="4">
        <v>0</v>
      </c>
      <c r="AC616" s="4">
        <v>33.125</v>
      </c>
      <c r="AD616" s="4">
        <v>0</v>
      </c>
      <c r="AE616" s="4">
        <v>0</v>
      </c>
      <c r="AF616" s="1">
        <v>396114</v>
      </c>
      <c r="AG616" s="1">
        <v>3</v>
      </c>
      <c r="AH616"/>
    </row>
    <row r="617" spans="1:34" x14ac:dyDescent="0.25">
      <c r="A617" t="s">
        <v>721</v>
      </c>
      <c r="B617" t="s">
        <v>37</v>
      </c>
      <c r="C617" t="s">
        <v>909</v>
      </c>
      <c r="D617" t="s">
        <v>763</v>
      </c>
      <c r="E617" s="4">
        <v>71.315217391304344</v>
      </c>
      <c r="F617" s="4">
        <f>Nurse[[#This Row],[Total Nurse Staff Hours]]/Nurse[[#This Row],[MDS Census]]</f>
        <v>2.3477945435147083</v>
      </c>
      <c r="G617" s="4">
        <f>Nurse[[#This Row],[Total Direct Care Staff Hours]]/Nurse[[#This Row],[MDS Census]]</f>
        <v>2.2607651272671849</v>
      </c>
      <c r="H617" s="4">
        <f>Nurse[[#This Row],[Total RN Hours (w/ Admin, DON)]]/Nurse[[#This Row],[MDS Census]]</f>
        <v>0.45500685871056257</v>
      </c>
      <c r="I617" s="4">
        <f>Nurse[[#This Row],[RN Hours (excl. Admin, DON)]]/Nurse[[#This Row],[MDS Census]]</f>
        <v>0.36812985825331518</v>
      </c>
      <c r="J617" s="4">
        <f>SUM(Nurse[[#This Row],[RN Hours (excl. Admin, DON)]],Nurse[[#This Row],[RN Admin Hours]],Nurse[[#This Row],[RN DON Hours]],Nurse[[#This Row],[LPN Hours (excl. Admin)]],Nurse[[#This Row],[LPN Admin Hours]],Nurse[[#This Row],[CNA Hours]],Nurse[[#This Row],[NA TR Hours]],Nurse[[#This Row],[Med Aide/Tech Hours]])</f>
        <v>167.43347826086958</v>
      </c>
      <c r="K617" s="4">
        <f>SUM(Nurse[[#This Row],[RN Hours (excl. Admin, DON)]],Nurse[[#This Row],[LPN Hours (excl. Admin)]],Nurse[[#This Row],[CNA Hours]],Nurse[[#This Row],[NA TR Hours]],Nurse[[#This Row],[Med Aide/Tech Hours]])</f>
        <v>161.22695652173914</v>
      </c>
      <c r="L617" s="4">
        <f>SUM(Nurse[[#This Row],[RN Hours (excl. Admin, DON)]],Nurse[[#This Row],[RN Admin Hours]],Nurse[[#This Row],[RN DON Hours]])</f>
        <v>32.448913043478271</v>
      </c>
      <c r="M617" s="4">
        <v>26.253260869565224</v>
      </c>
      <c r="N617" s="4">
        <v>0</v>
      </c>
      <c r="O617" s="4">
        <v>6.1956521739130439</v>
      </c>
      <c r="P617" s="4">
        <f>SUM(Nurse[[#This Row],[LPN Hours (excl. Admin)]],Nurse[[#This Row],[LPN Admin Hours]])</f>
        <v>37.175326086956531</v>
      </c>
      <c r="Q617" s="4">
        <v>37.16445652173914</v>
      </c>
      <c r="R617" s="4">
        <v>1.0869565217391304E-2</v>
      </c>
      <c r="S617" s="4">
        <f>SUM(Nurse[[#This Row],[CNA Hours]],Nurse[[#This Row],[NA TR Hours]],Nurse[[#This Row],[Med Aide/Tech Hours]])</f>
        <v>97.80923913043479</v>
      </c>
      <c r="T617" s="4">
        <v>94.057500000000005</v>
      </c>
      <c r="U617" s="4">
        <v>3.7517391304347822</v>
      </c>
      <c r="V617" s="4">
        <v>0</v>
      </c>
      <c r="W6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8.149456521739129</v>
      </c>
      <c r="X617" s="4">
        <v>6.7391304347826086E-2</v>
      </c>
      <c r="Y617" s="4">
        <v>0</v>
      </c>
      <c r="Z617" s="4">
        <v>0</v>
      </c>
      <c r="AA617" s="4">
        <v>7.8701086956521724</v>
      </c>
      <c r="AB617" s="4">
        <v>0</v>
      </c>
      <c r="AC617" s="4">
        <v>0.21195652173913043</v>
      </c>
      <c r="AD617" s="4">
        <v>0</v>
      </c>
      <c r="AE617" s="4">
        <v>0</v>
      </c>
      <c r="AF617" s="1">
        <v>395041</v>
      </c>
      <c r="AG617" s="1">
        <v>3</v>
      </c>
      <c r="AH617"/>
    </row>
    <row r="618" spans="1:34" x14ac:dyDescent="0.25">
      <c r="A618" t="s">
        <v>721</v>
      </c>
      <c r="B618" t="s">
        <v>402</v>
      </c>
      <c r="C618" t="s">
        <v>944</v>
      </c>
      <c r="D618" t="s">
        <v>740</v>
      </c>
      <c r="E618" s="4">
        <v>105.44565217391305</v>
      </c>
      <c r="F618" s="4">
        <f>Nurse[[#This Row],[Total Nurse Staff Hours]]/Nurse[[#This Row],[MDS Census]]</f>
        <v>2.9903618183692404</v>
      </c>
      <c r="G618" s="4">
        <f>Nurse[[#This Row],[Total Direct Care Staff Hours]]/Nurse[[#This Row],[MDS Census]]</f>
        <v>2.8394495412844036</v>
      </c>
      <c r="H618" s="4">
        <f>Nurse[[#This Row],[Total RN Hours (w/ Admin, DON)]]/Nurse[[#This Row],[MDS Census]]</f>
        <v>0.64467580661787449</v>
      </c>
      <c r="I618" s="4">
        <f>Nurse[[#This Row],[RN Hours (excl. Admin, DON)]]/Nurse[[#This Row],[MDS Census]]</f>
        <v>0.49376352953303787</v>
      </c>
      <c r="J618" s="4">
        <f>SUM(Nurse[[#This Row],[RN Hours (excl. Admin, DON)]],Nurse[[#This Row],[RN Admin Hours]],Nurse[[#This Row],[RN DON Hours]],Nurse[[#This Row],[LPN Hours (excl. Admin)]],Nurse[[#This Row],[LPN Admin Hours]],Nurse[[#This Row],[CNA Hours]],Nurse[[#This Row],[NA TR Hours]],Nurse[[#This Row],[Med Aide/Tech Hours]])</f>
        <v>315.32065217391306</v>
      </c>
      <c r="K618" s="4">
        <f>SUM(Nurse[[#This Row],[RN Hours (excl. Admin, DON)]],Nurse[[#This Row],[LPN Hours (excl. Admin)]],Nurse[[#This Row],[CNA Hours]],Nurse[[#This Row],[NA TR Hours]],Nurse[[#This Row],[Med Aide/Tech Hours]])</f>
        <v>299.40760869565219</v>
      </c>
      <c r="L618" s="4">
        <f>SUM(Nurse[[#This Row],[RN Hours (excl. Admin, DON)]],Nurse[[#This Row],[RN Admin Hours]],Nurse[[#This Row],[RN DON Hours]])</f>
        <v>67.978260869565219</v>
      </c>
      <c r="M618" s="4">
        <v>52.065217391304351</v>
      </c>
      <c r="N618" s="4">
        <v>12</v>
      </c>
      <c r="O618" s="4">
        <v>3.9130434782608696</v>
      </c>
      <c r="P618" s="4">
        <f>SUM(Nurse[[#This Row],[LPN Hours (excl. Admin)]],Nurse[[#This Row],[LPN Admin Hours]])</f>
        <v>55.725543478260867</v>
      </c>
      <c r="Q618" s="4">
        <v>55.725543478260867</v>
      </c>
      <c r="R618" s="4">
        <v>0</v>
      </c>
      <c r="S618" s="4">
        <f>SUM(Nurse[[#This Row],[CNA Hours]],Nurse[[#This Row],[NA TR Hours]],Nurse[[#This Row],[Med Aide/Tech Hours]])</f>
        <v>191.61684782608697</v>
      </c>
      <c r="T618" s="4">
        <v>151.80978260869566</v>
      </c>
      <c r="U618" s="4">
        <v>39.807065217391305</v>
      </c>
      <c r="V618" s="4">
        <v>0</v>
      </c>
      <c r="W6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18" s="4">
        <v>0</v>
      </c>
      <c r="Y618" s="4">
        <v>0</v>
      </c>
      <c r="Z618" s="4">
        <v>0</v>
      </c>
      <c r="AA618" s="4">
        <v>0</v>
      </c>
      <c r="AB618" s="4">
        <v>0</v>
      </c>
      <c r="AC618" s="4">
        <v>0</v>
      </c>
      <c r="AD618" s="4">
        <v>0</v>
      </c>
      <c r="AE618" s="4">
        <v>0</v>
      </c>
      <c r="AF618" s="1">
        <v>395674</v>
      </c>
      <c r="AG618" s="1">
        <v>3</v>
      </c>
      <c r="AH618"/>
    </row>
    <row r="619" spans="1:34" x14ac:dyDescent="0.25">
      <c r="A619" t="s">
        <v>721</v>
      </c>
      <c r="B619" t="s">
        <v>375</v>
      </c>
      <c r="C619" t="s">
        <v>972</v>
      </c>
      <c r="D619" t="s">
        <v>761</v>
      </c>
      <c r="E619" s="4">
        <v>56.717391304347828</v>
      </c>
      <c r="F619" s="4">
        <f>Nurse[[#This Row],[Total Nurse Staff Hours]]/Nurse[[#This Row],[MDS Census]]</f>
        <v>4.5166845534687621</v>
      </c>
      <c r="G619" s="4">
        <f>Nurse[[#This Row],[Total Direct Care Staff Hours]]/Nurse[[#This Row],[MDS Census]]</f>
        <v>4.0298600996550391</v>
      </c>
      <c r="H619" s="4">
        <f>Nurse[[#This Row],[Total RN Hours (w/ Admin, DON)]]/Nurse[[#This Row],[MDS Census]]</f>
        <v>0.75531429666538885</v>
      </c>
      <c r="I619" s="4">
        <f>Nurse[[#This Row],[RN Hours (excl. Admin, DON)]]/Nurse[[#This Row],[MDS Census]]</f>
        <v>0.46473361441165195</v>
      </c>
      <c r="J619" s="4">
        <f>SUM(Nurse[[#This Row],[RN Hours (excl. Admin, DON)]],Nurse[[#This Row],[RN Admin Hours]],Nurse[[#This Row],[RN DON Hours]],Nurse[[#This Row],[LPN Hours (excl. Admin)]],Nurse[[#This Row],[LPN Admin Hours]],Nurse[[#This Row],[CNA Hours]],Nurse[[#This Row],[NA TR Hours]],Nurse[[#This Row],[Med Aide/Tech Hours]])</f>
        <v>256.17456521739132</v>
      </c>
      <c r="K619" s="4">
        <f>SUM(Nurse[[#This Row],[RN Hours (excl. Admin, DON)]],Nurse[[#This Row],[LPN Hours (excl. Admin)]],Nurse[[#This Row],[CNA Hours]],Nurse[[#This Row],[NA TR Hours]],Nurse[[#This Row],[Med Aide/Tech Hours]])</f>
        <v>228.56315217391301</v>
      </c>
      <c r="L619" s="4">
        <f>SUM(Nurse[[#This Row],[RN Hours (excl. Admin, DON)]],Nurse[[#This Row],[RN Admin Hours]],Nurse[[#This Row],[RN DON Hours]])</f>
        <v>42.839456521739123</v>
      </c>
      <c r="M619" s="4">
        <v>26.358478260869564</v>
      </c>
      <c r="N619" s="4">
        <v>11.1875</v>
      </c>
      <c r="O619" s="4">
        <v>5.2934782608695654</v>
      </c>
      <c r="P619" s="4">
        <f>SUM(Nurse[[#This Row],[LPN Hours (excl. Admin)]],Nurse[[#This Row],[LPN Admin Hours]])</f>
        <v>74.166739130434792</v>
      </c>
      <c r="Q619" s="4">
        <v>63.036304347826089</v>
      </c>
      <c r="R619" s="4">
        <v>11.130434782608695</v>
      </c>
      <c r="S619" s="4">
        <f>SUM(Nurse[[#This Row],[CNA Hours]],Nurse[[#This Row],[NA TR Hours]],Nurse[[#This Row],[Med Aide/Tech Hours]])</f>
        <v>139.16836956521738</v>
      </c>
      <c r="T619" s="4">
        <v>139.16836956521738</v>
      </c>
      <c r="U619" s="4">
        <v>0</v>
      </c>
      <c r="V619" s="4">
        <v>0</v>
      </c>
      <c r="W6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38.295217391304341</v>
      </c>
      <c r="X619" s="4">
        <v>7.0166304347826056</v>
      </c>
      <c r="Y619" s="4">
        <v>4.0679347826086953</v>
      </c>
      <c r="Z619" s="4">
        <v>0</v>
      </c>
      <c r="AA619" s="4">
        <v>6.9758695652173914</v>
      </c>
      <c r="AB619" s="4">
        <v>0</v>
      </c>
      <c r="AC619" s="4">
        <v>20.234782608695649</v>
      </c>
      <c r="AD619" s="4">
        <v>0</v>
      </c>
      <c r="AE619" s="4">
        <v>0</v>
      </c>
      <c r="AF619" s="1">
        <v>395631</v>
      </c>
      <c r="AG619" s="1">
        <v>3</v>
      </c>
      <c r="AH619"/>
    </row>
    <row r="620" spans="1:34" x14ac:dyDescent="0.25">
      <c r="A620" t="s">
        <v>721</v>
      </c>
      <c r="B620" t="s">
        <v>445</v>
      </c>
      <c r="C620" t="s">
        <v>905</v>
      </c>
      <c r="D620" t="s">
        <v>768</v>
      </c>
      <c r="E620" s="4">
        <v>96.478260869565219</v>
      </c>
      <c r="F620" s="4">
        <f>Nurse[[#This Row],[Total Nurse Staff Hours]]/Nurse[[#This Row],[MDS Census]]</f>
        <v>3.7428019378098236</v>
      </c>
      <c r="G620" s="4">
        <f>Nurse[[#This Row],[Total Direct Care Staff Hours]]/Nurse[[#This Row],[MDS Census]]</f>
        <v>3.332735466426318</v>
      </c>
      <c r="H620" s="4">
        <f>Nurse[[#This Row],[Total RN Hours (w/ Admin, DON)]]/Nurse[[#This Row],[MDS Census]]</f>
        <v>0.7069062640829199</v>
      </c>
      <c r="I620" s="4">
        <f>Nurse[[#This Row],[RN Hours (excl. Admin, DON)]]/Nurse[[#This Row],[MDS Census]]</f>
        <v>0.29683979269941402</v>
      </c>
      <c r="J620" s="4">
        <f>SUM(Nurse[[#This Row],[RN Hours (excl. Admin, DON)]],Nurse[[#This Row],[RN Admin Hours]],Nurse[[#This Row],[RN DON Hours]],Nurse[[#This Row],[LPN Hours (excl. Admin)]],Nurse[[#This Row],[LPN Admin Hours]],Nurse[[#This Row],[CNA Hours]],Nurse[[#This Row],[NA TR Hours]],Nurse[[#This Row],[Med Aide/Tech Hours]])</f>
        <v>361.09902173913036</v>
      </c>
      <c r="K620" s="4">
        <f>SUM(Nurse[[#This Row],[RN Hours (excl. Admin, DON)]],Nurse[[#This Row],[LPN Hours (excl. Admin)]],Nurse[[#This Row],[CNA Hours]],Nurse[[#This Row],[NA TR Hours]],Nurse[[#This Row],[Med Aide/Tech Hours]])</f>
        <v>321.53652173913042</v>
      </c>
      <c r="L620" s="4">
        <f>SUM(Nurse[[#This Row],[RN Hours (excl. Admin, DON)]],Nurse[[#This Row],[RN Admin Hours]],Nurse[[#This Row],[RN DON Hours]])</f>
        <v>68.201086956521706</v>
      </c>
      <c r="M620" s="4">
        <v>28.638586956521724</v>
      </c>
      <c r="N620" s="4">
        <v>32.274456521739111</v>
      </c>
      <c r="O620" s="4">
        <v>7.2880434782608692</v>
      </c>
      <c r="P620" s="4">
        <f>SUM(Nurse[[#This Row],[LPN Hours (excl. Admin)]],Nurse[[#This Row],[LPN Admin Hours]])</f>
        <v>64.821521739130446</v>
      </c>
      <c r="Q620" s="4">
        <v>64.821521739130446</v>
      </c>
      <c r="R620" s="4">
        <v>0</v>
      </c>
      <c r="S620" s="4">
        <f>SUM(Nurse[[#This Row],[CNA Hours]],Nurse[[#This Row],[NA TR Hours]],Nurse[[#This Row],[Med Aide/Tech Hours]])</f>
        <v>228.0764130434782</v>
      </c>
      <c r="T620" s="4">
        <v>178.91445652173906</v>
      </c>
      <c r="U620" s="4">
        <v>49.16195652173915</v>
      </c>
      <c r="V620" s="4">
        <v>0</v>
      </c>
      <c r="W6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123.68652173913043</v>
      </c>
      <c r="X620" s="4">
        <v>6.0135869565217392</v>
      </c>
      <c r="Y620" s="4">
        <v>0</v>
      </c>
      <c r="Z620" s="4">
        <v>0</v>
      </c>
      <c r="AA620" s="4">
        <v>31.559565217391309</v>
      </c>
      <c r="AB620" s="4">
        <v>0</v>
      </c>
      <c r="AC620" s="4">
        <v>86.113369565217383</v>
      </c>
      <c r="AD620" s="4">
        <v>0</v>
      </c>
      <c r="AE620" s="4">
        <v>0</v>
      </c>
      <c r="AF620" s="1">
        <v>395732</v>
      </c>
      <c r="AG620" s="1">
        <v>3</v>
      </c>
      <c r="AH620"/>
    </row>
    <row r="621" spans="1:34" x14ac:dyDescent="0.25">
      <c r="A621" t="s">
        <v>721</v>
      </c>
      <c r="B621" t="s">
        <v>642</v>
      </c>
      <c r="C621" t="s">
        <v>905</v>
      </c>
      <c r="D621" t="s">
        <v>768</v>
      </c>
      <c r="E621" s="4">
        <v>10.369565217391305</v>
      </c>
      <c r="F621" s="4">
        <f>Nurse[[#This Row],[Total Nurse Staff Hours]]/Nurse[[#This Row],[MDS Census]]</f>
        <v>3.746519916142558</v>
      </c>
      <c r="G621" s="4">
        <f>Nurse[[#This Row],[Total Direct Care Staff Hours]]/Nurse[[#This Row],[MDS Census]]</f>
        <v>2.228071278825996</v>
      </c>
      <c r="H621" s="4">
        <f>Nurse[[#This Row],[Total RN Hours (w/ Admin, DON)]]/Nurse[[#This Row],[MDS Census]]</f>
        <v>1.9878197064989516</v>
      </c>
      <c r="I621" s="4">
        <f>Nurse[[#This Row],[RN Hours (excl. Admin, DON)]]/Nurse[[#This Row],[MDS Census]]</f>
        <v>0.46937106918238991</v>
      </c>
      <c r="J621" s="4">
        <f>SUM(Nurse[[#This Row],[RN Hours (excl. Admin, DON)]],Nurse[[#This Row],[RN Admin Hours]],Nurse[[#This Row],[RN DON Hours]],Nurse[[#This Row],[LPN Hours (excl. Admin)]],Nurse[[#This Row],[LPN Admin Hours]],Nurse[[#This Row],[CNA Hours]],Nurse[[#This Row],[NA TR Hours]],Nurse[[#This Row],[Med Aide/Tech Hours]])</f>
        <v>38.849782608695655</v>
      </c>
      <c r="K621" s="4">
        <f>SUM(Nurse[[#This Row],[RN Hours (excl. Admin, DON)]],Nurse[[#This Row],[LPN Hours (excl. Admin)]],Nurse[[#This Row],[CNA Hours]],Nurse[[#This Row],[NA TR Hours]],Nurse[[#This Row],[Med Aide/Tech Hours]])</f>
        <v>23.104130434782611</v>
      </c>
      <c r="L621" s="4">
        <f>SUM(Nurse[[#This Row],[RN Hours (excl. Admin, DON)]],Nurse[[#This Row],[RN Admin Hours]],Nurse[[#This Row],[RN DON Hours]])</f>
        <v>20.61282608695652</v>
      </c>
      <c r="M621" s="4">
        <v>4.8671739130434784</v>
      </c>
      <c r="N621" s="4">
        <v>10.789130434782608</v>
      </c>
      <c r="O621" s="4">
        <v>4.9565217391304346</v>
      </c>
      <c r="P621" s="4">
        <f>SUM(Nurse[[#This Row],[LPN Hours (excl. Admin)]],Nurse[[#This Row],[LPN Admin Hours]])</f>
        <v>9.2000000000000028</v>
      </c>
      <c r="Q621" s="4">
        <v>9.2000000000000028</v>
      </c>
      <c r="R621" s="4">
        <v>0</v>
      </c>
      <c r="S621" s="4">
        <f>SUM(Nurse[[#This Row],[CNA Hours]],Nurse[[#This Row],[NA TR Hours]],Nurse[[#This Row],[Med Aide/Tech Hours]])</f>
        <v>9.0369565217391301</v>
      </c>
      <c r="T621" s="4">
        <v>9.0369565217391301</v>
      </c>
      <c r="U621" s="4">
        <v>0</v>
      </c>
      <c r="V621" s="4">
        <v>0</v>
      </c>
      <c r="W6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21" s="4">
        <v>0</v>
      </c>
      <c r="Y621" s="4">
        <v>0</v>
      </c>
      <c r="Z621" s="4">
        <v>0</v>
      </c>
      <c r="AA621" s="4">
        <v>0</v>
      </c>
      <c r="AB621" s="4">
        <v>0</v>
      </c>
      <c r="AC621" s="4">
        <v>0</v>
      </c>
      <c r="AD621" s="4">
        <v>0</v>
      </c>
      <c r="AE621" s="4">
        <v>0</v>
      </c>
      <c r="AF621" s="1">
        <v>396098</v>
      </c>
      <c r="AG621" s="1">
        <v>3</v>
      </c>
      <c r="AH621"/>
    </row>
    <row r="622" spans="1:34" x14ac:dyDescent="0.25">
      <c r="A622" t="s">
        <v>721</v>
      </c>
      <c r="B622" t="s">
        <v>590</v>
      </c>
      <c r="C622" t="s">
        <v>855</v>
      </c>
      <c r="D622" t="s">
        <v>797</v>
      </c>
      <c r="E622" s="4">
        <v>11.728260869565217</v>
      </c>
      <c r="F622" s="4">
        <f>Nurse[[#This Row],[Total Nurse Staff Hours]]/Nurse[[#This Row],[MDS Census]]</f>
        <v>5.0796107506950889</v>
      </c>
      <c r="G622" s="4">
        <f>Nurse[[#This Row],[Total Direct Care Staff Hours]]/Nurse[[#This Row],[MDS Census]]</f>
        <v>4.3530120481927712</v>
      </c>
      <c r="H622" s="4">
        <f>Nurse[[#This Row],[Total RN Hours (w/ Admin, DON)]]/Nurse[[#This Row],[MDS Census]]</f>
        <v>2.428776645041705</v>
      </c>
      <c r="I622" s="4">
        <f>Nurse[[#This Row],[RN Hours (excl. Admin, DON)]]/Nurse[[#This Row],[MDS Census]]</f>
        <v>1.7021779425393877</v>
      </c>
      <c r="J622" s="4">
        <f>SUM(Nurse[[#This Row],[RN Hours (excl. Admin, DON)]],Nurse[[#This Row],[RN Admin Hours]],Nurse[[#This Row],[RN DON Hours]],Nurse[[#This Row],[LPN Hours (excl. Admin)]],Nurse[[#This Row],[LPN Admin Hours]],Nurse[[#This Row],[CNA Hours]],Nurse[[#This Row],[NA TR Hours]],Nurse[[#This Row],[Med Aide/Tech Hours]])</f>
        <v>59.575000000000003</v>
      </c>
      <c r="K622" s="4">
        <f>SUM(Nurse[[#This Row],[RN Hours (excl. Admin, DON)]],Nurse[[#This Row],[LPN Hours (excl. Admin)]],Nurse[[#This Row],[CNA Hours]],Nurse[[#This Row],[NA TR Hours]],Nurse[[#This Row],[Med Aide/Tech Hours]])</f>
        <v>51.053260869565214</v>
      </c>
      <c r="L622" s="4">
        <f>SUM(Nurse[[#This Row],[RN Hours (excl. Admin, DON)]],Nurse[[#This Row],[RN Admin Hours]],Nurse[[#This Row],[RN DON Hours]])</f>
        <v>28.485326086956515</v>
      </c>
      <c r="M622" s="4">
        <v>19.963586956521731</v>
      </c>
      <c r="N622" s="4">
        <v>3.0434782608695654</v>
      </c>
      <c r="O622" s="4">
        <v>5.4782608695652177</v>
      </c>
      <c r="P622" s="4">
        <f>SUM(Nurse[[#This Row],[LPN Hours (excl. Admin)]],Nurse[[#This Row],[LPN Admin Hours]])</f>
        <v>17.012500000000003</v>
      </c>
      <c r="Q622" s="4">
        <v>17.012500000000003</v>
      </c>
      <c r="R622" s="4">
        <v>0</v>
      </c>
      <c r="S622" s="4">
        <f>SUM(Nurse[[#This Row],[CNA Hours]],Nurse[[#This Row],[NA TR Hours]],Nurse[[#This Row],[Med Aide/Tech Hours]])</f>
        <v>14.077173913043483</v>
      </c>
      <c r="T622" s="4">
        <v>14.077173913043483</v>
      </c>
      <c r="U622" s="4">
        <v>0</v>
      </c>
      <c r="V622" s="4">
        <v>0</v>
      </c>
      <c r="W6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22" s="4">
        <v>0</v>
      </c>
      <c r="Y622" s="4">
        <v>0</v>
      </c>
      <c r="Z622" s="4">
        <v>0</v>
      </c>
      <c r="AA622" s="4">
        <v>0</v>
      </c>
      <c r="AB622" s="4">
        <v>0</v>
      </c>
      <c r="AC622" s="4">
        <v>0</v>
      </c>
      <c r="AD622" s="4">
        <v>0</v>
      </c>
      <c r="AE622" s="4">
        <v>0</v>
      </c>
      <c r="AF622" s="1">
        <v>395966</v>
      </c>
      <c r="AG622" s="1">
        <v>3</v>
      </c>
      <c r="AH622"/>
    </row>
    <row r="623" spans="1:34" x14ac:dyDescent="0.25">
      <c r="A623" t="s">
        <v>721</v>
      </c>
      <c r="B623" t="s">
        <v>78</v>
      </c>
      <c r="C623" t="s">
        <v>930</v>
      </c>
      <c r="D623" t="s">
        <v>769</v>
      </c>
      <c r="E623" s="4">
        <v>149.19565217391303</v>
      </c>
      <c r="F623" s="4">
        <f>Nurse[[#This Row],[Total Nurse Staff Hours]]/Nurse[[#This Row],[MDS Census]]</f>
        <v>2.9065277575404345</v>
      </c>
      <c r="G623" s="4">
        <f>Nurse[[#This Row],[Total Direct Care Staff Hours]]/Nurse[[#This Row],[MDS Census]]</f>
        <v>2.7837862450823261</v>
      </c>
      <c r="H623" s="4">
        <f>Nurse[[#This Row],[Total RN Hours (w/ Admin, DON)]]/Nurse[[#This Row],[MDS Census]]</f>
        <v>0.7063419787265045</v>
      </c>
      <c r="I623" s="4">
        <f>Nurse[[#This Row],[RN Hours (excl. Admin, DON)]]/Nurse[[#This Row],[MDS Census]]</f>
        <v>0.58360046626839579</v>
      </c>
      <c r="J623" s="4">
        <f>SUM(Nurse[[#This Row],[RN Hours (excl. Admin, DON)]],Nurse[[#This Row],[RN Admin Hours]],Nurse[[#This Row],[RN DON Hours]],Nurse[[#This Row],[LPN Hours (excl. Admin)]],Nurse[[#This Row],[LPN Admin Hours]],Nurse[[#This Row],[CNA Hours]],Nurse[[#This Row],[NA TR Hours]],Nurse[[#This Row],[Med Aide/Tech Hours]])</f>
        <v>433.64130434782612</v>
      </c>
      <c r="K623" s="4">
        <f>SUM(Nurse[[#This Row],[RN Hours (excl. Admin, DON)]],Nurse[[#This Row],[LPN Hours (excl. Admin)]],Nurse[[#This Row],[CNA Hours]],Nurse[[#This Row],[NA TR Hours]],Nurse[[#This Row],[Med Aide/Tech Hours]])</f>
        <v>415.32880434782612</v>
      </c>
      <c r="L623" s="4">
        <f>SUM(Nurse[[#This Row],[RN Hours (excl. Admin, DON)]],Nurse[[#This Row],[RN Admin Hours]],Nurse[[#This Row],[RN DON Hours]])</f>
        <v>105.38315217391305</v>
      </c>
      <c r="M623" s="4">
        <v>87.070652173913047</v>
      </c>
      <c r="N623" s="4">
        <v>14.160326086956522</v>
      </c>
      <c r="O623" s="4">
        <v>4.1521739130434785</v>
      </c>
      <c r="P623" s="4">
        <f>SUM(Nurse[[#This Row],[LPN Hours (excl. Admin)]],Nurse[[#This Row],[LPN Admin Hours]])</f>
        <v>99.448369565217391</v>
      </c>
      <c r="Q623" s="4">
        <v>99.448369565217391</v>
      </c>
      <c r="R623" s="4">
        <v>0</v>
      </c>
      <c r="S623" s="4">
        <f>SUM(Nurse[[#This Row],[CNA Hours]],Nurse[[#This Row],[NA TR Hours]],Nurse[[#This Row],[Med Aide/Tech Hours]])</f>
        <v>228.80978260869566</v>
      </c>
      <c r="T623" s="4">
        <v>228.80978260869566</v>
      </c>
      <c r="U623" s="4">
        <v>0</v>
      </c>
      <c r="V623" s="4">
        <v>0</v>
      </c>
      <c r="W6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110.25271739130434</v>
      </c>
      <c r="X623" s="4">
        <v>9.0353260869565215</v>
      </c>
      <c r="Y623" s="4">
        <v>0</v>
      </c>
      <c r="Z623" s="4">
        <v>0</v>
      </c>
      <c r="AA623" s="4">
        <v>32.486413043478258</v>
      </c>
      <c r="AB623" s="4">
        <v>0</v>
      </c>
      <c r="AC623" s="4">
        <v>68.730978260869563</v>
      </c>
      <c r="AD623" s="4">
        <v>0</v>
      </c>
      <c r="AE623" s="4">
        <v>0</v>
      </c>
      <c r="AF623" s="1">
        <v>395167</v>
      </c>
      <c r="AG623" s="1">
        <v>3</v>
      </c>
      <c r="AH623"/>
    </row>
    <row r="624" spans="1:34" x14ac:dyDescent="0.25">
      <c r="A624" t="s">
        <v>721</v>
      </c>
      <c r="B624" t="s">
        <v>483</v>
      </c>
      <c r="C624" t="s">
        <v>843</v>
      </c>
      <c r="D624" t="s">
        <v>788</v>
      </c>
      <c r="E624" s="4">
        <v>100.09782608695652</v>
      </c>
      <c r="F624" s="4">
        <f>Nurse[[#This Row],[Total Nurse Staff Hours]]/Nurse[[#This Row],[MDS Census]]</f>
        <v>4.7420132479096546</v>
      </c>
      <c r="G624" s="4">
        <f>Nurse[[#This Row],[Total Direct Care Staff Hours]]/Nurse[[#This Row],[MDS Census]]</f>
        <v>4.4853588880443054</v>
      </c>
      <c r="H624" s="4">
        <f>Nurse[[#This Row],[Total RN Hours (w/ Admin, DON)]]/Nurse[[#This Row],[MDS Census]]</f>
        <v>0.76312411771093502</v>
      </c>
      <c r="I624" s="4">
        <f>Nurse[[#This Row],[RN Hours (excl. Admin, DON)]]/Nurse[[#This Row],[MDS Census]]</f>
        <v>0.55169725268758818</v>
      </c>
      <c r="J624" s="4">
        <f>SUM(Nurse[[#This Row],[RN Hours (excl. Admin, DON)]],Nurse[[#This Row],[RN Admin Hours]],Nurse[[#This Row],[RN DON Hours]],Nurse[[#This Row],[LPN Hours (excl. Admin)]],Nurse[[#This Row],[LPN Admin Hours]],Nurse[[#This Row],[CNA Hours]],Nurse[[#This Row],[NA TR Hours]],Nurse[[#This Row],[Med Aide/Tech Hours]])</f>
        <v>474.66521739130445</v>
      </c>
      <c r="K624" s="4">
        <f>SUM(Nurse[[#This Row],[RN Hours (excl. Admin, DON)]],Nurse[[#This Row],[LPN Hours (excl. Admin)]],Nurse[[#This Row],[CNA Hours]],Nurse[[#This Row],[NA TR Hours]],Nurse[[#This Row],[Med Aide/Tech Hours]])</f>
        <v>448.97467391304355</v>
      </c>
      <c r="L624" s="4">
        <f>SUM(Nurse[[#This Row],[RN Hours (excl. Admin, DON)]],Nurse[[#This Row],[RN Admin Hours]],Nurse[[#This Row],[RN DON Hours]])</f>
        <v>76.38706521739131</v>
      </c>
      <c r="M624" s="4">
        <v>55.223695652173909</v>
      </c>
      <c r="N624" s="4">
        <v>15.924239130434785</v>
      </c>
      <c r="O624" s="4">
        <v>5.2391304347826084</v>
      </c>
      <c r="P624" s="4">
        <f>SUM(Nurse[[#This Row],[LPN Hours (excl. Admin)]],Nurse[[#This Row],[LPN Admin Hours]])</f>
        <v>137.7429347826087</v>
      </c>
      <c r="Q624" s="4">
        <v>133.21576086956523</v>
      </c>
      <c r="R624" s="4">
        <v>4.5271739130434785</v>
      </c>
      <c r="S624" s="4">
        <f>SUM(Nurse[[#This Row],[CNA Hours]],Nurse[[#This Row],[NA TR Hours]],Nurse[[#This Row],[Med Aide/Tech Hours]])</f>
        <v>260.5352173913044</v>
      </c>
      <c r="T624" s="4">
        <v>241.17510869565226</v>
      </c>
      <c r="U624" s="4">
        <v>19.360108695652173</v>
      </c>
      <c r="V624" s="4">
        <v>0</v>
      </c>
      <c r="W6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30.711956521739129</v>
      </c>
      <c r="X624" s="4">
        <v>12.880434782608695</v>
      </c>
      <c r="Y624" s="4">
        <v>0</v>
      </c>
      <c r="Z624" s="4">
        <v>0</v>
      </c>
      <c r="AA624" s="4">
        <v>12.451086956521738</v>
      </c>
      <c r="AB624" s="4">
        <v>0</v>
      </c>
      <c r="AC624" s="4">
        <v>5.3804347826086953</v>
      </c>
      <c r="AD624" s="4">
        <v>0</v>
      </c>
      <c r="AE624" s="4">
        <v>0</v>
      </c>
      <c r="AF624" s="1">
        <v>395787</v>
      </c>
      <c r="AG624" s="1">
        <v>3</v>
      </c>
      <c r="AH624"/>
    </row>
    <row r="625" spans="1:34" x14ac:dyDescent="0.25">
      <c r="A625" t="s">
        <v>721</v>
      </c>
      <c r="B625" t="s">
        <v>553</v>
      </c>
      <c r="C625" t="s">
        <v>991</v>
      </c>
      <c r="D625" t="s">
        <v>793</v>
      </c>
      <c r="E625" s="4">
        <v>109.6304347826087</v>
      </c>
      <c r="F625" s="4">
        <f>Nurse[[#This Row],[Total Nurse Staff Hours]]/Nurse[[#This Row],[MDS Census]]</f>
        <v>4.1613127106880814</v>
      </c>
      <c r="G625" s="4">
        <f>Nurse[[#This Row],[Total Direct Care Staff Hours]]/Nurse[[#This Row],[MDS Census]]</f>
        <v>3.9473775530438227</v>
      </c>
      <c r="H625" s="4">
        <f>Nurse[[#This Row],[Total RN Hours (w/ Admin, DON)]]/Nurse[[#This Row],[MDS Census]]</f>
        <v>0.49933075550267692</v>
      </c>
      <c r="I625" s="4">
        <f>Nurse[[#This Row],[RN Hours (excl. Admin, DON)]]/Nurse[[#This Row],[MDS Census]]</f>
        <v>0.43198492960539359</v>
      </c>
      <c r="J625" s="4">
        <f>SUM(Nurse[[#This Row],[RN Hours (excl. Admin, DON)]],Nurse[[#This Row],[RN Admin Hours]],Nurse[[#This Row],[RN DON Hours]],Nurse[[#This Row],[LPN Hours (excl. Admin)]],Nurse[[#This Row],[LPN Admin Hours]],Nurse[[#This Row],[CNA Hours]],Nurse[[#This Row],[NA TR Hours]],Nurse[[#This Row],[Med Aide/Tech Hours]])</f>
        <v>456.20652173913038</v>
      </c>
      <c r="K625" s="4">
        <f>SUM(Nurse[[#This Row],[RN Hours (excl. Admin, DON)]],Nurse[[#This Row],[LPN Hours (excl. Admin)]],Nurse[[#This Row],[CNA Hours]],Nurse[[#This Row],[NA TR Hours]],Nurse[[#This Row],[Med Aide/Tech Hours]])</f>
        <v>432.75271739130432</v>
      </c>
      <c r="L625" s="4">
        <f>SUM(Nurse[[#This Row],[RN Hours (excl. Admin, DON)]],Nurse[[#This Row],[RN Admin Hours]],Nurse[[#This Row],[RN DON Hours]])</f>
        <v>54.741847826086953</v>
      </c>
      <c r="M625" s="4">
        <v>47.358695652173914</v>
      </c>
      <c r="N625" s="4">
        <v>2.4918478260869565</v>
      </c>
      <c r="O625" s="4">
        <v>4.8913043478260869</v>
      </c>
      <c r="P625" s="4">
        <f>SUM(Nurse[[#This Row],[LPN Hours (excl. Admin)]],Nurse[[#This Row],[LPN Admin Hours]])</f>
        <v>141.63586956521738</v>
      </c>
      <c r="Q625" s="4">
        <v>125.56521739130434</v>
      </c>
      <c r="R625" s="4">
        <v>16.070652173913043</v>
      </c>
      <c r="S625" s="4">
        <f>SUM(Nurse[[#This Row],[CNA Hours]],Nurse[[#This Row],[NA TR Hours]],Nurse[[#This Row],[Med Aide/Tech Hours]])</f>
        <v>259.82880434782606</v>
      </c>
      <c r="T625" s="4">
        <v>259.82880434782606</v>
      </c>
      <c r="U625" s="4">
        <v>0</v>
      </c>
      <c r="V625" s="4">
        <v>0</v>
      </c>
      <c r="W6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25" s="4">
        <v>0</v>
      </c>
      <c r="Y625" s="4">
        <v>0</v>
      </c>
      <c r="Z625" s="4">
        <v>0</v>
      </c>
      <c r="AA625" s="4">
        <v>0</v>
      </c>
      <c r="AB625" s="4">
        <v>0</v>
      </c>
      <c r="AC625" s="4">
        <v>0</v>
      </c>
      <c r="AD625" s="4">
        <v>0</v>
      </c>
      <c r="AE625" s="4">
        <v>0</v>
      </c>
      <c r="AF625" s="1">
        <v>395895</v>
      </c>
      <c r="AG625" s="1">
        <v>3</v>
      </c>
      <c r="AH625"/>
    </row>
    <row r="626" spans="1:34" x14ac:dyDescent="0.25">
      <c r="A626" t="s">
        <v>721</v>
      </c>
      <c r="B626" t="s">
        <v>664</v>
      </c>
      <c r="C626" t="s">
        <v>994</v>
      </c>
      <c r="D626" t="s">
        <v>755</v>
      </c>
      <c r="E626" s="4">
        <v>37.5</v>
      </c>
      <c r="F626" s="4">
        <f>Nurse[[#This Row],[Total Nurse Staff Hours]]/Nurse[[#This Row],[MDS Census]]</f>
        <v>4.2714115942028972</v>
      </c>
      <c r="G626" s="4">
        <f>Nurse[[#This Row],[Total Direct Care Staff Hours]]/Nurse[[#This Row],[MDS Census]]</f>
        <v>3.8863246376811578</v>
      </c>
      <c r="H626" s="4">
        <f>Nurse[[#This Row],[Total RN Hours (w/ Admin, DON)]]/Nurse[[#This Row],[MDS Census]]</f>
        <v>1.1669130434782609</v>
      </c>
      <c r="I626" s="4">
        <f>Nurse[[#This Row],[RN Hours (excl. Admin, DON)]]/Nurse[[#This Row],[MDS Census]]</f>
        <v>0.87830434782608713</v>
      </c>
      <c r="J626" s="4">
        <f>SUM(Nurse[[#This Row],[RN Hours (excl. Admin, DON)]],Nurse[[#This Row],[RN Admin Hours]],Nurse[[#This Row],[RN DON Hours]],Nurse[[#This Row],[LPN Hours (excl. Admin)]],Nurse[[#This Row],[LPN Admin Hours]],Nurse[[#This Row],[CNA Hours]],Nurse[[#This Row],[NA TR Hours]],Nurse[[#This Row],[Med Aide/Tech Hours]])</f>
        <v>160.17793478260865</v>
      </c>
      <c r="K626" s="4">
        <f>SUM(Nurse[[#This Row],[RN Hours (excl. Admin, DON)]],Nurse[[#This Row],[LPN Hours (excl. Admin)]],Nurse[[#This Row],[CNA Hours]],Nurse[[#This Row],[NA TR Hours]],Nurse[[#This Row],[Med Aide/Tech Hours]])</f>
        <v>145.73717391304342</v>
      </c>
      <c r="L626" s="4">
        <f>SUM(Nurse[[#This Row],[RN Hours (excl. Admin, DON)]],Nurse[[#This Row],[RN Admin Hours]],Nurse[[#This Row],[RN DON Hours]])</f>
        <v>43.759239130434779</v>
      </c>
      <c r="M626" s="4">
        <v>32.936413043478268</v>
      </c>
      <c r="N626" s="4">
        <v>5.4114130434782579</v>
      </c>
      <c r="O626" s="4">
        <v>5.4114130434782579</v>
      </c>
      <c r="P626" s="4">
        <f>SUM(Nurse[[#This Row],[LPN Hours (excl. Admin)]],Nurse[[#This Row],[LPN Admin Hours]])</f>
        <v>41.468478260869567</v>
      </c>
      <c r="Q626" s="4">
        <v>37.850543478260875</v>
      </c>
      <c r="R626" s="4">
        <v>3.6179347826086929</v>
      </c>
      <c r="S626" s="4">
        <f>SUM(Nurse[[#This Row],[CNA Hours]],Nurse[[#This Row],[NA TR Hours]],Nurse[[#This Row],[Med Aide/Tech Hours]])</f>
        <v>74.950217391304292</v>
      </c>
      <c r="T626" s="4">
        <v>74.950217391304292</v>
      </c>
      <c r="U626" s="4">
        <v>0</v>
      </c>
      <c r="V626" s="4">
        <v>0</v>
      </c>
      <c r="W6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78.843695652173921</v>
      </c>
      <c r="X626" s="4">
        <v>15.565217391304348</v>
      </c>
      <c r="Y626" s="4">
        <v>0</v>
      </c>
      <c r="Z626" s="4">
        <v>0</v>
      </c>
      <c r="AA626" s="4">
        <v>14.477173913043476</v>
      </c>
      <c r="AB626" s="4">
        <v>0</v>
      </c>
      <c r="AC626" s="4">
        <v>48.801304347826097</v>
      </c>
      <c r="AD626" s="4">
        <v>0</v>
      </c>
      <c r="AE626" s="4">
        <v>0</v>
      </c>
      <c r="AF626" s="1">
        <v>396133</v>
      </c>
      <c r="AG626" s="1">
        <v>3</v>
      </c>
      <c r="AH626"/>
    </row>
    <row r="627" spans="1:34" x14ac:dyDescent="0.25">
      <c r="A627" t="s">
        <v>721</v>
      </c>
      <c r="B627" t="s">
        <v>675</v>
      </c>
      <c r="C627" t="s">
        <v>885</v>
      </c>
      <c r="D627" t="s">
        <v>795</v>
      </c>
      <c r="E627" s="4">
        <v>11.869565217391305</v>
      </c>
      <c r="F627" s="4">
        <f>Nurse[[#This Row],[Total Nurse Staff Hours]]/Nurse[[#This Row],[MDS Census]]</f>
        <v>6.0716117216117214</v>
      </c>
      <c r="G627" s="4">
        <f>Nurse[[#This Row],[Total Direct Care Staff Hours]]/Nurse[[#This Row],[MDS Census]]</f>
        <v>5.5423076923076922</v>
      </c>
      <c r="H627" s="4">
        <f>Nurse[[#This Row],[Total RN Hours (w/ Admin, DON)]]/Nurse[[#This Row],[MDS Census]]</f>
        <v>2.5122710622710627</v>
      </c>
      <c r="I627" s="4">
        <f>Nurse[[#This Row],[RN Hours (excl. Admin, DON)]]/Nurse[[#This Row],[MDS Census]]</f>
        <v>1.982967032967033</v>
      </c>
      <c r="J627" s="4">
        <f>SUM(Nurse[[#This Row],[RN Hours (excl. Admin, DON)]],Nurse[[#This Row],[RN Admin Hours]],Nurse[[#This Row],[RN DON Hours]],Nurse[[#This Row],[LPN Hours (excl. Admin)]],Nurse[[#This Row],[LPN Admin Hours]],Nurse[[#This Row],[CNA Hours]],Nurse[[#This Row],[NA TR Hours]],Nurse[[#This Row],[Med Aide/Tech Hours]])</f>
        <v>72.067391304347822</v>
      </c>
      <c r="K627" s="4">
        <f>SUM(Nurse[[#This Row],[RN Hours (excl. Admin, DON)]],Nurse[[#This Row],[LPN Hours (excl. Admin)]],Nurse[[#This Row],[CNA Hours]],Nurse[[#This Row],[NA TR Hours]],Nurse[[#This Row],[Med Aide/Tech Hours]])</f>
        <v>65.78478260869565</v>
      </c>
      <c r="L627" s="4">
        <f>SUM(Nurse[[#This Row],[RN Hours (excl. Admin, DON)]],Nurse[[#This Row],[RN Admin Hours]],Nurse[[#This Row],[RN DON Hours]])</f>
        <v>29.819565217391307</v>
      </c>
      <c r="M627" s="4">
        <v>23.536956521739132</v>
      </c>
      <c r="N627" s="4">
        <v>0.54347826086956519</v>
      </c>
      <c r="O627" s="4">
        <v>5.7391304347826084</v>
      </c>
      <c r="P627" s="4">
        <f>SUM(Nurse[[#This Row],[LPN Hours (excl. Admin)]],Nurse[[#This Row],[LPN Admin Hours]])</f>
        <v>10.328260869565215</v>
      </c>
      <c r="Q627" s="4">
        <v>10.328260869565215</v>
      </c>
      <c r="R627" s="4">
        <v>0</v>
      </c>
      <c r="S627" s="4">
        <f>SUM(Nurse[[#This Row],[CNA Hours]],Nurse[[#This Row],[NA TR Hours]],Nurse[[#This Row],[Med Aide/Tech Hours]])</f>
        <v>31.919565217391298</v>
      </c>
      <c r="T627" s="4">
        <v>31.919565217391298</v>
      </c>
      <c r="U627" s="4">
        <v>0</v>
      </c>
      <c r="V627" s="4">
        <v>0</v>
      </c>
      <c r="W6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27" s="4">
        <v>0</v>
      </c>
      <c r="Y627" s="4">
        <v>0</v>
      </c>
      <c r="Z627" s="4">
        <v>0</v>
      </c>
      <c r="AA627" s="4">
        <v>0</v>
      </c>
      <c r="AB627" s="4">
        <v>0</v>
      </c>
      <c r="AC627" s="4">
        <v>0</v>
      </c>
      <c r="AD627" s="4">
        <v>0</v>
      </c>
      <c r="AE627" s="4">
        <v>0</v>
      </c>
      <c r="AF627" s="1">
        <v>396147</v>
      </c>
      <c r="AG627" s="1">
        <v>3</v>
      </c>
      <c r="AH627"/>
    </row>
    <row r="628" spans="1:34" x14ac:dyDescent="0.25">
      <c r="A628" t="s">
        <v>721</v>
      </c>
      <c r="B628" t="s">
        <v>638</v>
      </c>
      <c r="C628" t="s">
        <v>1073</v>
      </c>
      <c r="D628" t="s">
        <v>798</v>
      </c>
      <c r="E628" s="4">
        <v>32.021739130434781</v>
      </c>
      <c r="F628" s="4">
        <f>Nurse[[#This Row],[Total Nurse Staff Hours]]/Nurse[[#This Row],[MDS Census]]</f>
        <v>4.4052104548540392</v>
      </c>
      <c r="G628" s="4">
        <f>Nurse[[#This Row],[Total Direct Care Staff Hours]]/Nurse[[#This Row],[MDS Census]]</f>
        <v>4.1173625254582484</v>
      </c>
      <c r="H628" s="4">
        <f>Nurse[[#This Row],[Total RN Hours (w/ Admin, DON)]]/Nurse[[#This Row],[MDS Census]]</f>
        <v>0.9919891378139849</v>
      </c>
      <c r="I628" s="4">
        <f>Nurse[[#This Row],[RN Hours (excl. Admin, DON)]]/Nurse[[#This Row],[MDS Census]]</f>
        <v>0.70414120841819383</v>
      </c>
      <c r="J628" s="4">
        <f>SUM(Nurse[[#This Row],[RN Hours (excl. Admin, DON)]],Nurse[[#This Row],[RN Admin Hours]],Nurse[[#This Row],[RN DON Hours]],Nurse[[#This Row],[LPN Hours (excl. Admin)]],Nurse[[#This Row],[LPN Admin Hours]],Nurse[[#This Row],[CNA Hours]],Nurse[[#This Row],[NA TR Hours]],Nurse[[#This Row],[Med Aide/Tech Hours]])</f>
        <v>141.0625</v>
      </c>
      <c r="K628" s="4">
        <f>SUM(Nurse[[#This Row],[RN Hours (excl. Admin, DON)]],Nurse[[#This Row],[LPN Hours (excl. Admin)]],Nurse[[#This Row],[CNA Hours]],Nurse[[#This Row],[NA TR Hours]],Nurse[[#This Row],[Med Aide/Tech Hours]])</f>
        <v>131.84510869565216</v>
      </c>
      <c r="L628" s="4">
        <f>SUM(Nurse[[#This Row],[RN Hours (excl. Admin, DON)]],Nurse[[#This Row],[RN Admin Hours]],Nurse[[#This Row],[RN DON Hours]])</f>
        <v>31.76521739130434</v>
      </c>
      <c r="M628" s="4">
        <v>22.547826086956512</v>
      </c>
      <c r="N628" s="4">
        <v>0</v>
      </c>
      <c r="O628" s="4">
        <v>9.2173913043478262</v>
      </c>
      <c r="P628" s="4">
        <f>SUM(Nurse[[#This Row],[LPN Hours (excl. Admin)]],Nurse[[#This Row],[LPN Admin Hours]])</f>
        <v>23.772826086956517</v>
      </c>
      <c r="Q628" s="4">
        <v>23.772826086956517</v>
      </c>
      <c r="R628" s="4">
        <v>0</v>
      </c>
      <c r="S628" s="4">
        <f>SUM(Nurse[[#This Row],[CNA Hours]],Nurse[[#This Row],[NA TR Hours]],Nurse[[#This Row],[Med Aide/Tech Hours]])</f>
        <v>85.524456521739125</v>
      </c>
      <c r="T628" s="4">
        <v>85.524456521739125</v>
      </c>
      <c r="U628" s="4">
        <v>0</v>
      </c>
      <c r="V628" s="4">
        <v>0</v>
      </c>
      <c r="W6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28" s="4">
        <v>0</v>
      </c>
      <c r="Y628" s="4">
        <v>0</v>
      </c>
      <c r="Z628" s="4">
        <v>0</v>
      </c>
      <c r="AA628" s="4">
        <v>0</v>
      </c>
      <c r="AB628" s="4">
        <v>0</v>
      </c>
      <c r="AC628" s="4">
        <v>0</v>
      </c>
      <c r="AD628" s="4">
        <v>0</v>
      </c>
      <c r="AE628" s="4">
        <v>0</v>
      </c>
      <c r="AF628" s="1">
        <v>396092</v>
      </c>
      <c r="AG628" s="1">
        <v>3</v>
      </c>
      <c r="AH628"/>
    </row>
    <row r="629" spans="1:34" x14ac:dyDescent="0.25">
      <c r="A629" t="s">
        <v>721</v>
      </c>
      <c r="B629" t="s">
        <v>518</v>
      </c>
      <c r="C629" t="s">
        <v>905</v>
      </c>
      <c r="D629" t="s">
        <v>768</v>
      </c>
      <c r="E629" s="4">
        <v>44.108695652173914</v>
      </c>
      <c r="F629" s="4">
        <f>Nurse[[#This Row],[Total Nurse Staff Hours]]/Nurse[[#This Row],[MDS Census]]</f>
        <v>3.9115943814687038</v>
      </c>
      <c r="G629" s="4">
        <f>Nurse[[#This Row],[Total Direct Care Staff Hours]]/Nurse[[#This Row],[MDS Census]]</f>
        <v>3.5447264662395268</v>
      </c>
      <c r="H629" s="4">
        <f>Nurse[[#This Row],[Total RN Hours (w/ Admin, DON)]]/Nurse[[#This Row],[MDS Census]]</f>
        <v>0.85664120256283882</v>
      </c>
      <c r="I629" s="4">
        <f>Nurse[[#This Row],[RN Hours (excl. Admin, DON)]]/Nurse[[#This Row],[MDS Census]]</f>
        <v>0.48977328733366193</v>
      </c>
      <c r="J629" s="4">
        <f>SUM(Nurse[[#This Row],[RN Hours (excl. Admin, DON)]],Nurse[[#This Row],[RN Admin Hours]],Nurse[[#This Row],[RN DON Hours]],Nurse[[#This Row],[LPN Hours (excl. Admin)]],Nurse[[#This Row],[LPN Admin Hours]],Nurse[[#This Row],[CNA Hours]],Nurse[[#This Row],[NA TR Hours]],Nurse[[#This Row],[Med Aide/Tech Hours]])</f>
        <v>172.53532608695653</v>
      </c>
      <c r="K629" s="4">
        <f>SUM(Nurse[[#This Row],[RN Hours (excl. Admin, DON)]],Nurse[[#This Row],[LPN Hours (excl. Admin)]],Nurse[[#This Row],[CNA Hours]],Nurse[[#This Row],[NA TR Hours]],Nurse[[#This Row],[Med Aide/Tech Hours]])</f>
        <v>156.35326086956522</v>
      </c>
      <c r="L629" s="4">
        <f>SUM(Nurse[[#This Row],[RN Hours (excl. Admin, DON)]],Nurse[[#This Row],[RN Admin Hours]],Nurse[[#This Row],[RN DON Hours]])</f>
        <v>37.785326086956523</v>
      </c>
      <c r="M629" s="4">
        <v>21.603260869565219</v>
      </c>
      <c r="N629" s="4">
        <v>10.649456521739131</v>
      </c>
      <c r="O629" s="4">
        <v>5.5326086956521738</v>
      </c>
      <c r="P629" s="4">
        <f>SUM(Nurse[[#This Row],[LPN Hours (excl. Admin)]],Nurse[[#This Row],[LPN Admin Hours]])</f>
        <v>28.6875</v>
      </c>
      <c r="Q629" s="4">
        <v>28.6875</v>
      </c>
      <c r="R629" s="4">
        <v>0</v>
      </c>
      <c r="S629" s="4">
        <f>SUM(Nurse[[#This Row],[CNA Hours]],Nurse[[#This Row],[NA TR Hours]],Nurse[[#This Row],[Med Aide/Tech Hours]])</f>
        <v>106.0625</v>
      </c>
      <c r="T629" s="4">
        <v>106.0625</v>
      </c>
      <c r="U629" s="4">
        <v>0</v>
      </c>
      <c r="V629" s="4">
        <v>0</v>
      </c>
      <c r="W6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16.421195652173914</v>
      </c>
      <c r="X629" s="4">
        <v>0.1766304347826087</v>
      </c>
      <c r="Y629" s="4">
        <v>0</v>
      </c>
      <c r="Z629" s="4">
        <v>0</v>
      </c>
      <c r="AA629" s="4">
        <v>4.3858695652173916</v>
      </c>
      <c r="AB629" s="4">
        <v>0</v>
      </c>
      <c r="AC629" s="4">
        <v>11.858695652173912</v>
      </c>
      <c r="AD629" s="4">
        <v>0</v>
      </c>
      <c r="AE629" s="4">
        <v>0</v>
      </c>
      <c r="AF629" s="1">
        <v>395842</v>
      </c>
      <c r="AG629" s="1">
        <v>3</v>
      </c>
      <c r="AH629"/>
    </row>
    <row r="630" spans="1:34" x14ac:dyDescent="0.25">
      <c r="A630" t="s">
        <v>721</v>
      </c>
      <c r="B630" t="s">
        <v>35</v>
      </c>
      <c r="C630" t="s">
        <v>905</v>
      </c>
      <c r="D630" t="s">
        <v>768</v>
      </c>
      <c r="E630" s="4">
        <v>125.09782608695652</v>
      </c>
      <c r="F630" s="4">
        <f>Nurse[[#This Row],[Total Nurse Staff Hours]]/Nurse[[#This Row],[MDS Census]]</f>
        <v>4.2315031714310543</v>
      </c>
      <c r="G630" s="4">
        <f>Nurse[[#This Row],[Total Direct Care Staff Hours]]/Nurse[[#This Row],[MDS Census]]</f>
        <v>3.6542592753497263</v>
      </c>
      <c r="H630" s="4">
        <f>Nurse[[#This Row],[Total RN Hours (w/ Admin, DON)]]/Nurse[[#This Row],[MDS Census]]</f>
        <v>1.2267355982274741</v>
      </c>
      <c r="I630" s="4">
        <f>Nurse[[#This Row],[RN Hours (excl. Admin, DON)]]/Nurse[[#This Row],[MDS Census]]</f>
        <v>0.71452776088278747</v>
      </c>
      <c r="J630" s="4">
        <f>SUM(Nurse[[#This Row],[RN Hours (excl. Admin, DON)]],Nurse[[#This Row],[RN Admin Hours]],Nurse[[#This Row],[RN DON Hours]],Nurse[[#This Row],[LPN Hours (excl. Admin)]],Nurse[[#This Row],[LPN Admin Hours]],Nurse[[#This Row],[CNA Hours]],Nurse[[#This Row],[NA TR Hours]],Nurse[[#This Row],[Med Aide/Tech Hours]])</f>
        <v>529.35184782608701</v>
      </c>
      <c r="K630" s="4">
        <f>SUM(Nurse[[#This Row],[RN Hours (excl. Admin, DON)]],Nurse[[#This Row],[LPN Hours (excl. Admin)]],Nurse[[#This Row],[CNA Hours]],Nurse[[#This Row],[NA TR Hours]],Nurse[[#This Row],[Med Aide/Tech Hours]])</f>
        <v>457.13989130434783</v>
      </c>
      <c r="L630" s="4">
        <f>SUM(Nurse[[#This Row],[RN Hours (excl. Admin, DON)]],Nurse[[#This Row],[RN Admin Hours]],Nurse[[#This Row],[RN DON Hours]])</f>
        <v>153.46195652173913</v>
      </c>
      <c r="M630" s="4">
        <v>89.385869565217391</v>
      </c>
      <c r="N630" s="4">
        <v>59.391304347826086</v>
      </c>
      <c r="O630" s="4">
        <v>4.6847826086956523</v>
      </c>
      <c r="P630" s="4">
        <f>SUM(Nurse[[#This Row],[LPN Hours (excl. Admin)]],Nurse[[#This Row],[LPN Admin Hours]])</f>
        <v>66.40217391304347</v>
      </c>
      <c r="Q630" s="4">
        <v>58.266304347826086</v>
      </c>
      <c r="R630" s="4">
        <v>8.1358695652173907</v>
      </c>
      <c r="S630" s="4">
        <f>SUM(Nurse[[#This Row],[CNA Hours]],Nurse[[#This Row],[NA TR Hours]],Nurse[[#This Row],[Med Aide/Tech Hours]])</f>
        <v>309.48771739130433</v>
      </c>
      <c r="T630" s="4">
        <v>304.19423913043477</v>
      </c>
      <c r="U630" s="4">
        <v>5.2934782608695654</v>
      </c>
      <c r="V630" s="4">
        <v>0</v>
      </c>
      <c r="W6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80.986413043478265</v>
      </c>
      <c r="X630" s="4">
        <v>27.945652173913043</v>
      </c>
      <c r="Y630" s="4">
        <v>0</v>
      </c>
      <c r="Z630" s="4">
        <v>0</v>
      </c>
      <c r="AA630" s="4">
        <v>4.0516304347826084</v>
      </c>
      <c r="AB630" s="4">
        <v>0</v>
      </c>
      <c r="AC630" s="4">
        <v>48.989130434782609</v>
      </c>
      <c r="AD630" s="4">
        <v>0</v>
      </c>
      <c r="AE630" s="4">
        <v>0</v>
      </c>
      <c r="AF630" s="1">
        <v>395034</v>
      </c>
      <c r="AG630" s="1">
        <v>3</v>
      </c>
      <c r="AH630"/>
    </row>
    <row r="631" spans="1:34" x14ac:dyDescent="0.25">
      <c r="A631" t="s">
        <v>721</v>
      </c>
      <c r="B631" t="s">
        <v>93</v>
      </c>
      <c r="C631" t="s">
        <v>909</v>
      </c>
      <c r="D631" t="s">
        <v>763</v>
      </c>
      <c r="E631" s="4">
        <v>103.90217391304348</v>
      </c>
      <c r="F631" s="4">
        <f>Nurse[[#This Row],[Total Nurse Staff Hours]]/Nurse[[#This Row],[MDS Census]]</f>
        <v>3.2922293126896118</v>
      </c>
      <c r="G631" s="4">
        <f>Nurse[[#This Row],[Total Direct Care Staff Hours]]/Nurse[[#This Row],[MDS Census]]</f>
        <v>3.0901506433727373</v>
      </c>
      <c r="H631" s="4">
        <f>Nurse[[#This Row],[Total RN Hours (w/ Admin, DON)]]/Nurse[[#This Row],[MDS Census]]</f>
        <v>0.60630505282979386</v>
      </c>
      <c r="I631" s="4">
        <f>Nurse[[#This Row],[RN Hours (excl. Admin, DON)]]/Nurse[[#This Row],[MDS Census]]</f>
        <v>0.40422638351291973</v>
      </c>
      <c r="J631" s="4">
        <f>SUM(Nurse[[#This Row],[RN Hours (excl. Admin, DON)]],Nurse[[#This Row],[RN Admin Hours]],Nurse[[#This Row],[RN DON Hours]],Nurse[[#This Row],[LPN Hours (excl. Admin)]],Nurse[[#This Row],[LPN Admin Hours]],Nurse[[#This Row],[CNA Hours]],Nurse[[#This Row],[NA TR Hours]],Nurse[[#This Row],[Med Aide/Tech Hours]])</f>
        <v>342.06978260869568</v>
      </c>
      <c r="K631" s="4">
        <f>SUM(Nurse[[#This Row],[RN Hours (excl. Admin, DON)]],Nurse[[#This Row],[LPN Hours (excl. Admin)]],Nurse[[#This Row],[CNA Hours]],Nurse[[#This Row],[NA TR Hours]],Nurse[[#This Row],[Med Aide/Tech Hours]])</f>
        <v>321.07336956521738</v>
      </c>
      <c r="L631" s="4">
        <f>SUM(Nurse[[#This Row],[RN Hours (excl. Admin, DON)]],Nurse[[#This Row],[RN Admin Hours]],Nurse[[#This Row],[RN DON Hours]])</f>
        <v>62.996413043478256</v>
      </c>
      <c r="M631" s="4">
        <v>42</v>
      </c>
      <c r="N631" s="4">
        <v>15.714673913043478</v>
      </c>
      <c r="O631" s="4">
        <v>5.2817391304347829</v>
      </c>
      <c r="P631" s="4">
        <f>SUM(Nurse[[#This Row],[LPN Hours (excl. Admin)]],Nurse[[#This Row],[LPN Admin Hours]])</f>
        <v>91.059782608695656</v>
      </c>
      <c r="Q631" s="4">
        <v>91.059782608695656</v>
      </c>
      <c r="R631" s="4">
        <v>0</v>
      </c>
      <c r="S631" s="4">
        <f>SUM(Nurse[[#This Row],[CNA Hours]],Nurse[[#This Row],[NA TR Hours]],Nurse[[#This Row],[Med Aide/Tech Hours]])</f>
        <v>188.01358695652172</v>
      </c>
      <c r="T631" s="4">
        <v>139.07065217391303</v>
      </c>
      <c r="U631" s="4">
        <v>48.942934782608695</v>
      </c>
      <c r="V631" s="4">
        <v>0</v>
      </c>
      <c r="W6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56.209239130434781</v>
      </c>
      <c r="X631" s="4">
        <v>5.75</v>
      </c>
      <c r="Y631" s="4">
        <v>1.6059782608695652</v>
      </c>
      <c r="Z631" s="4">
        <v>1.0434782608695652</v>
      </c>
      <c r="AA631" s="4">
        <v>42.646739130434781</v>
      </c>
      <c r="AB631" s="4">
        <v>0</v>
      </c>
      <c r="AC631" s="4">
        <v>5.1630434782608692</v>
      </c>
      <c r="AD631" s="4">
        <v>0</v>
      </c>
      <c r="AE631" s="4">
        <v>0</v>
      </c>
      <c r="AF631" s="1">
        <v>395200</v>
      </c>
      <c r="AG631" s="1">
        <v>3</v>
      </c>
      <c r="AH631"/>
    </row>
    <row r="632" spans="1:34" x14ac:dyDescent="0.25">
      <c r="A632" t="s">
        <v>721</v>
      </c>
      <c r="B632" t="s">
        <v>388</v>
      </c>
      <c r="C632" t="s">
        <v>810</v>
      </c>
      <c r="D632" t="s">
        <v>751</v>
      </c>
      <c r="E632" s="4">
        <v>91.08450704225352</v>
      </c>
      <c r="F632" s="4">
        <f>Nurse[[#This Row],[Total Nurse Staff Hours]]/Nurse[[#This Row],[MDS Census]]</f>
        <v>3.5433353950827269</v>
      </c>
      <c r="G632" s="4">
        <f>Nurse[[#This Row],[Total Direct Care Staff Hours]]/Nurse[[#This Row],[MDS Census]]</f>
        <v>3.0995670326271831</v>
      </c>
      <c r="H632" s="4">
        <f>Nurse[[#This Row],[Total RN Hours (w/ Admin, DON)]]/Nurse[[#This Row],[MDS Census]]</f>
        <v>0.73244162672027224</v>
      </c>
      <c r="I632" s="4">
        <f>Nurse[[#This Row],[RN Hours (excl. Admin, DON)]]/Nurse[[#This Row],[MDS Census]]</f>
        <v>0.28867326426472872</v>
      </c>
      <c r="J632" s="4">
        <f>SUM(Nurse[[#This Row],[RN Hours (excl. Admin, DON)]],Nurse[[#This Row],[RN Admin Hours]],Nurse[[#This Row],[RN DON Hours]],Nurse[[#This Row],[LPN Hours (excl. Admin)]],Nurse[[#This Row],[LPN Admin Hours]],Nurse[[#This Row],[CNA Hours]],Nurse[[#This Row],[NA TR Hours]],Nurse[[#This Row],[Med Aide/Tech Hours]])</f>
        <v>322.74295774647879</v>
      </c>
      <c r="K632" s="4">
        <f>SUM(Nurse[[#This Row],[RN Hours (excl. Admin, DON)]],Nurse[[#This Row],[LPN Hours (excl. Admin)]],Nurse[[#This Row],[CNA Hours]],Nurse[[#This Row],[NA TR Hours]],Nurse[[#This Row],[Med Aide/Tech Hours]])</f>
        <v>282.32253521126751</v>
      </c>
      <c r="L632" s="4">
        <f>SUM(Nurse[[#This Row],[RN Hours (excl. Admin, DON)]],Nurse[[#This Row],[RN Admin Hours]],Nurse[[#This Row],[RN DON Hours]])</f>
        <v>66.714084507042259</v>
      </c>
      <c r="M632" s="4">
        <v>26.293661971830993</v>
      </c>
      <c r="N632" s="4">
        <v>34.673943661971826</v>
      </c>
      <c r="O632" s="4">
        <v>5.746478873239437</v>
      </c>
      <c r="P632" s="4">
        <f>SUM(Nurse[[#This Row],[LPN Hours (excl. Admin)]],Nurse[[#This Row],[LPN Admin Hours]])</f>
        <v>87.70070422535214</v>
      </c>
      <c r="Q632" s="4">
        <v>87.70070422535214</v>
      </c>
      <c r="R632" s="4">
        <v>0</v>
      </c>
      <c r="S632" s="4">
        <f>SUM(Nurse[[#This Row],[CNA Hours]],Nurse[[#This Row],[NA TR Hours]],Nurse[[#This Row],[Med Aide/Tech Hours]])</f>
        <v>168.32816901408444</v>
      </c>
      <c r="T632" s="4">
        <v>162.98732394366189</v>
      </c>
      <c r="U632" s="4">
        <v>5.3408450704225352</v>
      </c>
      <c r="V632" s="4">
        <v>0</v>
      </c>
      <c r="W6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75.309859154929569</v>
      </c>
      <c r="X632" s="4">
        <v>4.172535211267606</v>
      </c>
      <c r="Y632" s="4">
        <v>0.10563380281690141</v>
      </c>
      <c r="Z632" s="4">
        <v>0</v>
      </c>
      <c r="AA632" s="4">
        <v>32.200704225352112</v>
      </c>
      <c r="AB632" s="4">
        <v>0</v>
      </c>
      <c r="AC632" s="4">
        <v>38.83098591549296</v>
      </c>
      <c r="AD632" s="4">
        <v>0</v>
      </c>
      <c r="AE632" s="4">
        <v>0</v>
      </c>
      <c r="AF632" s="1">
        <v>395650</v>
      </c>
      <c r="AG632" s="1">
        <v>3</v>
      </c>
      <c r="AH632"/>
    </row>
    <row r="633" spans="1:34" x14ac:dyDescent="0.25">
      <c r="A633" t="s">
        <v>721</v>
      </c>
      <c r="B633" t="s">
        <v>507</v>
      </c>
      <c r="C633" t="s">
        <v>1089</v>
      </c>
      <c r="D633" t="s">
        <v>770</v>
      </c>
      <c r="E633" s="4">
        <v>97.347826086956516</v>
      </c>
      <c r="F633" s="4">
        <f>Nurse[[#This Row],[Total Nurse Staff Hours]]/Nurse[[#This Row],[MDS Census]]</f>
        <v>3.6573135328271551</v>
      </c>
      <c r="G633" s="4">
        <f>Nurse[[#This Row],[Total Direct Care Staff Hours]]/Nurse[[#This Row],[MDS Census]]</f>
        <v>3.489805716837874</v>
      </c>
      <c r="H633" s="4">
        <f>Nurse[[#This Row],[Total RN Hours (w/ Admin, DON)]]/Nurse[[#This Row],[MDS Census]]</f>
        <v>0.49351272889682901</v>
      </c>
      <c r="I633" s="4">
        <f>Nurse[[#This Row],[RN Hours (excl. Admin, DON)]]/Nurse[[#This Row],[MDS Census]]</f>
        <v>0.32600491290754813</v>
      </c>
      <c r="J633" s="4">
        <f>SUM(Nurse[[#This Row],[RN Hours (excl. Admin, DON)]],Nurse[[#This Row],[RN Admin Hours]],Nurse[[#This Row],[RN DON Hours]],Nurse[[#This Row],[LPN Hours (excl. Admin)]],Nurse[[#This Row],[LPN Admin Hours]],Nurse[[#This Row],[CNA Hours]],Nurse[[#This Row],[NA TR Hours]],Nurse[[#This Row],[Med Aide/Tech Hours]])</f>
        <v>356.03152173913043</v>
      </c>
      <c r="K633" s="4">
        <f>SUM(Nurse[[#This Row],[RN Hours (excl. Admin, DON)]],Nurse[[#This Row],[LPN Hours (excl. Admin)]],Nurse[[#This Row],[CNA Hours]],Nurse[[#This Row],[NA TR Hours]],Nurse[[#This Row],[Med Aide/Tech Hours]])</f>
        <v>339.72499999999997</v>
      </c>
      <c r="L633" s="4">
        <f>SUM(Nurse[[#This Row],[RN Hours (excl. Admin, DON)]],Nurse[[#This Row],[RN Admin Hours]],Nurse[[#This Row],[RN DON Hours]])</f>
        <v>48.042391304347831</v>
      </c>
      <c r="M633" s="4">
        <v>31.735869565217403</v>
      </c>
      <c r="N633" s="4">
        <v>11.002173913043476</v>
      </c>
      <c r="O633" s="4">
        <v>5.3043478260869561</v>
      </c>
      <c r="P633" s="4">
        <f>SUM(Nurse[[#This Row],[LPN Hours (excl. Admin)]],Nurse[[#This Row],[LPN Admin Hours]])</f>
        <v>86.467391304347814</v>
      </c>
      <c r="Q633" s="4">
        <v>86.467391304347814</v>
      </c>
      <c r="R633" s="4">
        <v>0</v>
      </c>
      <c r="S633" s="4">
        <f>SUM(Nurse[[#This Row],[CNA Hours]],Nurse[[#This Row],[NA TR Hours]],Nurse[[#This Row],[Med Aide/Tech Hours]])</f>
        <v>221.52173913043475</v>
      </c>
      <c r="T633" s="4">
        <v>221.52173913043475</v>
      </c>
      <c r="U633" s="4">
        <v>0</v>
      </c>
      <c r="V633" s="4">
        <v>0</v>
      </c>
      <c r="W6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86.707608695652169</v>
      </c>
      <c r="X633" s="4">
        <v>3.9956521739130451</v>
      </c>
      <c r="Y633" s="4">
        <v>0</v>
      </c>
      <c r="Z633" s="4">
        <v>0</v>
      </c>
      <c r="AA633" s="4">
        <v>35.219565217391299</v>
      </c>
      <c r="AB633" s="4">
        <v>0</v>
      </c>
      <c r="AC633" s="4">
        <v>47.492391304347827</v>
      </c>
      <c r="AD633" s="4">
        <v>0</v>
      </c>
      <c r="AE633" s="4">
        <v>0</v>
      </c>
      <c r="AF633" s="1">
        <v>395825</v>
      </c>
      <c r="AG633" s="1">
        <v>3</v>
      </c>
      <c r="AH633"/>
    </row>
    <row r="634" spans="1:34" x14ac:dyDescent="0.25">
      <c r="A634" t="s">
        <v>721</v>
      </c>
      <c r="B634" t="s">
        <v>436</v>
      </c>
      <c r="C634" t="s">
        <v>1071</v>
      </c>
      <c r="D634" t="s">
        <v>736</v>
      </c>
      <c r="E634" s="4">
        <v>26.086956521739129</v>
      </c>
      <c r="F634" s="4">
        <f>Nurse[[#This Row],[Total Nurse Staff Hours]]/Nurse[[#This Row],[MDS Census]]</f>
        <v>6.5496875000000001</v>
      </c>
      <c r="G634" s="4">
        <f>Nurse[[#This Row],[Total Direct Care Staff Hours]]/Nurse[[#This Row],[MDS Census]]</f>
        <v>5.9863541666666666</v>
      </c>
      <c r="H634" s="4">
        <f>Nurse[[#This Row],[Total RN Hours (w/ Admin, DON)]]/Nurse[[#This Row],[MDS Census]]</f>
        <v>2.5601041666666671</v>
      </c>
      <c r="I634" s="4">
        <f>Nurse[[#This Row],[RN Hours (excl. Admin, DON)]]/Nurse[[#This Row],[MDS Census]]</f>
        <v>1.9967708333333334</v>
      </c>
      <c r="J634" s="4">
        <f>SUM(Nurse[[#This Row],[RN Hours (excl. Admin, DON)]],Nurse[[#This Row],[RN Admin Hours]],Nurse[[#This Row],[RN DON Hours]],Nurse[[#This Row],[LPN Hours (excl. Admin)]],Nurse[[#This Row],[LPN Admin Hours]],Nurse[[#This Row],[CNA Hours]],Nurse[[#This Row],[NA TR Hours]],Nurse[[#This Row],[Med Aide/Tech Hours]])</f>
        <v>170.86141304347825</v>
      </c>
      <c r="K634" s="4">
        <f>SUM(Nurse[[#This Row],[RN Hours (excl. Admin, DON)]],Nurse[[#This Row],[LPN Hours (excl. Admin)]],Nurse[[#This Row],[CNA Hours]],Nurse[[#This Row],[NA TR Hours]],Nurse[[#This Row],[Med Aide/Tech Hours]])</f>
        <v>156.16576086956522</v>
      </c>
      <c r="L634" s="4">
        <f>SUM(Nurse[[#This Row],[RN Hours (excl. Admin, DON)]],Nurse[[#This Row],[RN Admin Hours]],Nurse[[#This Row],[RN DON Hours]])</f>
        <v>66.78532608695653</v>
      </c>
      <c r="M634" s="4">
        <v>52.089673913043477</v>
      </c>
      <c r="N634" s="4">
        <v>9.8260869565217384</v>
      </c>
      <c r="O634" s="4">
        <v>4.8695652173913047</v>
      </c>
      <c r="P634" s="4">
        <f>SUM(Nurse[[#This Row],[LPN Hours (excl. Admin)]],Nurse[[#This Row],[LPN Admin Hours]])</f>
        <v>0</v>
      </c>
      <c r="Q634" s="4">
        <v>0</v>
      </c>
      <c r="R634" s="4">
        <v>0</v>
      </c>
      <c r="S634" s="4">
        <f>SUM(Nurse[[#This Row],[CNA Hours]],Nurse[[#This Row],[NA TR Hours]],Nurse[[#This Row],[Med Aide/Tech Hours]])</f>
        <v>104.07608695652173</v>
      </c>
      <c r="T634" s="4">
        <v>104.07608695652173</v>
      </c>
      <c r="U634" s="4">
        <v>0</v>
      </c>
      <c r="V634" s="4">
        <v>0</v>
      </c>
      <c r="W6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34" s="4">
        <v>0</v>
      </c>
      <c r="Y634" s="4">
        <v>0</v>
      </c>
      <c r="Z634" s="4">
        <v>0</v>
      </c>
      <c r="AA634" s="4">
        <v>0</v>
      </c>
      <c r="AB634" s="4">
        <v>0</v>
      </c>
      <c r="AC634" s="4">
        <v>0</v>
      </c>
      <c r="AD634" s="4">
        <v>0</v>
      </c>
      <c r="AE634" s="4">
        <v>0</v>
      </c>
      <c r="AF634" s="1">
        <v>395718</v>
      </c>
      <c r="AG634" s="1">
        <v>3</v>
      </c>
      <c r="AH634"/>
    </row>
    <row r="635" spans="1:34" x14ac:dyDescent="0.25">
      <c r="A635" t="s">
        <v>721</v>
      </c>
      <c r="B635" t="s">
        <v>162</v>
      </c>
      <c r="C635" t="s">
        <v>873</v>
      </c>
      <c r="D635" t="s">
        <v>778</v>
      </c>
      <c r="E635" s="4">
        <v>103.67391304347827</v>
      </c>
      <c r="F635" s="4">
        <f>Nurse[[#This Row],[Total Nurse Staff Hours]]/Nurse[[#This Row],[MDS Census]]</f>
        <v>3.3995565107989094</v>
      </c>
      <c r="G635" s="4">
        <f>Nurse[[#This Row],[Total Direct Care Staff Hours]]/Nurse[[#This Row],[MDS Census]]</f>
        <v>3.2131306353533229</v>
      </c>
      <c r="H635" s="4">
        <f>Nurse[[#This Row],[Total RN Hours (w/ Admin, DON)]]/Nurse[[#This Row],[MDS Census]]</f>
        <v>0.7626441602013001</v>
      </c>
      <c r="I635" s="4">
        <f>Nurse[[#This Row],[RN Hours (excl. Admin, DON)]]/Nurse[[#This Row],[MDS Census]]</f>
        <v>0.61837911511847343</v>
      </c>
      <c r="J635" s="4">
        <f>SUM(Nurse[[#This Row],[RN Hours (excl. Admin, DON)]],Nurse[[#This Row],[RN Admin Hours]],Nurse[[#This Row],[RN DON Hours]],Nurse[[#This Row],[LPN Hours (excl. Admin)]],Nurse[[#This Row],[LPN Admin Hours]],Nurse[[#This Row],[CNA Hours]],Nurse[[#This Row],[NA TR Hours]],Nurse[[#This Row],[Med Aide/Tech Hours]])</f>
        <v>352.44532608695653</v>
      </c>
      <c r="K635" s="4">
        <f>SUM(Nurse[[#This Row],[RN Hours (excl. Admin, DON)]],Nurse[[#This Row],[LPN Hours (excl. Admin)]],Nurse[[#This Row],[CNA Hours]],Nurse[[#This Row],[NA TR Hours]],Nurse[[#This Row],[Med Aide/Tech Hours]])</f>
        <v>333.11782608695648</v>
      </c>
      <c r="L635" s="4">
        <f>SUM(Nurse[[#This Row],[RN Hours (excl. Admin, DON)]],Nurse[[#This Row],[RN Admin Hours]],Nurse[[#This Row],[RN DON Hours]])</f>
        <v>79.06630434782609</v>
      </c>
      <c r="M635" s="4">
        <v>64.109782608695653</v>
      </c>
      <c r="N635" s="4">
        <v>10.260869565217391</v>
      </c>
      <c r="O635" s="4">
        <v>4.6956521739130439</v>
      </c>
      <c r="P635" s="4">
        <f>SUM(Nurse[[#This Row],[LPN Hours (excl. Admin)]],Nurse[[#This Row],[LPN Admin Hours]])</f>
        <v>80.759891304347818</v>
      </c>
      <c r="Q635" s="4">
        <v>76.388913043478254</v>
      </c>
      <c r="R635" s="4">
        <v>4.3709782608695642</v>
      </c>
      <c r="S635" s="4">
        <f>SUM(Nurse[[#This Row],[CNA Hours]],Nurse[[#This Row],[NA TR Hours]],Nurse[[#This Row],[Med Aide/Tech Hours]])</f>
        <v>192.61913043478259</v>
      </c>
      <c r="T635" s="4">
        <v>192.61913043478259</v>
      </c>
      <c r="U635" s="4">
        <v>0</v>
      </c>
      <c r="V635" s="4">
        <v>0</v>
      </c>
      <c r="W6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78.065326086956517</v>
      </c>
      <c r="X635" s="4">
        <v>0.86652173913043473</v>
      </c>
      <c r="Y635" s="4">
        <v>0</v>
      </c>
      <c r="Z635" s="4">
        <v>0</v>
      </c>
      <c r="AA635" s="4">
        <v>20.381630434782611</v>
      </c>
      <c r="AB635" s="4">
        <v>0</v>
      </c>
      <c r="AC635" s="4">
        <v>56.817173913043469</v>
      </c>
      <c r="AD635" s="4">
        <v>0</v>
      </c>
      <c r="AE635" s="4">
        <v>0</v>
      </c>
      <c r="AF635" s="1">
        <v>395332</v>
      </c>
      <c r="AG635" s="1">
        <v>3</v>
      </c>
      <c r="AH635"/>
    </row>
    <row r="636" spans="1:34" x14ac:dyDescent="0.25">
      <c r="A636" t="s">
        <v>721</v>
      </c>
      <c r="B636" t="s">
        <v>576</v>
      </c>
      <c r="C636" t="s">
        <v>1107</v>
      </c>
      <c r="D636" t="s">
        <v>752</v>
      </c>
      <c r="E636" s="4">
        <v>61.467391304347828</v>
      </c>
      <c r="F636" s="4">
        <f>Nurse[[#This Row],[Total Nurse Staff Hours]]/Nurse[[#This Row],[MDS Census]]</f>
        <v>4.0876834659593273</v>
      </c>
      <c r="G636" s="4">
        <f>Nurse[[#This Row],[Total Direct Care Staff Hours]]/Nurse[[#This Row],[MDS Census]]</f>
        <v>3.8469230769230767</v>
      </c>
      <c r="H636" s="4">
        <f>Nurse[[#This Row],[Total RN Hours (w/ Admin, DON)]]/Nurse[[#This Row],[MDS Census]]</f>
        <v>0.62970822281167105</v>
      </c>
      <c r="I636" s="4">
        <f>Nurse[[#This Row],[RN Hours (excl. Admin, DON)]]/Nurse[[#This Row],[MDS Census]]</f>
        <v>0.46591511936339519</v>
      </c>
      <c r="J636" s="4">
        <f>SUM(Nurse[[#This Row],[RN Hours (excl. Admin, DON)]],Nurse[[#This Row],[RN Admin Hours]],Nurse[[#This Row],[RN DON Hours]],Nurse[[#This Row],[LPN Hours (excl. Admin)]],Nurse[[#This Row],[LPN Admin Hours]],Nurse[[#This Row],[CNA Hours]],Nurse[[#This Row],[NA TR Hours]],Nurse[[#This Row],[Med Aide/Tech Hours]])</f>
        <v>251.25923913043476</v>
      </c>
      <c r="K636" s="4">
        <f>SUM(Nurse[[#This Row],[RN Hours (excl. Admin, DON)]],Nurse[[#This Row],[LPN Hours (excl. Admin)]],Nurse[[#This Row],[CNA Hours]],Nurse[[#This Row],[NA TR Hours]],Nurse[[#This Row],[Med Aide/Tech Hours]])</f>
        <v>236.46032608695651</v>
      </c>
      <c r="L636" s="4">
        <f>SUM(Nurse[[#This Row],[RN Hours (excl. Admin, DON)]],Nurse[[#This Row],[RN Admin Hours]],Nurse[[#This Row],[RN DON Hours]])</f>
        <v>38.70652173913043</v>
      </c>
      <c r="M636" s="4">
        <v>28.638586956521738</v>
      </c>
      <c r="N636" s="4">
        <v>3.8070652173913042</v>
      </c>
      <c r="O636" s="4">
        <v>6.2608695652173916</v>
      </c>
      <c r="P636" s="4">
        <f>SUM(Nurse[[#This Row],[LPN Hours (excl. Admin)]],Nurse[[#This Row],[LPN Admin Hours]])</f>
        <v>65.152173913043484</v>
      </c>
      <c r="Q636" s="4">
        <v>60.421195652173914</v>
      </c>
      <c r="R636" s="4">
        <v>4.7309782608695654</v>
      </c>
      <c r="S636" s="4">
        <f>SUM(Nurse[[#This Row],[CNA Hours]],Nurse[[#This Row],[NA TR Hours]],Nurse[[#This Row],[Med Aide/Tech Hours]])</f>
        <v>147.40054347826086</v>
      </c>
      <c r="T636" s="4">
        <v>147.40054347826086</v>
      </c>
      <c r="U636" s="4">
        <v>0</v>
      </c>
      <c r="V636" s="4">
        <v>0</v>
      </c>
      <c r="W6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36" s="4">
        <v>0</v>
      </c>
      <c r="Y636" s="4">
        <v>0</v>
      </c>
      <c r="Z636" s="4">
        <v>0</v>
      </c>
      <c r="AA636" s="4">
        <v>0</v>
      </c>
      <c r="AB636" s="4">
        <v>0</v>
      </c>
      <c r="AC636" s="4">
        <v>0</v>
      </c>
      <c r="AD636" s="4">
        <v>0</v>
      </c>
      <c r="AE636" s="4">
        <v>0</v>
      </c>
      <c r="AF636" s="1">
        <v>395936</v>
      </c>
      <c r="AG636" s="1">
        <v>3</v>
      </c>
      <c r="AH636"/>
    </row>
    <row r="637" spans="1:34" x14ac:dyDescent="0.25">
      <c r="A637" t="s">
        <v>721</v>
      </c>
      <c r="B637" t="s">
        <v>403</v>
      </c>
      <c r="C637" t="s">
        <v>1052</v>
      </c>
      <c r="D637" t="s">
        <v>746</v>
      </c>
      <c r="E637" s="4">
        <v>102.1195652173913</v>
      </c>
      <c r="F637" s="4">
        <f>Nurse[[#This Row],[Total Nurse Staff Hours]]/Nurse[[#This Row],[MDS Census]]</f>
        <v>3.2551889302820651</v>
      </c>
      <c r="G637" s="4">
        <f>Nurse[[#This Row],[Total Direct Care Staff Hours]]/Nurse[[#This Row],[MDS Census]]</f>
        <v>3.0620862160723794</v>
      </c>
      <c r="H637" s="4">
        <f>Nurse[[#This Row],[Total RN Hours (w/ Admin, DON)]]/Nurse[[#This Row],[MDS Census]]</f>
        <v>0.50862160723789251</v>
      </c>
      <c r="I637" s="4">
        <f>Nurse[[#This Row],[RN Hours (excl. Admin, DON)]]/Nurse[[#This Row],[MDS Census]]</f>
        <v>0.31551889302820652</v>
      </c>
      <c r="J637" s="4">
        <f>SUM(Nurse[[#This Row],[RN Hours (excl. Admin, DON)]],Nurse[[#This Row],[RN Admin Hours]],Nurse[[#This Row],[RN DON Hours]],Nurse[[#This Row],[LPN Hours (excl. Admin)]],Nurse[[#This Row],[LPN Admin Hours]],Nurse[[#This Row],[CNA Hours]],Nurse[[#This Row],[NA TR Hours]],Nurse[[#This Row],[Med Aide/Tech Hours]])</f>
        <v>332.41847826086956</v>
      </c>
      <c r="K637" s="4">
        <f>SUM(Nurse[[#This Row],[RN Hours (excl. Admin, DON)]],Nurse[[#This Row],[LPN Hours (excl. Admin)]],Nurse[[#This Row],[CNA Hours]],Nurse[[#This Row],[NA TR Hours]],Nurse[[#This Row],[Med Aide/Tech Hours]])</f>
        <v>312.69891304347829</v>
      </c>
      <c r="L637" s="4">
        <f>SUM(Nurse[[#This Row],[RN Hours (excl. Admin, DON)]],Nurse[[#This Row],[RN Admin Hours]],Nurse[[#This Row],[RN DON Hours]])</f>
        <v>51.940217391304351</v>
      </c>
      <c r="M637" s="4">
        <v>32.220652173913045</v>
      </c>
      <c r="N637" s="4">
        <v>16.168478260869566</v>
      </c>
      <c r="O637" s="4">
        <v>3.5510869565217389</v>
      </c>
      <c r="P637" s="4">
        <f>SUM(Nurse[[#This Row],[LPN Hours (excl. Admin)]],Nurse[[#This Row],[LPN Admin Hours]])</f>
        <v>89.519021739130437</v>
      </c>
      <c r="Q637" s="4">
        <v>89.519021739130437</v>
      </c>
      <c r="R637" s="4">
        <v>0</v>
      </c>
      <c r="S637" s="4">
        <f>SUM(Nurse[[#This Row],[CNA Hours]],Nurse[[#This Row],[NA TR Hours]],Nurse[[#This Row],[Med Aide/Tech Hours]])</f>
        <v>190.95923913043478</v>
      </c>
      <c r="T637" s="4">
        <v>126.90217391304348</v>
      </c>
      <c r="U637" s="4">
        <v>64.057065217391298</v>
      </c>
      <c r="V637" s="4">
        <v>0</v>
      </c>
      <c r="W6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37" s="4">
        <v>0</v>
      </c>
      <c r="Y637" s="4">
        <v>0</v>
      </c>
      <c r="Z637" s="4">
        <v>0</v>
      </c>
      <c r="AA637" s="4">
        <v>0</v>
      </c>
      <c r="AB637" s="4">
        <v>0</v>
      </c>
      <c r="AC637" s="4">
        <v>0</v>
      </c>
      <c r="AD637" s="4">
        <v>0</v>
      </c>
      <c r="AE637" s="4">
        <v>0</v>
      </c>
      <c r="AF637" s="1">
        <v>395675</v>
      </c>
      <c r="AG637" s="1">
        <v>3</v>
      </c>
      <c r="AH637"/>
    </row>
    <row r="638" spans="1:34" x14ac:dyDescent="0.25">
      <c r="A638" t="s">
        <v>721</v>
      </c>
      <c r="B638" t="s">
        <v>257</v>
      </c>
      <c r="C638" t="s">
        <v>1015</v>
      </c>
      <c r="D638" t="s">
        <v>760</v>
      </c>
      <c r="E638" s="4">
        <v>167.06521739130434</v>
      </c>
      <c r="F638" s="4">
        <f>Nurse[[#This Row],[Total Nurse Staff Hours]]/Nurse[[#This Row],[MDS Census]]</f>
        <v>3.1598243331164606</v>
      </c>
      <c r="G638" s="4">
        <f>Nurse[[#This Row],[Total Direct Care Staff Hours]]/Nurse[[#This Row],[MDS Census]]</f>
        <v>2.9947462589459986</v>
      </c>
      <c r="H638" s="4">
        <f>Nurse[[#This Row],[Total RN Hours (w/ Admin, DON)]]/Nurse[[#This Row],[MDS Census]]</f>
        <v>0.40247234873129473</v>
      </c>
      <c r="I638" s="4">
        <f>Nurse[[#This Row],[RN Hours (excl. Admin, DON)]]/Nurse[[#This Row],[MDS Census]]</f>
        <v>0.26810344827586208</v>
      </c>
      <c r="J638" s="4">
        <f>SUM(Nurse[[#This Row],[RN Hours (excl. Admin, DON)]],Nurse[[#This Row],[RN Admin Hours]],Nurse[[#This Row],[RN DON Hours]],Nurse[[#This Row],[LPN Hours (excl. Admin)]],Nurse[[#This Row],[LPN Admin Hours]],Nurse[[#This Row],[CNA Hours]],Nurse[[#This Row],[NA TR Hours]],Nurse[[#This Row],[Med Aide/Tech Hours]])</f>
        <v>527.89673913043475</v>
      </c>
      <c r="K638" s="4">
        <f>SUM(Nurse[[#This Row],[RN Hours (excl. Admin, DON)]],Nurse[[#This Row],[LPN Hours (excl. Admin)]],Nurse[[#This Row],[CNA Hours]],Nurse[[#This Row],[NA TR Hours]],Nurse[[#This Row],[Med Aide/Tech Hours]])</f>
        <v>500.31793478260869</v>
      </c>
      <c r="L638" s="4">
        <f>SUM(Nurse[[#This Row],[RN Hours (excl. Admin, DON)]],Nurse[[#This Row],[RN Admin Hours]],Nurse[[#This Row],[RN DON Hours]])</f>
        <v>67.239130434782609</v>
      </c>
      <c r="M638" s="4">
        <v>44.790760869565219</v>
      </c>
      <c r="N638" s="4">
        <v>18.361413043478262</v>
      </c>
      <c r="O638" s="4">
        <v>4.0869565217391308</v>
      </c>
      <c r="P638" s="4">
        <f>SUM(Nurse[[#This Row],[LPN Hours (excl. Admin)]],Nurse[[#This Row],[LPN Admin Hours]])</f>
        <v>166.34510869565216</v>
      </c>
      <c r="Q638" s="4">
        <v>161.21467391304347</v>
      </c>
      <c r="R638" s="4">
        <v>5.1304347826086953</v>
      </c>
      <c r="S638" s="4">
        <f>SUM(Nurse[[#This Row],[CNA Hours]],Nurse[[#This Row],[NA TR Hours]],Nurse[[#This Row],[Med Aide/Tech Hours]])</f>
        <v>294.3125</v>
      </c>
      <c r="T638" s="4">
        <v>212.52989130434781</v>
      </c>
      <c r="U638" s="4">
        <v>81.782608695652172</v>
      </c>
      <c r="V638" s="4">
        <v>0</v>
      </c>
      <c r="W6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60.975543478260875</v>
      </c>
      <c r="X638" s="4">
        <v>0.35597826086956524</v>
      </c>
      <c r="Y638" s="4">
        <v>0</v>
      </c>
      <c r="Z638" s="4">
        <v>0</v>
      </c>
      <c r="AA638" s="4">
        <v>25.032608695652176</v>
      </c>
      <c r="AB638" s="4">
        <v>0</v>
      </c>
      <c r="AC638" s="4">
        <v>35.586956521739133</v>
      </c>
      <c r="AD638" s="4">
        <v>0</v>
      </c>
      <c r="AE638" s="4">
        <v>0</v>
      </c>
      <c r="AF638" s="1">
        <v>395464</v>
      </c>
      <c r="AG638" s="1">
        <v>3</v>
      </c>
      <c r="AH638"/>
    </row>
    <row r="639" spans="1:34" x14ac:dyDescent="0.25">
      <c r="A639" t="s">
        <v>721</v>
      </c>
      <c r="B639" t="s">
        <v>140</v>
      </c>
      <c r="C639" t="s">
        <v>882</v>
      </c>
      <c r="D639" t="s">
        <v>745</v>
      </c>
      <c r="E639" s="4">
        <v>155.43478260869566</v>
      </c>
      <c r="F639" s="4">
        <f>Nurse[[#This Row],[Total Nurse Staff Hours]]/Nurse[[#This Row],[MDS Census]]</f>
        <v>3.5750041958041963</v>
      </c>
      <c r="G639" s="4">
        <f>Nurse[[#This Row],[Total Direct Care Staff Hours]]/Nurse[[#This Row],[MDS Census]]</f>
        <v>3.1870349650349654</v>
      </c>
      <c r="H639" s="4">
        <f>Nurse[[#This Row],[Total RN Hours (w/ Admin, DON)]]/Nurse[[#This Row],[MDS Census]]</f>
        <v>0.51406783216783192</v>
      </c>
      <c r="I639" s="4">
        <f>Nurse[[#This Row],[RN Hours (excl. Admin, DON)]]/Nurse[[#This Row],[MDS Census]]</f>
        <v>0.32451118881118868</v>
      </c>
      <c r="J639" s="4">
        <f>SUM(Nurse[[#This Row],[RN Hours (excl. Admin, DON)]],Nurse[[#This Row],[RN Admin Hours]],Nurse[[#This Row],[RN DON Hours]],Nurse[[#This Row],[LPN Hours (excl. Admin)]],Nurse[[#This Row],[LPN Admin Hours]],Nurse[[#This Row],[CNA Hours]],Nurse[[#This Row],[NA TR Hours]],Nurse[[#This Row],[Med Aide/Tech Hours]])</f>
        <v>555.68000000000006</v>
      </c>
      <c r="K639" s="4">
        <f>SUM(Nurse[[#This Row],[RN Hours (excl. Admin, DON)]],Nurse[[#This Row],[LPN Hours (excl. Admin)]],Nurse[[#This Row],[CNA Hours]],Nurse[[#This Row],[NA TR Hours]],Nurse[[#This Row],[Med Aide/Tech Hours]])</f>
        <v>495.37608695652182</v>
      </c>
      <c r="L639" s="4">
        <f>SUM(Nurse[[#This Row],[RN Hours (excl. Admin, DON)]],Nurse[[#This Row],[RN Admin Hours]],Nurse[[#This Row],[RN DON Hours]])</f>
        <v>79.9040217391304</v>
      </c>
      <c r="M639" s="4">
        <v>50.440326086956503</v>
      </c>
      <c r="N639" s="4">
        <v>24.479999999999997</v>
      </c>
      <c r="O639" s="4">
        <v>4.9836956521739131</v>
      </c>
      <c r="P639" s="4">
        <f>SUM(Nurse[[#This Row],[LPN Hours (excl. Admin)]],Nurse[[#This Row],[LPN Admin Hours]])</f>
        <v>214.48804347826089</v>
      </c>
      <c r="Q639" s="4">
        <v>183.64782608695654</v>
      </c>
      <c r="R639" s="4">
        <v>30.840217391304353</v>
      </c>
      <c r="S639" s="4">
        <f>SUM(Nurse[[#This Row],[CNA Hours]],Nurse[[#This Row],[NA TR Hours]],Nurse[[#This Row],[Med Aide/Tech Hours]])</f>
        <v>261.28793478260877</v>
      </c>
      <c r="T639" s="4">
        <v>256.57326086956527</v>
      </c>
      <c r="U639" s="4">
        <v>4.7146739130434785</v>
      </c>
      <c r="V639" s="4">
        <v>0</v>
      </c>
      <c r="W6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40.383152173913039</v>
      </c>
      <c r="X639" s="4">
        <v>0</v>
      </c>
      <c r="Y639" s="4">
        <v>0</v>
      </c>
      <c r="Z639" s="4">
        <v>0</v>
      </c>
      <c r="AA639" s="4">
        <v>16.907608695652176</v>
      </c>
      <c r="AB639" s="4">
        <v>0</v>
      </c>
      <c r="AC639" s="4">
        <v>18.760869565217391</v>
      </c>
      <c r="AD639" s="4">
        <v>4.7146739130434785</v>
      </c>
      <c r="AE639" s="4">
        <v>0</v>
      </c>
      <c r="AF639" s="1">
        <v>395292</v>
      </c>
      <c r="AG639" s="1">
        <v>3</v>
      </c>
      <c r="AH639"/>
    </row>
    <row r="640" spans="1:34" x14ac:dyDescent="0.25">
      <c r="A640" t="s">
        <v>721</v>
      </c>
      <c r="B640" t="s">
        <v>433</v>
      </c>
      <c r="C640" t="s">
        <v>881</v>
      </c>
      <c r="D640" t="s">
        <v>774</v>
      </c>
      <c r="E640" s="4">
        <v>111.1304347826087</v>
      </c>
      <c r="F640" s="4">
        <f>Nurse[[#This Row],[Total Nurse Staff Hours]]/Nurse[[#This Row],[MDS Census]]</f>
        <v>2.963394953051643</v>
      </c>
      <c r="G640" s="4">
        <f>Nurse[[#This Row],[Total Direct Care Staff Hours]]/Nurse[[#This Row],[MDS Census]]</f>
        <v>2.8706474960876371</v>
      </c>
      <c r="H640" s="4">
        <f>Nurse[[#This Row],[Total RN Hours (w/ Admin, DON)]]/Nurse[[#This Row],[MDS Census]]</f>
        <v>0.47493642410015646</v>
      </c>
      <c r="I640" s="4">
        <f>Nurse[[#This Row],[RN Hours (excl. Admin, DON)]]/Nurse[[#This Row],[MDS Census]]</f>
        <v>0.38218896713615025</v>
      </c>
      <c r="J640" s="4">
        <f>SUM(Nurse[[#This Row],[RN Hours (excl. Admin, DON)]],Nurse[[#This Row],[RN Admin Hours]],Nurse[[#This Row],[RN DON Hours]],Nurse[[#This Row],[LPN Hours (excl. Admin)]],Nurse[[#This Row],[LPN Admin Hours]],Nurse[[#This Row],[CNA Hours]],Nurse[[#This Row],[NA TR Hours]],Nurse[[#This Row],[Med Aide/Tech Hours]])</f>
        <v>329.32336956521738</v>
      </c>
      <c r="K640" s="4">
        <f>SUM(Nurse[[#This Row],[RN Hours (excl. Admin, DON)]],Nurse[[#This Row],[LPN Hours (excl. Admin)]],Nurse[[#This Row],[CNA Hours]],Nurse[[#This Row],[NA TR Hours]],Nurse[[#This Row],[Med Aide/Tech Hours]])</f>
        <v>319.01630434782612</v>
      </c>
      <c r="L640" s="4">
        <f>SUM(Nurse[[#This Row],[RN Hours (excl. Admin, DON)]],Nurse[[#This Row],[RN Admin Hours]],Nurse[[#This Row],[RN DON Hours]])</f>
        <v>52.779891304347828</v>
      </c>
      <c r="M640" s="4">
        <v>42.472826086956523</v>
      </c>
      <c r="N640" s="4">
        <v>6.4809782608695654</v>
      </c>
      <c r="O640" s="4">
        <v>3.8260869565217392</v>
      </c>
      <c r="P640" s="4">
        <f>SUM(Nurse[[#This Row],[LPN Hours (excl. Admin)]],Nurse[[#This Row],[LPN Admin Hours]])</f>
        <v>79.899456521739125</v>
      </c>
      <c r="Q640" s="4">
        <v>79.899456521739125</v>
      </c>
      <c r="R640" s="4">
        <v>0</v>
      </c>
      <c r="S640" s="4">
        <f>SUM(Nurse[[#This Row],[CNA Hours]],Nurse[[#This Row],[NA TR Hours]],Nurse[[#This Row],[Med Aide/Tech Hours]])</f>
        <v>196.64402173913044</v>
      </c>
      <c r="T640" s="4">
        <v>196.64402173913044</v>
      </c>
      <c r="U640" s="4">
        <v>0</v>
      </c>
      <c r="V640" s="4">
        <v>0</v>
      </c>
      <c r="W6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40" s="4">
        <v>0</v>
      </c>
      <c r="Y640" s="4">
        <v>0</v>
      </c>
      <c r="Z640" s="4">
        <v>0</v>
      </c>
      <c r="AA640" s="4">
        <v>0</v>
      </c>
      <c r="AB640" s="4">
        <v>0</v>
      </c>
      <c r="AC640" s="4">
        <v>0</v>
      </c>
      <c r="AD640" s="4">
        <v>0</v>
      </c>
      <c r="AE640" s="4">
        <v>0</v>
      </c>
      <c r="AF640" s="1">
        <v>395715</v>
      </c>
      <c r="AG640" s="1">
        <v>3</v>
      </c>
      <c r="AH640"/>
    </row>
    <row r="641" spans="1:34" x14ac:dyDescent="0.25">
      <c r="A641" t="s">
        <v>721</v>
      </c>
      <c r="B641" t="s">
        <v>299</v>
      </c>
      <c r="C641" t="s">
        <v>892</v>
      </c>
      <c r="D641" t="s">
        <v>767</v>
      </c>
      <c r="E641" s="4">
        <v>52.75</v>
      </c>
      <c r="F641" s="4">
        <f>Nurse[[#This Row],[Total Nurse Staff Hours]]/Nurse[[#This Row],[MDS Census]]</f>
        <v>3.5211724706367193</v>
      </c>
      <c r="G641" s="4">
        <f>Nurse[[#This Row],[Total Direct Care Staff Hours]]/Nurse[[#This Row],[MDS Census]]</f>
        <v>3.3365444055223574</v>
      </c>
      <c r="H641" s="4">
        <f>Nurse[[#This Row],[Total RN Hours (w/ Admin, DON)]]/Nurse[[#This Row],[MDS Census]]</f>
        <v>1.1171955491448589</v>
      </c>
      <c r="I641" s="4">
        <f>Nurse[[#This Row],[RN Hours (excl. Admin, DON)]]/Nurse[[#This Row],[MDS Census]]</f>
        <v>0.93256748403049661</v>
      </c>
      <c r="J641" s="4">
        <f>SUM(Nurse[[#This Row],[RN Hours (excl. Admin, DON)]],Nurse[[#This Row],[RN Admin Hours]],Nurse[[#This Row],[RN DON Hours]],Nurse[[#This Row],[LPN Hours (excl. Admin)]],Nurse[[#This Row],[LPN Admin Hours]],Nurse[[#This Row],[CNA Hours]],Nurse[[#This Row],[NA TR Hours]],Nurse[[#This Row],[Med Aide/Tech Hours]])</f>
        <v>185.74184782608694</v>
      </c>
      <c r="K641" s="4">
        <f>SUM(Nurse[[#This Row],[RN Hours (excl. Admin, DON)]],Nurse[[#This Row],[LPN Hours (excl. Admin)]],Nurse[[#This Row],[CNA Hours]],Nurse[[#This Row],[NA TR Hours]],Nurse[[#This Row],[Med Aide/Tech Hours]])</f>
        <v>176.00271739130434</v>
      </c>
      <c r="L641" s="4">
        <f>SUM(Nurse[[#This Row],[RN Hours (excl. Admin, DON)]],Nurse[[#This Row],[RN Admin Hours]],Nurse[[#This Row],[RN DON Hours]])</f>
        <v>58.932065217391305</v>
      </c>
      <c r="M641" s="4">
        <v>49.192934782608695</v>
      </c>
      <c r="N641" s="4">
        <v>5.2173913043478262</v>
      </c>
      <c r="O641" s="4">
        <v>4.5217391304347823</v>
      </c>
      <c r="P641" s="4">
        <f>SUM(Nurse[[#This Row],[LPN Hours (excl. Admin)]],Nurse[[#This Row],[LPN Admin Hours]])</f>
        <v>45.934782608695649</v>
      </c>
      <c r="Q641" s="4">
        <v>45.934782608695649</v>
      </c>
      <c r="R641" s="4">
        <v>0</v>
      </c>
      <c r="S641" s="4">
        <f>SUM(Nurse[[#This Row],[CNA Hours]],Nurse[[#This Row],[NA TR Hours]],Nurse[[#This Row],[Med Aide/Tech Hours]])</f>
        <v>80.875</v>
      </c>
      <c r="T641" s="4">
        <v>80.875</v>
      </c>
      <c r="U641" s="4">
        <v>0</v>
      </c>
      <c r="V641" s="4">
        <v>0</v>
      </c>
      <c r="W6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41" s="4">
        <v>0</v>
      </c>
      <c r="Y641" s="4">
        <v>0</v>
      </c>
      <c r="Z641" s="4">
        <v>0</v>
      </c>
      <c r="AA641" s="4">
        <v>0</v>
      </c>
      <c r="AB641" s="4">
        <v>0</v>
      </c>
      <c r="AC641" s="4">
        <v>0</v>
      </c>
      <c r="AD641" s="4">
        <v>0</v>
      </c>
      <c r="AE641" s="4">
        <v>0</v>
      </c>
      <c r="AF641" s="1">
        <v>395520</v>
      </c>
      <c r="AG641" s="1">
        <v>3</v>
      </c>
      <c r="AH641"/>
    </row>
    <row r="642" spans="1:34" x14ac:dyDescent="0.25">
      <c r="A642" t="s">
        <v>721</v>
      </c>
      <c r="B642" t="s">
        <v>286</v>
      </c>
      <c r="C642" t="s">
        <v>1026</v>
      </c>
      <c r="D642" t="s">
        <v>756</v>
      </c>
      <c r="E642" s="4">
        <v>55.902173913043477</v>
      </c>
      <c r="F642" s="4">
        <f>Nurse[[#This Row],[Total Nurse Staff Hours]]/Nurse[[#This Row],[MDS Census]]</f>
        <v>3.7232160217771728</v>
      </c>
      <c r="G642" s="4">
        <f>Nurse[[#This Row],[Total Direct Care Staff Hours]]/Nurse[[#This Row],[MDS Census]]</f>
        <v>3.5583317130079721</v>
      </c>
      <c r="H642" s="4">
        <f>Nurse[[#This Row],[Total RN Hours (w/ Admin, DON)]]/Nurse[[#This Row],[MDS Census]]</f>
        <v>0.98950029165856512</v>
      </c>
      <c r="I642" s="4">
        <f>Nurse[[#This Row],[RN Hours (excl. Admin, DON)]]/Nurse[[#This Row],[MDS Census]]</f>
        <v>0.82461598288936422</v>
      </c>
      <c r="J642" s="4">
        <f>SUM(Nurse[[#This Row],[RN Hours (excl. Admin, DON)]],Nurse[[#This Row],[RN Admin Hours]],Nurse[[#This Row],[RN DON Hours]],Nurse[[#This Row],[LPN Hours (excl. Admin)]],Nurse[[#This Row],[LPN Admin Hours]],Nurse[[#This Row],[CNA Hours]],Nurse[[#This Row],[NA TR Hours]],Nurse[[#This Row],[Med Aide/Tech Hours]])</f>
        <v>208.13586956521738</v>
      </c>
      <c r="K642" s="4">
        <f>SUM(Nurse[[#This Row],[RN Hours (excl. Admin, DON)]],Nurse[[#This Row],[LPN Hours (excl. Admin)]],Nurse[[#This Row],[CNA Hours]],Nurse[[#This Row],[NA TR Hours]],Nurse[[#This Row],[Med Aide/Tech Hours]])</f>
        <v>198.91847826086956</v>
      </c>
      <c r="L642" s="4">
        <f>SUM(Nurse[[#This Row],[RN Hours (excl. Admin, DON)]],Nurse[[#This Row],[RN Admin Hours]],Nurse[[#This Row],[RN DON Hours]])</f>
        <v>55.315217391304351</v>
      </c>
      <c r="M642" s="4">
        <v>46.097826086956523</v>
      </c>
      <c r="N642" s="4">
        <v>4</v>
      </c>
      <c r="O642" s="4">
        <v>5.2173913043478262</v>
      </c>
      <c r="P642" s="4">
        <f>SUM(Nurse[[#This Row],[LPN Hours (excl. Admin)]],Nurse[[#This Row],[LPN Admin Hours]])</f>
        <v>45.828804347826086</v>
      </c>
      <c r="Q642" s="4">
        <v>45.828804347826086</v>
      </c>
      <c r="R642" s="4">
        <v>0</v>
      </c>
      <c r="S642" s="4">
        <f>SUM(Nurse[[#This Row],[CNA Hours]],Nurse[[#This Row],[NA TR Hours]],Nurse[[#This Row],[Med Aide/Tech Hours]])</f>
        <v>106.99184782608695</v>
      </c>
      <c r="T642" s="4">
        <v>106.99184782608695</v>
      </c>
      <c r="U642" s="4">
        <v>0</v>
      </c>
      <c r="V642" s="4">
        <v>0</v>
      </c>
      <c r="W6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42" s="4">
        <v>0</v>
      </c>
      <c r="Y642" s="4">
        <v>0</v>
      </c>
      <c r="Z642" s="4">
        <v>0</v>
      </c>
      <c r="AA642" s="4">
        <v>0</v>
      </c>
      <c r="AB642" s="4">
        <v>0</v>
      </c>
      <c r="AC642" s="4">
        <v>0</v>
      </c>
      <c r="AD642" s="4">
        <v>0</v>
      </c>
      <c r="AE642" s="4">
        <v>0</v>
      </c>
      <c r="AF642" s="1">
        <v>395498</v>
      </c>
      <c r="AG642" s="1">
        <v>3</v>
      </c>
      <c r="AH642"/>
    </row>
    <row r="643" spans="1:34" x14ac:dyDescent="0.25">
      <c r="A643" t="s">
        <v>721</v>
      </c>
      <c r="B643" t="s">
        <v>221</v>
      </c>
      <c r="C643" t="s">
        <v>881</v>
      </c>
      <c r="D643" t="s">
        <v>774</v>
      </c>
      <c r="E643" s="4">
        <v>97.065217391304344</v>
      </c>
      <c r="F643" s="4">
        <f>Nurse[[#This Row],[Total Nurse Staff Hours]]/Nurse[[#This Row],[MDS Census]]</f>
        <v>3.5816349384098549</v>
      </c>
      <c r="G643" s="4">
        <f>Nurse[[#This Row],[Total Direct Care Staff Hours]]/Nurse[[#This Row],[MDS Census]]</f>
        <v>3.4320268756998882</v>
      </c>
      <c r="H643" s="4">
        <f>Nurse[[#This Row],[Total RN Hours (w/ Admin, DON)]]/Nurse[[#This Row],[MDS Census]]</f>
        <v>0.8125979843225084</v>
      </c>
      <c r="I643" s="4">
        <f>Nurse[[#This Row],[RN Hours (excl. Admin, DON)]]/Nurse[[#This Row],[MDS Census]]</f>
        <v>0.662989921612542</v>
      </c>
      <c r="J643" s="4">
        <f>SUM(Nurse[[#This Row],[RN Hours (excl. Admin, DON)]],Nurse[[#This Row],[RN Admin Hours]],Nurse[[#This Row],[RN DON Hours]],Nurse[[#This Row],[LPN Hours (excl. Admin)]],Nurse[[#This Row],[LPN Admin Hours]],Nurse[[#This Row],[CNA Hours]],Nurse[[#This Row],[NA TR Hours]],Nurse[[#This Row],[Med Aide/Tech Hours]])</f>
        <v>347.6521739130435</v>
      </c>
      <c r="K643" s="4">
        <f>SUM(Nurse[[#This Row],[RN Hours (excl. Admin, DON)]],Nurse[[#This Row],[LPN Hours (excl. Admin)]],Nurse[[#This Row],[CNA Hours]],Nurse[[#This Row],[NA TR Hours]],Nurse[[#This Row],[Med Aide/Tech Hours]])</f>
        <v>333.13043478260869</v>
      </c>
      <c r="L643" s="4">
        <f>SUM(Nurse[[#This Row],[RN Hours (excl. Admin, DON)]],Nurse[[#This Row],[RN Admin Hours]],Nurse[[#This Row],[RN DON Hours]])</f>
        <v>78.875</v>
      </c>
      <c r="M643" s="4">
        <v>64.353260869565219</v>
      </c>
      <c r="N643" s="4">
        <v>9.304347826086957</v>
      </c>
      <c r="O643" s="4">
        <v>5.2173913043478262</v>
      </c>
      <c r="P643" s="4">
        <f>SUM(Nurse[[#This Row],[LPN Hours (excl. Admin)]],Nurse[[#This Row],[LPN Admin Hours]])</f>
        <v>83.152173913043484</v>
      </c>
      <c r="Q643" s="4">
        <v>83.152173913043484</v>
      </c>
      <c r="R643" s="4">
        <v>0</v>
      </c>
      <c r="S643" s="4">
        <f>SUM(Nurse[[#This Row],[CNA Hours]],Nurse[[#This Row],[NA TR Hours]],Nurse[[#This Row],[Med Aide/Tech Hours]])</f>
        <v>185.625</v>
      </c>
      <c r="T643" s="4">
        <v>185.625</v>
      </c>
      <c r="U643" s="4">
        <v>0</v>
      </c>
      <c r="V643" s="4">
        <v>0</v>
      </c>
      <c r="W6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43" s="4">
        <v>0</v>
      </c>
      <c r="Y643" s="4">
        <v>0</v>
      </c>
      <c r="Z643" s="4">
        <v>0</v>
      </c>
      <c r="AA643" s="4">
        <v>0</v>
      </c>
      <c r="AB643" s="4">
        <v>0</v>
      </c>
      <c r="AC643" s="4">
        <v>0</v>
      </c>
      <c r="AD643" s="4">
        <v>0</v>
      </c>
      <c r="AE643" s="4">
        <v>0</v>
      </c>
      <c r="AF643" s="1">
        <v>395413</v>
      </c>
      <c r="AG643" s="1">
        <v>3</v>
      </c>
      <c r="AH643"/>
    </row>
    <row r="644" spans="1:34" x14ac:dyDescent="0.25">
      <c r="A644" t="s">
        <v>721</v>
      </c>
      <c r="B644" t="s">
        <v>9</v>
      </c>
      <c r="C644" t="s">
        <v>1044</v>
      </c>
      <c r="D644" t="s">
        <v>777</v>
      </c>
      <c r="E644" s="4">
        <v>138.66197183098592</v>
      </c>
      <c r="F644" s="4">
        <f>Nurse[[#This Row],[Total Nurse Staff Hours]]/Nurse[[#This Row],[MDS Census]]</f>
        <v>3.6727343829355004</v>
      </c>
      <c r="G644" s="4">
        <f>Nurse[[#This Row],[Total Direct Care Staff Hours]]/Nurse[[#This Row],[MDS Census]]</f>
        <v>3.1234342305738947</v>
      </c>
      <c r="H644" s="4">
        <f>Nurse[[#This Row],[Total RN Hours (w/ Admin, DON)]]/Nurse[[#This Row],[MDS Census]]</f>
        <v>0.64393600812595242</v>
      </c>
      <c r="I644" s="4">
        <f>Nurse[[#This Row],[RN Hours (excl. Admin, DON)]]/Nurse[[#This Row],[MDS Census]]</f>
        <v>0.20377755205688164</v>
      </c>
      <c r="J644" s="4">
        <f>SUM(Nurse[[#This Row],[RN Hours (excl. Admin, DON)]],Nurse[[#This Row],[RN Admin Hours]],Nurse[[#This Row],[RN DON Hours]],Nurse[[#This Row],[LPN Hours (excl. Admin)]],Nurse[[#This Row],[LPN Admin Hours]],Nurse[[#This Row],[CNA Hours]],Nurse[[#This Row],[NA TR Hours]],Nurse[[#This Row],[Med Aide/Tech Hours]])</f>
        <v>509.26859154929582</v>
      </c>
      <c r="K644" s="4">
        <f>SUM(Nurse[[#This Row],[RN Hours (excl. Admin, DON)]],Nurse[[#This Row],[LPN Hours (excl. Admin)]],Nurse[[#This Row],[CNA Hours]],Nurse[[#This Row],[NA TR Hours]],Nurse[[#This Row],[Med Aide/Tech Hours]])</f>
        <v>433.10154929577459</v>
      </c>
      <c r="L644" s="4">
        <f>SUM(Nurse[[#This Row],[RN Hours (excl. Admin, DON)]],Nurse[[#This Row],[RN Admin Hours]],Nurse[[#This Row],[RN DON Hours]])</f>
        <v>89.28943661971833</v>
      </c>
      <c r="M644" s="4">
        <v>28.256197183098589</v>
      </c>
      <c r="N644" s="4">
        <v>56.56845070422537</v>
      </c>
      <c r="O644" s="4">
        <v>4.464788732394366</v>
      </c>
      <c r="P644" s="4">
        <f>SUM(Nurse[[#This Row],[LPN Hours (excl. Admin)]],Nurse[[#This Row],[LPN Admin Hours]])</f>
        <v>170.5405633802817</v>
      </c>
      <c r="Q644" s="4">
        <v>155.40676056338029</v>
      </c>
      <c r="R644" s="4">
        <v>15.133802816901408</v>
      </c>
      <c r="S644" s="4">
        <f>SUM(Nurse[[#This Row],[CNA Hours]],Nurse[[#This Row],[NA TR Hours]],Nurse[[#This Row],[Med Aide/Tech Hours]])</f>
        <v>249.43859154929578</v>
      </c>
      <c r="T644" s="4">
        <v>234.58647887323943</v>
      </c>
      <c r="U644" s="4">
        <v>14.852112676056338</v>
      </c>
      <c r="V644" s="4">
        <v>0</v>
      </c>
      <c r="W6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113.32760563380282</v>
      </c>
      <c r="X644" s="4">
        <v>4.7491549295774638</v>
      </c>
      <c r="Y644" s="4">
        <v>0</v>
      </c>
      <c r="Z644" s="4">
        <v>0</v>
      </c>
      <c r="AA644" s="4">
        <v>47.741971830985918</v>
      </c>
      <c r="AB644" s="4">
        <v>0</v>
      </c>
      <c r="AC644" s="4">
        <v>60.836478873239443</v>
      </c>
      <c r="AD644" s="4">
        <v>0</v>
      </c>
      <c r="AE644" s="4">
        <v>0</v>
      </c>
      <c r="AF644" s="1">
        <v>395602</v>
      </c>
      <c r="AG644" s="1">
        <v>3</v>
      </c>
      <c r="AH644"/>
    </row>
    <row r="645" spans="1:34" x14ac:dyDescent="0.25">
      <c r="A645" t="s">
        <v>721</v>
      </c>
      <c r="B645" t="s">
        <v>368</v>
      </c>
      <c r="C645" t="s">
        <v>1045</v>
      </c>
      <c r="D645" t="s">
        <v>768</v>
      </c>
      <c r="E645" s="4">
        <v>102.10869565217391</v>
      </c>
      <c r="F645" s="4">
        <f>Nurse[[#This Row],[Total Nurse Staff Hours]]/Nurse[[#This Row],[MDS Census]]</f>
        <v>3.7799478390462</v>
      </c>
      <c r="G645" s="4">
        <f>Nurse[[#This Row],[Total Direct Care Staff Hours]]/Nurse[[#This Row],[MDS Census]]</f>
        <v>3.3452288694911649</v>
      </c>
      <c r="H645" s="4">
        <f>Nurse[[#This Row],[Total RN Hours (w/ Admin, DON)]]/Nurse[[#This Row],[MDS Census]]</f>
        <v>0.63112731530764321</v>
      </c>
      <c r="I645" s="4">
        <f>Nurse[[#This Row],[RN Hours (excl. Admin, DON)]]/Nurse[[#This Row],[MDS Census]]</f>
        <v>0.40792633595912287</v>
      </c>
      <c r="J645" s="4">
        <f>SUM(Nurse[[#This Row],[RN Hours (excl. Admin, DON)]],Nurse[[#This Row],[RN Admin Hours]],Nurse[[#This Row],[RN DON Hours]],Nurse[[#This Row],[LPN Hours (excl. Admin)]],Nurse[[#This Row],[LPN Admin Hours]],Nurse[[#This Row],[CNA Hours]],Nurse[[#This Row],[NA TR Hours]],Nurse[[#This Row],[Med Aide/Tech Hours]])</f>
        <v>385.96554347826088</v>
      </c>
      <c r="K645" s="4">
        <f>SUM(Nurse[[#This Row],[RN Hours (excl. Admin, DON)]],Nurse[[#This Row],[LPN Hours (excl. Admin)]],Nurse[[#This Row],[CNA Hours]],Nurse[[#This Row],[NA TR Hours]],Nurse[[#This Row],[Med Aide/Tech Hours]])</f>
        <v>341.57695652173913</v>
      </c>
      <c r="L645" s="4">
        <f>SUM(Nurse[[#This Row],[RN Hours (excl. Admin, DON)]],Nurse[[#This Row],[RN Admin Hours]],Nurse[[#This Row],[RN DON Hours]])</f>
        <v>64.443586956521742</v>
      </c>
      <c r="M645" s="4">
        <v>41.652826086956523</v>
      </c>
      <c r="N645" s="4">
        <v>22.008152173913043</v>
      </c>
      <c r="O645" s="4">
        <v>0.78260869565217395</v>
      </c>
      <c r="P645" s="4">
        <f>SUM(Nurse[[#This Row],[LPN Hours (excl. Admin)]],Nurse[[#This Row],[LPN Admin Hours]])</f>
        <v>102.99065217391305</v>
      </c>
      <c r="Q645" s="4">
        <v>81.392826086956532</v>
      </c>
      <c r="R645" s="4">
        <v>21.597826086956523</v>
      </c>
      <c r="S645" s="4">
        <f>SUM(Nurse[[#This Row],[CNA Hours]],Nurse[[#This Row],[NA TR Hours]],Nurse[[#This Row],[Med Aide/Tech Hours]])</f>
        <v>218.53130434782611</v>
      </c>
      <c r="T645" s="4">
        <v>218.53130434782611</v>
      </c>
      <c r="U645" s="4">
        <v>0</v>
      </c>
      <c r="V645" s="4">
        <v>0</v>
      </c>
      <c r="W6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131.47641304347826</v>
      </c>
      <c r="X645" s="4">
        <v>17.935434782608692</v>
      </c>
      <c r="Y645" s="4">
        <v>0</v>
      </c>
      <c r="Z645" s="4">
        <v>0</v>
      </c>
      <c r="AA645" s="4">
        <v>46.447173913043471</v>
      </c>
      <c r="AB645" s="4">
        <v>0</v>
      </c>
      <c r="AC645" s="4">
        <v>67.093804347826094</v>
      </c>
      <c r="AD645" s="4">
        <v>0</v>
      </c>
      <c r="AE645" s="4">
        <v>0</v>
      </c>
      <c r="AF645" s="1">
        <v>395620</v>
      </c>
      <c r="AG645" s="1">
        <v>3</v>
      </c>
      <c r="AH645"/>
    </row>
    <row r="646" spans="1:34" x14ac:dyDescent="0.25">
      <c r="A646" t="s">
        <v>721</v>
      </c>
      <c r="B646" t="s">
        <v>123</v>
      </c>
      <c r="C646" t="s">
        <v>909</v>
      </c>
      <c r="D646" t="s">
        <v>763</v>
      </c>
      <c r="E646" s="4">
        <v>70.826086956521735</v>
      </c>
      <c r="F646" s="4">
        <f>Nurse[[#This Row],[Total Nurse Staff Hours]]/Nurse[[#This Row],[MDS Census]]</f>
        <v>3.0591620626151017</v>
      </c>
      <c r="G646" s="4">
        <f>Nurse[[#This Row],[Total Direct Care Staff Hours]]/Nurse[[#This Row],[MDS Census]]</f>
        <v>2.8863950276243102</v>
      </c>
      <c r="H646" s="4">
        <f>Nurse[[#This Row],[Total RN Hours (w/ Admin, DON)]]/Nurse[[#This Row],[MDS Census]]</f>
        <v>0.79688459177409454</v>
      </c>
      <c r="I646" s="4">
        <f>Nurse[[#This Row],[RN Hours (excl. Admin, DON)]]/Nurse[[#This Row],[MDS Census]]</f>
        <v>0.62411755678330272</v>
      </c>
      <c r="J646" s="4">
        <f>SUM(Nurse[[#This Row],[RN Hours (excl. Admin, DON)]],Nurse[[#This Row],[RN Admin Hours]],Nurse[[#This Row],[RN DON Hours]],Nurse[[#This Row],[LPN Hours (excl. Admin)]],Nurse[[#This Row],[LPN Admin Hours]],Nurse[[#This Row],[CNA Hours]],Nurse[[#This Row],[NA TR Hours]],Nurse[[#This Row],[Med Aide/Tech Hours]])</f>
        <v>216.66847826086959</v>
      </c>
      <c r="K646" s="4">
        <f>SUM(Nurse[[#This Row],[RN Hours (excl. Admin, DON)]],Nurse[[#This Row],[LPN Hours (excl. Admin)]],Nurse[[#This Row],[CNA Hours]],Nurse[[#This Row],[NA TR Hours]],Nurse[[#This Row],[Med Aide/Tech Hours]])</f>
        <v>204.43206521739134</v>
      </c>
      <c r="L646" s="4">
        <f>SUM(Nurse[[#This Row],[RN Hours (excl. Admin, DON)]],Nurse[[#This Row],[RN Admin Hours]],Nurse[[#This Row],[RN DON Hours]])</f>
        <v>56.440217391304344</v>
      </c>
      <c r="M646" s="4">
        <v>44.203804347826086</v>
      </c>
      <c r="N646" s="4">
        <v>8.3070652173913047</v>
      </c>
      <c r="O646" s="4">
        <v>3.9293478260869565</v>
      </c>
      <c r="P646" s="4">
        <f>SUM(Nurse[[#This Row],[LPN Hours (excl. Admin)]],Nurse[[#This Row],[LPN Admin Hours]])</f>
        <v>50.103260869565219</v>
      </c>
      <c r="Q646" s="4">
        <v>50.103260869565219</v>
      </c>
      <c r="R646" s="4">
        <v>0</v>
      </c>
      <c r="S646" s="4">
        <f>SUM(Nurse[[#This Row],[CNA Hours]],Nurse[[#This Row],[NA TR Hours]],Nurse[[#This Row],[Med Aide/Tech Hours]])</f>
        <v>110.125</v>
      </c>
      <c r="T646" s="4">
        <v>97.758152173913047</v>
      </c>
      <c r="U646" s="4">
        <v>12.366847826086957</v>
      </c>
      <c r="V646" s="4">
        <v>0</v>
      </c>
      <c r="W6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19.513586956521738</v>
      </c>
      <c r="X646" s="4">
        <v>0.93206521739130432</v>
      </c>
      <c r="Y646" s="4">
        <v>1.826086956521739</v>
      </c>
      <c r="Z646" s="4">
        <v>0</v>
      </c>
      <c r="AA646" s="4">
        <v>13.173913043478262</v>
      </c>
      <c r="AB646" s="4">
        <v>0</v>
      </c>
      <c r="AC646" s="4">
        <v>3.5815217391304346</v>
      </c>
      <c r="AD646" s="4">
        <v>0</v>
      </c>
      <c r="AE646" s="4">
        <v>0</v>
      </c>
      <c r="AF646" s="1">
        <v>395262</v>
      </c>
      <c r="AG646" s="1">
        <v>3</v>
      </c>
      <c r="AH646"/>
    </row>
    <row r="647" spans="1:34" x14ac:dyDescent="0.25">
      <c r="A647" t="s">
        <v>721</v>
      </c>
      <c r="B647" t="s">
        <v>82</v>
      </c>
      <c r="C647" t="s">
        <v>932</v>
      </c>
      <c r="D647" t="s">
        <v>756</v>
      </c>
      <c r="E647" s="4">
        <v>104.27173913043478</v>
      </c>
      <c r="F647" s="4">
        <f>Nurse[[#This Row],[Total Nurse Staff Hours]]/Nurse[[#This Row],[MDS Census]]</f>
        <v>3.1964870217867203</v>
      </c>
      <c r="G647" s="4">
        <f>Nurse[[#This Row],[Total Direct Care Staff Hours]]/Nurse[[#This Row],[MDS Census]]</f>
        <v>2.9929531950380488</v>
      </c>
      <c r="H647" s="4">
        <f>Nurse[[#This Row],[Total RN Hours (w/ Admin, DON)]]/Nurse[[#This Row],[MDS Census]]</f>
        <v>0.70898571875325789</v>
      </c>
      <c r="I647" s="4">
        <f>Nurse[[#This Row],[RN Hours (excl. Admin, DON)]]/Nurse[[#This Row],[MDS Census]]</f>
        <v>0.50545189200458696</v>
      </c>
      <c r="J647" s="4">
        <f>SUM(Nurse[[#This Row],[RN Hours (excl. Admin, DON)]],Nurse[[#This Row],[RN Admin Hours]],Nurse[[#This Row],[RN DON Hours]],Nurse[[#This Row],[LPN Hours (excl. Admin)]],Nurse[[#This Row],[LPN Admin Hours]],Nurse[[#This Row],[CNA Hours]],Nurse[[#This Row],[NA TR Hours]],Nurse[[#This Row],[Med Aide/Tech Hours]])</f>
        <v>333.30326086956529</v>
      </c>
      <c r="K647" s="4">
        <f>SUM(Nurse[[#This Row],[RN Hours (excl. Admin, DON)]],Nurse[[#This Row],[LPN Hours (excl. Admin)]],Nurse[[#This Row],[CNA Hours]],Nurse[[#This Row],[NA TR Hours]],Nurse[[#This Row],[Med Aide/Tech Hours]])</f>
        <v>312.08043478260873</v>
      </c>
      <c r="L647" s="4">
        <f>SUM(Nurse[[#This Row],[RN Hours (excl. Admin, DON)]],Nurse[[#This Row],[RN Admin Hours]],Nurse[[#This Row],[RN DON Hours]])</f>
        <v>73.927173913043504</v>
      </c>
      <c r="M647" s="4">
        <v>52.70434782608698</v>
      </c>
      <c r="N647" s="4">
        <v>15.744565217391305</v>
      </c>
      <c r="O647" s="4">
        <v>5.4782608695652177</v>
      </c>
      <c r="P647" s="4">
        <f>SUM(Nurse[[#This Row],[LPN Hours (excl. Admin)]],Nurse[[#This Row],[LPN Admin Hours]])</f>
        <v>64.05217391304349</v>
      </c>
      <c r="Q647" s="4">
        <v>64.05217391304349</v>
      </c>
      <c r="R647" s="4">
        <v>0</v>
      </c>
      <c r="S647" s="4">
        <f>SUM(Nurse[[#This Row],[CNA Hours]],Nurse[[#This Row],[NA TR Hours]],Nurse[[#This Row],[Med Aide/Tech Hours]])</f>
        <v>195.32391304347826</v>
      </c>
      <c r="T647" s="4">
        <v>195.32391304347826</v>
      </c>
      <c r="U647" s="4">
        <v>0</v>
      </c>
      <c r="V647" s="4">
        <v>0</v>
      </c>
      <c r="W6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25.166304347826088</v>
      </c>
      <c r="X647" s="4">
        <v>2.6989130434782611</v>
      </c>
      <c r="Y647" s="4">
        <v>0</v>
      </c>
      <c r="Z647" s="4">
        <v>0</v>
      </c>
      <c r="AA647" s="4">
        <v>17.782608695652176</v>
      </c>
      <c r="AB647" s="4">
        <v>0</v>
      </c>
      <c r="AC647" s="4">
        <v>4.6847826086956523</v>
      </c>
      <c r="AD647" s="4">
        <v>0</v>
      </c>
      <c r="AE647" s="4">
        <v>0</v>
      </c>
      <c r="AF647" s="1">
        <v>395173</v>
      </c>
      <c r="AG647" s="1">
        <v>3</v>
      </c>
      <c r="AH647"/>
    </row>
    <row r="648" spans="1:34" x14ac:dyDescent="0.25">
      <c r="A648" t="s">
        <v>721</v>
      </c>
      <c r="B648" t="s">
        <v>603</v>
      </c>
      <c r="C648" t="s">
        <v>963</v>
      </c>
      <c r="D648" t="s">
        <v>785</v>
      </c>
      <c r="E648" s="4">
        <v>46.630434782608695</v>
      </c>
      <c r="F648" s="4">
        <f>Nurse[[#This Row],[Total Nurse Staff Hours]]/Nurse[[#This Row],[MDS Census]]</f>
        <v>3.5739510489510495</v>
      </c>
      <c r="G648" s="4">
        <f>Nurse[[#This Row],[Total Direct Care Staff Hours]]/Nurse[[#This Row],[MDS Census]]</f>
        <v>3.3923659673659672</v>
      </c>
      <c r="H648" s="4">
        <f>Nurse[[#This Row],[Total RN Hours (w/ Admin, DON)]]/Nurse[[#This Row],[MDS Census]]</f>
        <v>0.74073426573426582</v>
      </c>
      <c r="I648" s="4">
        <f>Nurse[[#This Row],[RN Hours (excl. Admin, DON)]]/Nurse[[#This Row],[MDS Census]]</f>
        <v>0.55914918414918413</v>
      </c>
      <c r="J648" s="4">
        <f>SUM(Nurse[[#This Row],[RN Hours (excl. Admin, DON)]],Nurse[[#This Row],[RN Admin Hours]],Nurse[[#This Row],[RN DON Hours]],Nurse[[#This Row],[LPN Hours (excl. Admin)]],Nurse[[#This Row],[LPN Admin Hours]],Nurse[[#This Row],[CNA Hours]],Nurse[[#This Row],[NA TR Hours]],Nurse[[#This Row],[Med Aide/Tech Hours]])</f>
        <v>166.65489130434784</v>
      </c>
      <c r="K648" s="4">
        <f>SUM(Nurse[[#This Row],[RN Hours (excl. Admin, DON)]],Nurse[[#This Row],[LPN Hours (excl. Admin)]],Nurse[[#This Row],[CNA Hours]],Nurse[[#This Row],[NA TR Hours]],Nurse[[#This Row],[Med Aide/Tech Hours]])</f>
        <v>158.1875</v>
      </c>
      <c r="L648" s="4">
        <f>SUM(Nurse[[#This Row],[RN Hours (excl. Admin, DON)]],Nurse[[#This Row],[RN Admin Hours]],Nurse[[#This Row],[RN DON Hours]])</f>
        <v>34.540760869565219</v>
      </c>
      <c r="M648" s="4">
        <v>26.073369565217391</v>
      </c>
      <c r="N648" s="4">
        <v>4.6956521739130439</v>
      </c>
      <c r="O648" s="4">
        <v>3.7717391304347827</v>
      </c>
      <c r="P648" s="4">
        <f>SUM(Nurse[[#This Row],[LPN Hours (excl. Admin)]],Nurse[[#This Row],[LPN Admin Hours]])</f>
        <v>36.163043478260867</v>
      </c>
      <c r="Q648" s="4">
        <v>36.163043478260867</v>
      </c>
      <c r="R648" s="4">
        <v>0</v>
      </c>
      <c r="S648" s="4">
        <f>SUM(Nurse[[#This Row],[CNA Hours]],Nurse[[#This Row],[NA TR Hours]],Nurse[[#This Row],[Med Aide/Tech Hours]])</f>
        <v>95.951086956521749</v>
      </c>
      <c r="T648" s="4">
        <v>91.266304347826093</v>
      </c>
      <c r="U648" s="4">
        <v>4.6847826086956523</v>
      </c>
      <c r="V648" s="4">
        <v>0</v>
      </c>
      <c r="W6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8.6956521739130432E-2</v>
      </c>
      <c r="X648" s="4">
        <v>8.6956521739130432E-2</v>
      </c>
      <c r="Y648" s="4">
        <v>0</v>
      </c>
      <c r="Z648" s="4">
        <v>0</v>
      </c>
      <c r="AA648" s="4">
        <v>0</v>
      </c>
      <c r="AB648" s="4">
        <v>0</v>
      </c>
      <c r="AC648" s="4">
        <v>0</v>
      </c>
      <c r="AD648" s="4">
        <v>0</v>
      </c>
      <c r="AE648" s="4">
        <v>0</v>
      </c>
      <c r="AF648" s="1">
        <v>396015</v>
      </c>
      <c r="AG648" s="1">
        <v>3</v>
      </c>
      <c r="AH648"/>
    </row>
    <row r="649" spans="1:34" x14ac:dyDescent="0.25">
      <c r="A649" t="s">
        <v>721</v>
      </c>
      <c r="B649" t="s">
        <v>238</v>
      </c>
      <c r="C649" t="s">
        <v>849</v>
      </c>
      <c r="D649" t="s">
        <v>781</v>
      </c>
      <c r="E649" s="4">
        <v>280.61956521739131</v>
      </c>
      <c r="F649" s="4">
        <f>Nurse[[#This Row],[Total Nurse Staff Hours]]/Nurse[[#This Row],[MDS Census]]</f>
        <v>3.1578564511755824</v>
      </c>
      <c r="G649" s="4">
        <f>Nurse[[#This Row],[Total Direct Care Staff Hours]]/Nurse[[#This Row],[MDS Census]]</f>
        <v>2.8747592671495532</v>
      </c>
      <c r="H649" s="4">
        <f>Nurse[[#This Row],[Total RN Hours (w/ Admin, DON)]]/Nurse[[#This Row],[MDS Census]]</f>
        <v>0.90341674090715429</v>
      </c>
      <c r="I649" s="4">
        <f>Nurse[[#This Row],[RN Hours (excl. Admin, DON)]]/Nurse[[#This Row],[MDS Census]]</f>
        <v>0.65236820699539066</v>
      </c>
      <c r="J649" s="4">
        <f>SUM(Nurse[[#This Row],[RN Hours (excl. Admin, DON)]],Nurse[[#This Row],[RN Admin Hours]],Nurse[[#This Row],[RN DON Hours]],Nurse[[#This Row],[LPN Hours (excl. Admin)]],Nurse[[#This Row],[LPN Admin Hours]],Nurse[[#This Row],[CNA Hours]],Nurse[[#This Row],[NA TR Hours]],Nurse[[#This Row],[Med Aide/Tech Hours]])</f>
        <v>886.15630434782622</v>
      </c>
      <c r="K649" s="4">
        <f>SUM(Nurse[[#This Row],[RN Hours (excl. Admin, DON)]],Nurse[[#This Row],[LPN Hours (excl. Admin)]],Nurse[[#This Row],[CNA Hours]],Nurse[[#This Row],[NA TR Hours]],Nurse[[#This Row],[Med Aide/Tech Hours]])</f>
        <v>806.71369565217412</v>
      </c>
      <c r="L649" s="4">
        <f>SUM(Nurse[[#This Row],[RN Hours (excl. Admin, DON)]],Nurse[[#This Row],[RN Admin Hours]],Nurse[[#This Row],[RN DON Hours]])</f>
        <v>253.51641304347828</v>
      </c>
      <c r="M649" s="4">
        <v>183.06728260869568</v>
      </c>
      <c r="N649" s="4">
        <v>55.844130434782606</v>
      </c>
      <c r="O649" s="4">
        <v>14.605</v>
      </c>
      <c r="P649" s="4">
        <f>SUM(Nurse[[#This Row],[LPN Hours (excl. Admin)]],Nurse[[#This Row],[LPN Admin Hours]])</f>
        <v>199.62521739130443</v>
      </c>
      <c r="Q649" s="4">
        <v>190.63173913043485</v>
      </c>
      <c r="R649" s="4">
        <v>8.9934782608695656</v>
      </c>
      <c r="S649" s="4">
        <f>SUM(Nurse[[#This Row],[CNA Hours]],Nurse[[#This Row],[NA TR Hours]],Nurse[[#This Row],[Med Aide/Tech Hours]])</f>
        <v>433.01467391304357</v>
      </c>
      <c r="T649" s="4">
        <v>412.19836956521749</v>
      </c>
      <c r="U649" s="4">
        <v>20.816304347826087</v>
      </c>
      <c r="V649" s="4">
        <v>0</v>
      </c>
      <c r="W6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150.44293478260869</v>
      </c>
      <c r="X649" s="4">
        <v>0</v>
      </c>
      <c r="Y649" s="4">
        <v>0</v>
      </c>
      <c r="Z649" s="4">
        <v>0</v>
      </c>
      <c r="AA649" s="4">
        <v>63.877717391304351</v>
      </c>
      <c r="AB649" s="4">
        <v>0</v>
      </c>
      <c r="AC649" s="4">
        <v>86.565217391304344</v>
      </c>
      <c r="AD649" s="4">
        <v>0</v>
      </c>
      <c r="AE649" s="4">
        <v>0</v>
      </c>
      <c r="AF649" s="1">
        <v>395435</v>
      </c>
      <c r="AG649" s="1">
        <v>3</v>
      </c>
      <c r="AH649"/>
    </row>
    <row r="650" spans="1:34" x14ac:dyDescent="0.25">
      <c r="A650" t="s">
        <v>721</v>
      </c>
      <c r="B650" t="s">
        <v>145</v>
      </c>
      <c r="C650" t="s">
        <v>965</v>
      </c>
      <c r="D650" t="s">
        <v>768</v>
      </c>
      <c r="E650" s="4">
        <v>137.30434782608697</v>
      </c>
      <c r="F650" s="4">
        <f>Nurse[[#This Row],[Total Nurse Staff Hours]]/Nurse[[#This Row],[MDS Census]]</f>
        <v>3.6074311272957571</v>
      </c>
      <c r="G650" s="4">
        <f>Nurse[[#This Row],[Total Direct Care Staff Hours]]/Nurse[[#This Row],[MDS Census]]</f>
        <v>3.5311621279290692</v>
      </c>
      <c r="H650" s="4">
        <f>Nurse[[#This Row],[Total RN Hours (w/ Admin, DON)]]/Nurse[[#This Row],[MDS Census]]</f>
        <v>0.87735592146928487</v>
      </c>
      <c r="I650" s="4">
        <f>Nurse[[#This Row],[RN Hours (excl. Admin, DON)]]/Nurse[[#This Row],[MDS Census]]</f>
        <v>0.83888220392653623</v>
      </c>
      <c r="J650" s="4">
        <f>SUM(Nurse[[#This Row],[RN Hours (excl. Admin, DON)]],Nurse[[#This Row],[RN Admin Hours]],Nurse[[#This Row],[RN DON Hours]],Nurse[[#This Row],[LPN Hours (excl. Admin)]],Nurse[[#This Row],[LPN Admin Hours]],Nurse[[#This Row],[CNA Hours]],Nurse[[#This Row],[NA TR Hours]],Nurse[[#This Row],[Med Aide/Tech Hours]])</f>
        <v>495.31597826086966</v>
      </c>
      <c r="K650" s="4">
        <f>SUM(Nurse[[#This Row],[RN Hours (excl. Admin, DON)]],Nurse[[#This Row],[LPN Hours (excl. Admin)]],Nurse[[#This Row],[CNA Hours]],Nurse[[#This Row],[NA TR Hours]],Nurse[[#This Row],[Med Aide/Tech Hours]])</f>
        <v>484.84391304347832</v>
      </c>
      <c r="L650" s="4">
        <f>SUM(Nurse[[#This Row],[RN Hours (excl. Admin, DON)]],Nurse[[#This Row],[RN Admin Hours]],Nurse[[#This Row],[RN DON Hours]])</f>
        <v>120.46478260869573</v>
      </c>
      <c r="M650" s="4">
        <v>115.18217391304356</v>
      </c>
      <c r="N650" s="4">
        <v>0.93478260869565222</v>
      </c>
      <c r="O650" s="4">
        <v>4.3478260869565215</v>
      </c>
      <c r="P650" s="4">
        <f>SUM(Nurse[[#This Row],[LPN Hours (excl. Admin)]],Nurse[[#This Row],[LPN Admin Hours]])</f>
        <v>73.787826086956528</v>
      </c>
      <c r="Q650" s="4">
        <v>68.598369565217396</v>
      </c>
      <c r="R650" s="4">
        <v>5.1894565217391309</v>
      </c>
      <c r="S650" s="4">
        <f>SUM(Nurse[[#This Row],[CNA Hours]],Nurse[[#This Row],[NA TR Hours]],Nurse[[#This Row],[Med Aide/Tech Hours]])</f>
        <v>301.06336956521739</v>
      </c>
      <c r="T650" s="4">
        <v>195.96521739130435</v>
      </c>
      <c r="U650" s="4">
        <v>105.09815217391305</v>
      </c>
      <c r="V650" s="4">
        <v>0</v>
      </c>
      <c r="W6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43.305326086956526</v>
      </c>
      <c r="X650" s="4">
        <v>26.049347826086954</v>
      </c>
      <c r="Y650" s="4">
        <v>0</v>
      </c>
      <c r="Z650" s="4">
        <v>0</v>
      </c>
      <c r="AA650" s="4">
        <v>17.255978260869568</v>
      </c>
      <c r="AB650" s="4">
        <v>0</v>
      </c>
      <c r="AC650" s="4">
        <v>0</v>
      </c>
      <c r="AD650" s="4">
        <v>0</v>
      </c>
      <c r="AE650" s="4">
        <v>0</v>
      </c>
      <c r="AF650" s="1">
        <v>395300</v>
      </c>
      <c r="AG650" s="1">
        <v>3</v>
      </c>
      <c r="AH650"/>
    </row>
    <row r="651" spans="1:34" x14ac:dyDescent="0.25">
      <c r="A651" t="s">
        <v>721</v>
      </c>
      <c r="B651" t="s">
        <v>662</v>
      </c>
      <c r="C651" t="s">
        <v>1022</v>
      </c>
      <c r="D651" t="s">
        <v>743</v>
      </c>
      <c r="E651" s="4">
        <v>52.826086956521742</v>
      </c>
      <c r="F651" s="4">
        <f>Nurse[[#This Row],[Total Nurse Staff Hours]]/Nurse[[#This Row],[MDS Census]]</f>
        <v>3.6850102880658429</v>
      </c>
      <c r="G651" s="4">
        <f>Nurse[[#This Row],[Total Direct Care Staff Hours]]/Nurse[[#This Row],[MDS Census]]</f>
        <v>3.3537345679012338</v>
      </c>
      <c r="H651" s="4">
        <f>Nurse[[#This Row],[Total RN Hours (w/ Admin, DON)]]/Nurse[[#This Row],[MDS Census]]</f>
        <v>0.68333333333333335</v>
      </c>
      <c r="I651" s="4">
        <f>Nurse[[#This Row],[RN Hours (excl. Admin, DON)]]/Nurse[[#This Row],[MDS Census]]</f>
        <v>0.52860082304526745</v>
      </c>
      <c r="J651" s="4">
        <f>SUM(Nurse[[#This Row],[RN Hours (excl. Admin, DON)]],Nurse[[#This Row],[RN Admin Hours]],Nurse[[#This Row],[RN DON Hours]],Nurse[[#This Row],[LPN Hours (excl. Admin)]],Nurse[[#This Row],[LPN Admin Hours]],Nurse[[#This Row],[CNA Hours]],Nurse[[#This Row],[NA TR Hours]],Nurse[[#This Row],[Med Aide/Tech Hours]])</f>
        <v>194.66467391304346</v>
      </c>
      <c r="K651" s="4">
        <f>SUM(Nurse[[#This Row],[RN Hours (excl. Admin, DON)]],Nurse[[#This Row],[LPN Hours (excl. Admin)]],Nurse[[#This Row],[CNA Hours]],Nurse[[#This Row],[NA TR Hours]],Nurse[[#This Row],[Med Aide/Tech Hours]])</f>
        <v>177.16467391304346</v>
      </c>
      <c r="L651" s="4">
        <f>SUM(Nurse[[#This Row],[RN Hours (excl. Admin, DON)]],Nurse[[#This Row],[RN Admin Hours]],Nurse[[#This Row],[RN DON Hours]])</f>
        <v>36.097826086956523</v>
      </c>
      <c r="M651" s="4">
        <v>27.923913043478262</v>
      </c>
      <c r="N651" s="4">
        <v>3.9130434782608696</v>
      </c>
      <c r="O651" s="4">
        <v>4.2608695652173916</v>
      </c>
      <c r="P651" s="4">
        <f>SUM(Nurse[[#This Row],[LPN Hours (excl. Admin)]],Nurse[[#This Row],[LPN Admin Hours]])</f>
        <v>62.580434782608705</v>
      </c>
      <c r="Q651" s="4">
        <v>53.254347826086963</v>
      </c>
      <c r="R651" s="4">
        <v>9.3260869565217384</v>
      </c>
      <c r="S651" s="4">
        <f>SUM(Nurse[[#This Row],[CNA Hours]],Nurse[[#This Row],[NA TR Hours]],Nurse[[#This Row],[Med Aide/Tech Hours]])</f>
        <v>95.986413043478251</v>
      </c>
      <c r="T651" s="4">
        <v>87.921195652173907</v>
      </c>
      <c r="U651" s="4">
        <v>8.0652173913043477</v>
      </c>
      <c r="V651" s="4">
        <v>0</v>
      </c>
      <c r="W6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7.6483695652173909</v>
      </c>
      <c r="X651" s="4">
        <v>0</v>
      </c>
      <c r="Y651" s="4">
        <v>0</v>
      </c>
      <c r="Z651" s="4">
        <v>0.34782608695652173</v>
      </c>
      <c r="AA651" s="4">
        <v>0.98260869565217401</v>
      </c>
      <c r="AB651" s="4">
        <v>0</v>
      </c>
      <c r="AC651" s="4">
        <v>6.1603260869565215</v>
      </c>
      <c r="AD651" s="4">
        <v>0.15760869565217392</v>
      </c>
      <c r="AE651" s="4">
        <v>0</v>
      </c>
      <c r="AF651" s="1">
        <v>396130</v>
      </c>
      <c r="AG651" s="1">
        <v>3</v>
      </c>
      <c r="AH651"/>
    </row>
    <row r="652" spans="1:34" x14ac:dyDescent="0.25">
      <c r="A652" t="s">
        <v>721</v>
      </c>
      <c r="B652" t="s">
        <v>159</v>
      </c>
      <c r="C652" t="s">
        <v>974</v>
      </c>
      <c r="D652" t="s">
        <v>756</v>
      </c>
      <c r="E652" s="4">
        <v>48.619565217391305</v>
      </c>
      <c r="F652" s="4">
        <f>Nurse[[#This Row],[Total Nurse Staff Hours]]/Nurse[[#This Row],[MDS Census]]</f>
        <v>6.1914822266934948</v>
      </c>
      <c r="G652" s="4">
        <f>Nurse[[#This Row],[Total Direct Care Staff Hours]]/Nurse[[#This Row],[MDS Census]]</f>
        <v>5.15962441314554</v>
      </c>
      <c r="H652" s="4">
        <f>Nurse[[#This Row],[Total RN Hours (w/ Admin, DON)]]/Nurse[[#This Row],[MDS Census]]</f>
        <v>1.6318466353677619</v>
      </c>
      <c r="I652" s="4">
        <f>Nurse[[#This Row],[RN Hours (excl. Admin, DON)]]/Nurse[[#This Row],[MDS Census]]</f>
        <v>0.59998882181980773</v>
      </c>
      <c r="J652" s="4">
        <f>SUM(Nurse[[#This Row],[RN Hours (excl. Admin, DON)]],Nurse[[#This Row],[RN Admin Hours]],Nurse[[#This Row],[RN DON Hours]],Nurse[[#This Row],[LPN Hours (excl. Admin)]],Nurse[[#This Row],[LPN Admin Hours]],Nurse[[#This Row],[CNA Hours]],Nurse[[#This Row],[NA TR Hours]],Nurse[[#This Row],[Med Aide/Tech Hours]])</f>
        <v>301.0271739130435</v>
      </c>
      <c r="K652" s="4">
        <f>SUM(Nurse[[#This Row],[RN Hours (excl. Admin, DON)]],Nurse[[#This Row],[LPN Hours (excl. Admin)]],Nurse[[#This Row],[CNA Hours]],Nurse[[#This Row],[NA TR Hours]],Nurse[[#This Row],[Med Aide/Tech Hours]])</f>
        <v>250.85869565217391</v>
      </c>
      <c r="L652" s="4">
        <f>SUM(Nurse[[#This Row],[RN Hours (excl. Admin, DON)]],Nurse[[#This Row],[RN Admin Hours]],Nurse[[#This Row],[RN DON Hours]])</f>
        <v>79.33967391304347</v>
      </c>
      <c r="M652" s="4">
        <v>29.171195652173914</v>
      </c>
      <c r="N652" s="4">
        <v>46.418478260869563</v>
      </c>
      <c r="O652" s="4">
        <v>3.75</v>
      </c>
      <c r="P652" s="4">
        <f>SUM(Nurse[[#This Row],[LPN Hours (excl. Admin)]],Nurse[[#This Row],[LPN Admin Hours]])</f>
        <v>61.760869565217391</v>
      </c>
      <c r="Q652" s="4">
        <v>61.760869565217391</v>
      </c>
      <c r="R652" s="4">
        <v>0</v>
      </c>
      <c r="S652" s="4">
        <f>SUM(Nurse[[#This Row],[CNA Hours]],Nurse[[#This Row],[NA TR Hours]],Nurse[[#This Row],[Med Aide/Tech Hours]])</f>
        <v>159.9266304347826</v>
      </c>
      <c r="T652" s="4">
        <v>159.9266304347826</v>
      </c>
      <c r="U652" s="4">
        <v>0</v>
      </c>
      <c r="V652" s="4">
        <v>0</v>
      </c>
      <c r="W6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52" s="4">
        <v>0</v>
      </c>
      <c r="Y652" s="4">
        <v>0</v>
      </c>
      <c r="Z652" s="4">
        <v>0</v>
      </c>
      <c r="AA652" s="4">
        <v>0</v>
      </c>
      <c r="AB652" s="4">
        <v>0</v>
      </c>
      <c r="AC652" s="4">
        <v>0</v>
      </c>
      <c r="AD652" s="4">
        <v>0</v>
      </c>
      <c r="AE652" s="4">
        <v>0</v>
      </c>
      <c r="AF652" s="1">
        <v>395329</v>
      </c>
      <c r="AG652" s="1">
        <v>3</v>
      </c>
      <c r="AH652"/>
    </row>
    <row r="653" spans="1:34" x14ac:dyDescent="0.25">
      <c r="A653" t="s">
        <v>721</v>
      </c>
      <c r="B653" t="s">
        <v>612</v>
      </c>
      <c r="C653" t="s">
        <v>1115</v>
      </c>
      <c r="D653" t="s">
        <v>781</v>
      </c>
      <c r="E653" s="4">
        <v>73.652173913043484</v>
      </c>
      <c r="F653" s="4">
        <f>Nurse[[#This Row],[Total Nurse Staff Hours]]/Nurse[[#This Row],[MDS Census]]</f>
        <v>3.3602007083825267</v>
      </c>
      <c r="G653" s="4">
        <f>Nurse[[#This Row],[Total Direct Care Staff Hours]]/Nurse[[#This Row],[MDS Census]]</f>
        <v>2.9793875442739082</v>
      </c>
      <c r="H653" s="4">
        <f>Nurse[[#This Row],[Total RN Hours (w/ Admin, DON)]]/Nurse[[#This Row],[MDS Census]]</f>
        <v>1.1970144628099175</v>
      </c>
      <c r="I653" s="4">
        <f>Nurse[[#This Row],[RN Hours (excl. Admin, DON)]]/Nurse[[#This Row],[MDS Census]]</f>
        <v>0.81620129870129876</v>
      </c>
      <c r="J653" s="4">
        <f>SUM(Nurse[[#This Row],[RN Hours (excl. Admin, DON)]],Nurse[[#This Row],[RN Admin Hours]],Nurse[[#This Row],[RN DON Hours]],Nurse[[#This Row],[LPN Hours (excl. Admin)]],Nurse[[#This Row],[LPN Admin Hours]],Nurse[[#This Row],[CNA Hours]],Nurse[[#This Row],[NA TR Hours]],Nurse[[#This Row],[Med Aide/Tech Hours]])</f>
        <v>247.48608695652177</v>
      </c>
      <c r="K653" s="4">
        <f>SUM(Nurse[[#This Row],[RN Hours (excl. Admin, DON)]],Nurse[[#This Row],[LPN Hours (excl. Admin)]],Nurse[[#This Row],[CNA Hours]],Nurse[[#This Row],[NA TR Hours]],Nurse[[#This Row],[Med Aide/Tech Hours]])</f>
        <v>219.43836956521741</v>
      </c>
      <c r="L653" s="4">
        <f>SUM(Nurse[[#This Row],[RN Hours (excl. Admin, DON)]],Nurse[[#This Row],[RN Admin Hours]],Nurse[[#This Row],[RN DON Hours]])</f>
        <v>88.162717391304369</v>
      </c>
      <c r="M653" s="4">
        <v>60.115000000000009</v>
      </c>
      <c r="N653" s="4">
        <v>21.725217391304351</v>
      </c>
      <c r="O653" s="4">
        <v>6.3224999999999998</v>
      </c>
      <c r="P653" s="4">
        <f>SUM(Nurse[[#This Row],[LPN Hours (excl. Admin)]],Nurse[[#This Row],[LPN Admin Hours]])</f>
        <v>37.967065217391315</v>
      </c>
      <c r="Q653" s="4">
        <v>37.967065217391315</v>
      </c>
      <c r="R653" s="4">
        <v>0</v>
      </c>
      <c r="S653" s="4">
        <f>SUM(Nurse[[#This Row],[CNA Hours]],Nurse[[#This Row],[NA TR Hours]],Nurse[[#This Row],[Med Aide/Tech Hours]])</f>
        <v>121.3563043478261</v>
      </c>
      <c r="T653" s="4">
        <v>121.3563043478261</v>
      </c>
      <c r="U653" s="4">
        <v>0</v>
      </c>
      <c r="V653" s="4">
        <v>0</v>
      </c>
      <c r="W6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22.086195652173906</v>
      </c>
      <c r="X653" s="4">
        <v>17.057826086956517</v>
      </c>
      <c r="Y653" s="4">
        <v>0</v>
      </c>
      <c r="Z653" s="4">
        <v>0</v>
      </c>
      <c r="AA653" s="4">
        <v>0.33423913043478259</v>
      </c>
      <c r="AB653" s="4">
        <v>0</v>
      </c>
      <c r="AC653" s="4">
        <v>4.6941304347826085</v>
      </c>
      <c r="AD653" s="4">
        <v>0</v>
      </c>
      <c r="AE653" s="4">
        <v>0</v>
      </c>
      <c r="AF653" s="1">
        <v>396056</v>
      </c>
      <c r="AG653" s="1">
        <v>3</v>
      </c>
      <c r="AH653"/>
    </row>
    <row r="654" spans="1:34" x14ac:dyDescent="0.25">
      <c r="A654" t="s">
        <v>721</v>
      </c>
      <c r="B654" t="s">
        <v>165</v>
      </c>
      <c r="C654" t="s">
        <v>880</v>
      </c>
      <c r="D654" t="s">
        <v>788</v>
      </c>
      <c r="E654" s="4">
        <v>114.75</v>
      </c>
      <c r="F654" s="4">
        <f>Nurse[[#This Row],[Total Nurse Staff Hours]]/Nurse[[#This Row],[MDS Census]]</f>
        <v>3.2726153263237663</v>
      </c>
      <c r="G654" s="4">
        <f>Nurse[[#This Row],[Total Direct Care Staff Hours]]/Nurse[[#This Row],[MDS Census]]</f>
        <v>3.0189210950080518</v>
      </c>
      <c r="H654" s="4">
        <f>Nurse[[#This Row],[Total RN Hours (w/ Admin, DON)]]/Nurse[[#This Row],[MDS Census]]</f>
        <v>0.49718196457326891</v>
      </c>
      <c r="I654" s="4">
        <f>Nurse[[#This Row],[RN Hours (excl. Admin, DON)]]/Nurse[[#This Row],[MDS Census]]</f>
        <v>0.24348773325755424</v>
      </c>
      <c r="J654" s="4">
        <f>SUM(Nurse[[#This Row],[RN Hours (excl. Admin, DON)]],Nurse[[#This Row],[RN Admin Hours]],Nurse[[#This Row],[RN DON Hours]],Nurse[[#This Row],[LPN Hours (excl. Admin)]],Nurse[[#This Row],[LPN Admin Hours]],Nurse[[#This Row],[CNA Hours]],Nurse[[#This Row],[NA TR Hours]],Nurse[[#This Row],[Med Aide/Tech Hours]])</f>
        <v>375.53260869565219</v>
      </c>
      <c r="K654" s="4">
        <f>SUM(Nurse[[#This Row],[RN Hours (excl. Admin, DON)]],Nurse[[#This Row],[LPN Hours (excl. Admin)]],Nurse[[#This Row],[CNA Hours]],Nurse[[#This Row],[NA TR Hours]],Nurse[[#This Row],[Med Aide/Tech Hours]])</f>
        <v>346.42119565217394</v>
      </c>
      <c r="L654" s="4">
        <f>SUM(Nurse[[#This Row],[RN Hours (excl. Admin, DON)]],Nurse[[#This Row],[RN Admin Hours]],Nurse[[#This Row],[RN DON Hours]])</f>
        <v>57.051630434782609</v>
      </c>
      <c r="M654" s="4">
        <v>27.940217391304348</v>
      </c>
      <c r="N654" s="4">
        <v>24.671195652173914</v>
      </c>
      <c r="O654" s="4">
        <v>4.4402173913043477</v>
      </c>
      <c r="P654" s="4">
        <f>SUM(Nurse[[#This Row],[LPN Hours (excl. Admin)]],Nurse[[#This Row],[LPN Admin Hours]])</f>
        <v>97.372282608695656</v>
      </c>
      <c r="Q654" s="4">
        <v>97.372282608695656</v>
      </c>
      <c r="R654" s="4">
        <v>0</v>
      </c>
      <c r="S654" s="4">
        <f>SUM(Nurse[[#This Row],[CNA Hours]],Nurse[[#This Row],[NA TR Hours]],Nurse[[#This Row],[Med Aide/Tech Hours]])</f>
        <v>221.10869565217394</v>
      </c>
      <c r="T654" s="4">
        <v>203.11684782608697</v>
      </c>
      <c r="U654" s="4">
        <v>17.991847826086957</v>
      </c>
      <c r="V654" s="4">
        <v>0</v>
      </c>
      <c r="W6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54" s="4">
        <v>0</v>
      </c>
      <c r="Y654" s="4">
        <v>0</v>
      </c>
      <c r="Z654" s="4">
        <v>0</v>
      </c>
      <c r="AA654" s="4">
        <v>0</v>
      </c>
      <c r="AB654" s="4">
        <v>0</v>
      </c>
      <c r="AC654" s="4">
        <v>0</v>
      </c>
      <c r="AD654" s="4">
        <v>0</v>
      </c>
      <c r="AE654" s="4">
        <v>0</v>
      </c>
      <c r="AF654" s="1">
        <v>395335</v>
      </c>
      <c r="AG654" s="1">
        <v>3</v>
      </c>
      <c r="AH654"/>
    </row>
    <row r="655" spans="1:34" x14ac:dyDescent="0.25">
      <c r="A655" t="s">
        <v>721</v>
      </c>
      <c r="B655" t="s">
        <v>405</v>
      </c>
      <c r="C655" t="s">
        <v>853</v>
      </c>
      <c r="D655" t="s">
        <v>793</v>
      </c>
      <c r="E655" s="4">
        <v>98.532608695652172</v>
      </c>
      <c r="F655" s="4">
        <f>Nurse[[#This Row],[Total Nurse Staff Hours]]/Nurse[[#This Row],[MDS Census]]</f>
        <v>4.869958080529508</v>
      </c>
      <c r="G655" s="4">
        <f>Nurse[[#This Row],[Total Direct Care Staff Hours]]/Nurse[[#This Row],[MDS Census]]</f>
        <v>4.5915521235521233</v>
      </c>
      <c r="H655" s="4">
        <f>Nurse[[#This Row],[Total RN Hours (w/ Admin, DON)]]/Nurse[[#This Row],[MDS Census]]</f>
        <v>0.80783232211803646</v>
      </c>
      <c r="I655" s="4">
        <f>Nurse[[#This Row],[RN Hours (excl. Admin, DON)]]/Nurse[[#This Row],[MDS Census]]</f>
        <v>0.52942636514065089</v>
      </c>
      <c r="J655" s="4">
        <f>SUM(Nurse[[#This Row],[RN Hours (excl. Admin, DON)]],Nurse[[#This Row],[RN Admin Hours]],Nurse[[#This Row],[RN DON Hours]],Nurse[[#This Row],[LPN Hours (excl. Admin)]],Nurse[[#This Row],[LPN Admin Hours]],Nurse[[#This Row],[CNA Hours]],Nurse[[#This Row],[NA TR Hours]],Nurse[[#This Row],[Med Aide/Tech Hours]])</f>
        <v>479.84967391304338</v>
      </c>
      <c r="K655" s="4">
        <f>SUM(Nurse[[#This Row],[RN Hours (excl. Admin, DON)]],Nurse[[#This Row],[LPN Hours (excl. Admin)]],Nurse[[#This Row],[CNA Hours]],Nurse[[#This Row],[NA TR Hours]],Nurse[[#This Row],[Med Aide/Tech Hours]])</f>
        <v>452.41760869565212</v>
      </c>
      <c r="L655" s="4">
        <f>SUM(Nurse[[#This Row],[RN Hours (excl. Admin, DON)]],Nurse[[#This Row],[RN Admin Hours]],Nurse[[#This Row],[RN DON Hours]])</f>
        <v>79.59782608695653</v>
      </c>
      <c r="M655" s="4">
        <v>52.165760869565219</v>
      </c>
      <c r="N655" s="4">
        <v>22.040760869565219</v>
      </c>
      <c r="O655" s="4">
        <v>5.3913043478260869</v>
      </c>
      <c r="P655" s="4">
        <f>SUM(Nurse[[#This Row],[LPN Hours (excl. Admin)]],Nurse[[#This Row],[LPN Admin Hours]])</f>
        <v>92.052173913043475</v>
      </c>
      <c r="Q655" s="4">
        <v>92.052173913043475</v>
      </c>
      <c r="R655" s="4">
        <v>0</v>
      </c>
      <c r="S655" s="4">
        <f>SUM(Nurse[[#This Row],[CNA Hours]],Nurse[[#This Row],[NA TR Hours]],Nurse[[#This Row],[Med Aide/Tech Hours]])</f>
        <v>308.1996739130434</v>
      </c>
      <c r="T655" s="4">
        <v>308.1996739130434</v>
      </c>
      <c r="U655" s="4">
        <v>0</v>
      </c>
      <c r="V655" s="4">
        <v>0</v>
      </c>
      <c r="W6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26.113260869565224</v>
      </c>
      <c r="X655" s="4">
        <v>0</v>
      </c>
      <c r="Y655" s="4">
        <v>0</v>
      </c>
      <c r="Z655" s="4">
        <v>0</v>
      </c>
      <c r="AA655" s="4">
        <v>3.6391304347826088</v>
      </c>
      <c r="AB655" s="4">
        <v>0</v>
      </c>
      <c r="AC655" s="4">
        <v>22.474130434782616</v>
      </c>
      <c r="AD655" s="4">
        <v>0</v>
      </c>
      <c r="AE655" s="4">
        <v>0</v>
      </c>
      <c r="AF655" s="1">
        <v>395678</v>
      </c>
      <c r="AG655" s="1">
        <v>3</v>
      </c>
      <c r="AH655"/>
    </row>
    <row r="656" spans="1:34" x14ac:dyDescent="0.25">
      <c r="A656" t="s">
        <v>721</v>
      </c>
      <c r="B656" t="s">
        <v>187</v>
      </c>
      <c r="C656" t="s">
        <v>853</v>
      </c>
      <c r="D656" t="s">
        <v>793</v>
      </c>
      <c r="E656" s="4">
        <v>101.46739130434783</v>
      </c>
      <c r="F656" s="4">
        <f>Nurse[[#This Row],[Total Nurse Staff Hours]]/Nurse[[#This Row],[MDS Census]]</f>
        <v>3.0893840385645421</v>
      </c>
      <c r="G656" s="4">
        <f>Nurse[[#This Row],[Total Direct Care Staff Hours]]/Nurse[[#This Row],[MDS Census]]</f>
        <v>2.9934011783610068</v>
      </c>
      <c r="H656" s="4">
        <f>Nurse[[#This Row],[Total RN Hours (w/ Admin, DON)]]/Nurse[[#This Row],[MDS Census]]</f>
        <v>0.5938510980182109</v>
      </c>
      <c r="I656" s="4">
        <f>Nurse[[#This Row],[RN Hours (excl. Admin, DON)]]/Nurse[[#This Row],[MDS Census]]</f>
        <v>0.49786823781467582</v>
      </c>
      <c r="J656" s="4">
        <f>SUM(Nurse[[#This Row],[RN Hours (excl. Admin, DON)]],Nurse[[#This Row],[RN Admin Hours]],Nurse[[#This Row],[RN DON Hours]],Nurse[[#This Row],[LPN Hours (excl. Admin)]],Nurse[[#This Row],[LPN Admin Hours]],Nurse[[#This Row],[CNA Hours]],Nurse[[#This Row],[NA TR Hours]],Nurse[[#This Row],[Med Aide/Tech Hours]])</f>
        <v>313.4717391304348</v>
      </c>
      <c r="K656" s="4">
        <f>SUM(Nurse[[#This Row],[RN Hours (excl. Admin, DON)]],Nurse[[#This Row],[LPN Hours (excl. Admin)]],Nurse[[#This Row],[CNA Hours]],Nurse[[#This Row],[NA TR Hours]],Nurse[[#This Row],[Med Aide/Tech Hours]])</f>
        <v>303.73260869565217</v>
      </c>
      <c r="L656" s="4">
        <f>SUM(Nurse[[#This Row],[RN Hours (excl. Admin, DON)]],Nurse[[#This Row],[RN Admin Hours]],Nurse[[#This Row],[RN DON Hours]])</f>
        <v>60.25652173913042</v>
      </c>
      <c r="M656" s="4">
        <v>50.517391304347811</v>
      </c>
      <c r="N656" s="4">
        <v>4.1739130434782608</v>
      </c>
      <c r="O656" s="4">
        <v>5.5652173913043477</v>
      </c>
      <c r="P656" s="4">
        <f>SUM(Nurse[[#This Row],[LPN Hours (excl. Admin)]],Nurse[[#This Row],[LPN Admin Hours]])</f>
        <v>70.18695652173912</v>
      </c>
      <c r="Q656" s="4">
        <v>70.18695652173912</v>
      </c>
      <c r="R656" s="4">
        <v>0</v>
      </c>
      <c r="S656" s="4">
        <f>SUM(Nurse[[#This Row],[CNA Hours]],Nurse[[#This Row],[NA TR Hours]],Nurse[[#This Row],[Med Aide/Tech Hours]])</f>
        <v>183.02826086956526</v>
      </c>
      <c r="T656" s="4">
        <v>182.5934782608696</v>
      </c>
      <c r="U656" s="4">
        <v>0.43478260869565216</v>
      </c>
      <c r="V656" s="4">
        <v>0</v>
      </c>
      <c r="W6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29.485869565217371</v>
      </c>
      <c r="X656" s="4">
        <v>0</v>
      </c>
      <c r="Y656" s="4">
        <v>0</v>
      </c>
      <c r="Z656" s="4">
        <v>0</v>
      </c>
      <c r="AA656" s="4">
        <v>16.456521739130419</v>
      </c>
      <c r="AB656" s="4">
        <v>0</v>
      </c>
      <c r="AC656" s="4">
        <v>13.029347826086951</v>
      </c>
      <c r="AD656" s="4">
        <v>0</v>
      </c>
      <c r="AE656" s="4">
        <v>0</v>
      </c>
      <c r="AF656" s="1">
        <v>395364</v>
      </c>
      <c r="AG656" s="1">
        <v>3</v>
      </c>
      <c r="AH656"/>
    </row>
    <row r="657" spans="1:34" x14ac:dyDescent="0.25">
      <c r="A657" t="s">
        <v>721</v>
      </c>
      <c r="B657" t="s">
        <v>208</v>
      </c>
      <c r="C657" t="s">
        <v>853</v>
      </c>
      <c r="D657" t="s">
        <v>793</v>
      </c>
      <c r="E657" s="4">
        <v>87.663043478260875</v>
      </c>
      <c r="F657" s="4">
        <f>Nurse[[#This Row],[Total Nurse Staff Hours]]/Nurse[[#This Row],[MDS Census]]</f>
        <v>3.3643769373837578</v>
      </c>
      <c r="G657" s="4">
        <f>Nurse[[#This Row],[Total Direct Care Staff Hours]]/Nurse[[#This Row],[MDS Census]]</f>
        <v>3.2622070675759463</v>
      </c>
      <c r="H657" s="4">
        <f>Nurse[[#This Row],[Total RN Hours (w/ Admin, DON)]]/Nurse[[#This Row],[MDS Census]]</f>
        <v>0.47541227526348423</v>
      </c>
      <c r="I657" s="4">
        <f>Nurse[[#This Row],[RN Hours (excl. Admin, DON)]]/Nurse[[#This Row],[MDS Census]]</f>
        <v>0.37324240545567272</v>
      </c>
      <c r="J657" s="4">
        <f>SUM(Nurse[[#This Row],[RN Hours (excl. Admin, DON)]],Nurse[[#This Row],[RN Admin Hours]],Nurse[[#This Row],[RN DON Hours]],Nurse[[#This Row],[LPN Hours (excl. Admin)]],Nurse[[#This Row],[LPN Admin Hours]],Nurse[[#This Row],[CNA Hours]],Nurse[[#This Row],[NA TR Hours]],Nurse[[#This Row],[Med Aide/Tech Hours]])</f>
        <v>294.93152173913052</v>
      </c>
      <c r="K657" s="4">
        <f>SUM(Nurse[[#This Row],[RN Hours (excl. Admin, DON)]],Nurse[[#This Row],[LPN Hours (excl. Admin)]],Nurse[[#This Row],[CNA Hours]],Nurse[[#This Row],[NA TR Hours]],Nurse[[#This Row],[Med Aide/Tech Hours]])</f>
        <v>285.97500000000008</v>
      </c>
      <c r="L657" s="4">
        <f>SUM(Nurse[[#This Row],[RN Hours (excl. Admin, DON)]],Nurse[[#This Row],[RN Admin Hours]],Nurse[[#This Row],[RN DON Hours]])</f>
        <v>41.676086956521743</v>
      </c>
      <c r="M657" s="4">
        <v>32.719565217391313</v>
      </c>
      <c r="N657" s="4">
        <v>4.7826086956521738</v>
      </c>
      <c r="O657" s="4">
        <v>4.1739130434782608</v>
      </c>
      <c r="P657" s="4">
        <f>SUM(Nurse[[#This Row],[LPN Hours (excl. Admin)]],Nurse[[#This Row],[LPN Admin Hours]])</f>
        <v>84.8</v>
      </c>
      <c r="Q657" s="4">
        <v>84.8</v>
      </c>
      <c r="R657" s="4">
        <v>0</v>
      </c>
      <c r="S657" s="4">
        <f>SUM(Nurse[[#This Row],[CNA Hours]],Nurse[[#This Row],[NA TR Hours]],Nurse[[#This Row],[Med Aide/Tech Hours]])</f>
        <v>168.45543478260879</v>
      </c>
      <c r="T657" s="4">
        <v>163.12391304347835</v>
      </c>
      <c r="U657" s="4">
        <v>5.3315217391304364</v>
      </c>
      <c r="V657" s="4">
        <v>0</v>
      </c>
      <c r="W6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71.363043478260892</v>
      </c>
      <c r="X657" s="4">
        <v>10.151086956521736</v>
      </c>
      <c r="Y657" s="4">
        <v>0</v>
      </c>
      <c r="Z657" s="4">
        <v>0</v>
      </c>
      <c r="AA657" s="4">
        <v>31.16847826086957</v>
      </c>
      <c r="AB657" s="4">
        <v>0</v>
      </c>
      <c r="AC657" s="4">
        <v>30.043478260869581</v>
      </c>
      <c r="AD657" s="4">
        <v>0</v>
      </c>
      <c r="AE657" s="4">
        <v>0</v>
      </c>
      <c r="AF657" s="1">
        <v>395396</v>
      </c>
      <c r="AG657" s="1">
        <v>3</v>
      </c>
      <c r="AH657"/>
    </row>
    <row r="658" spans="1:34" x14ac:dyDescent="0.25">
      <c r="A658" t="s">
        <v>721</v>
      </c>
      <c r="B658" t="s">
        <v>407</v>
      </c>
      <c r="C658" t="s">
        <v>1063</v>
      </c>
      <c r="D658" t="s">
        <v>776</v>
      </c>
      <c r="E658" s="4">
        <v>97.402173913043484</v>
      </c>
      <c r="F658" s="4">
        <f>Nurse[[#This Row],[Total Nurse Staff Hours]]/Nurse[[#This Row],[MDS Census]]</f>
        <v>0.71196295056355297</v>
      </c>
      <c r="G658" s="4">
        <f>Nurse[[#This Row],[Total Direct Care Staff Hours]]/Nurse[[#This Row],[MDS Census]]</f>
        <v>0.44916861957370824</v>
      </c>
      <c r="H658" s="4">
        <f>Nurse[[#This Row],[Total RN Hours (w/ Admin, DON)]]/Nurse[[#This Row],[MDS Census]]</f>
        <v>0.13810958598370715</v>
      </c>
      <c r="I658" s="4">
        <f>Nurse[[#This Row],[RN Hours (excl. Admin, DON)]]/Nurse[[#This Row],[MDS Census]]</f>
        <v>7.9946434549715423E-2</v>
      </c>
      <c r="J658" s="4">
        <f>SUM(Nurse[[#This Row],[RN Hours (excl. Admin, DON)]],Nurse[[#This Row],[RN Admin Hours]],Nurse[[#This Row],[RN DON Hours]],Nurse[[#This Row],[LPN Hours (excl. Admin)]],Nurse[[#This Row],[LPN Admin Hours]],Nurse[[#This Row],[CNA Hours]],Nurse[[#This Row],[NA TR Hours]],Nurse[[#This Row],[Med Aide/Tech Hours]])</f>
        <v>69.34673913043477</v>
      </c>
      <c r="K658" s="4">
        <f>SUM(Nurse[[#This Row],[RN Hours (excl. Admin, DON)]],Nurse[[#This Row],[LPN Hours (excl. Admin)]],Nurse[[#This Row],[CNA Hours]],Nurse[[#This Row],[NA TR Hours]],Nurse[[#This Row],[Med Aide/Tech Hours]])</f>
        <v>43.75</v>
      </c>
      <c r="L658" s="4">
        <f>SUM(Nurse[[#This Row],[RN Hours (excl. Admin, DON)]],Nurse[[#This Row],[RN Admin Hours]],Nurse[[#This Row],[RN DON Hours]])</f>
        <v>13.452173913043477</v>
      </c>
      <c r="M658" s="4">
        <v>7.7869565217391292</v>
      </c>
      <c r="N658" s="4">
        <v>2.8978260869565218</v>
      </c>
      <c r="O658" s="4">
        <v>2.7673913043478264</v>
      </c>
      <c r="P658" s="4">
        <f>SUM(Nurse[[#This Row],[LPN Hours (excl. Admin)]],Nurse[[#This Row],[LPN Admin Hours]])</f>
        <v>22.505434782608692</v>
      </c>
      <c r="Q658" s="4">
        <v>2.5739130434782611</v>
      </c>
      <c r="R658" s="4">
        <v>19.931521739130432</v>
      </c>
      <c r="S658" s="4">
        <f>SUM(Nurse[[#This Row],[CNA Hours]],Nurse[[#This Row],[NA TR Hours]],Nurse[[#This Row],[Med Aide/Tech Hours]])</f>
        <v>33.389130434782608</v>
      </c>
      <c r="T658" s="4">
        <v>33.389130434782608</v>
      </c>
      <c r="U658" s="4">
        <v>0</v>
      </c>
      <c r="V658" s="4">
        <v>0</v>
      </c>
      <c r="W6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0.22608695652173913</v>
      </c>
      <c r="X658" s="4">
        <v>0</v>
      </c>
      <c r="Y658" s="4">
        <v>0</v>
      </c>
      <c r="Z658" s="4">
        <v>0</v>
      </c>
      <c r="AA658" s="4">
        <v>0</v>
      </c>
      <c r="AB658" s="4">
        <v>0</v>
      </c>
      <c r="AC658" s="4">
        <v>0.22608695652173913</v>
      </c>
      <c r="AD658" s="4">
        <v>0</v>
      </c>
      <c r="AE658" s="4">
        <v>0</v>
      </c>
      <c r="AF658" s="1">
        <v>395680</v>
      </c>
      <c r="AG658" s="1">
        <v>3</v>
      </c>
      <c r="AH658"/>
    </row>
    <row r="659" spans="1:34" x14ac:dyDescent="0.25">
      <c r="A659" t="s">
        <v>721</v>
      </c>
      <c r="B659" t="s">
        <v>661</v>
      </c>
      <c r="C659" t="s">
        <v>881</v>
      </c>
      <c r="D659" t="s">
        <v>774</v>
      </c>
      <c r="E659" s="4">
        <v>163.82608695652175</v>
      </c>
      <c r="F659" s="4">
        <f>Nurse[[#This Row],[Total Nurse Staff Hours]]/Nurse[[#This Row],[MDS Census]]</f>
        <v>3.3752899416135893</v>
      </c>
      <c r="G659" s="4">
        <f>Nurse[[#This Row],[Total Direct Care Staff Hours]]/Nurse[[#This Row],[MDS Census]]</f>
        <v>2.9529365711252664</v>
      </c>
      <c r="H659" s="4">
        <f>Nurse[[#This Row],[Total RN Hours (w/ Admin, DON)]]/Nurse[[#This Row],[MDS Census]]</f>
        <v>0.41766255307855626</v>
      </c>
      <c r="I659" s="4">
        <f>Nurse[[#This Row],[RN Hours (excl. Admin, DON)]]/Nurse[[#This Row],[MDS Census]]</f>
        <v>7.963773885350317E-2</v>
      </c>
      <c r="J659" s="4">
        <f>SUM(Nurse[[#This Row],[RN Hours (excl. Admin, DON)]],Nurse[[#This Row],[RN Admin Hours]],Nurse[[#This Row],[RN DON Hours]],Nurse[[#This Row],[LPN Hours (excl. Admin)]],Nurse[[#This Row],[LPN Admin Hours]],Nurse[[#This Row],[CNA Hours]],Nurse[[#This Row],[NA TR Hours]],Nurse[[#This Row],[Med Aide/Tech Hours]])</f>
        <v>552.96054347826112</v>
      </c>
      <c r="K659" s="4">
        <f>SUM(Nurse[[#This Row],[RN Hours (excl. Admin, DON)]],Nurse[[#This Row],[LPN Hours (excl. Admin)]],Nurse[[#This Row],[CNA Hours]],Nurse[[#This Row],[NA TR Hours]],Nurse[[#This Row],[Med Aide/Tech Hours]])</f>
        <v>483.76804347826106</v>
      </c>
      <c r="L659" s="4">
        <f>SUM(Nurse[[#This Row],[RN Hours (excl. Admin, DON)]],Nurse[[#This Row],[RN Admin Hours]],Nurse[[#This Row],[RN DON Hours]])</f>
        <v>68.424021739130438</v>
      </c>
      <c r="M659" s="4">
        <v>13.046739130434782</v>
      </c>
      <c r="N659" s="4">
        <v>51.464239130434784</v>
      </c>
      <c r="O659" s="4">
        <v>3.9130434782608696</v>
      </c>
      <c r="P659" s="4">
        <f>SUM(Nurse[[#This Row],[LPN Hours (excl. Admin)]],Nurse[[#This Row],[LPN Admin Hours]])</f>
        <v>158.19195652173914</v>
      </c>
      <c r="Q659" s="4">
        <v>144.3767391304348</v>
      </c>
      <c r="R659" s="4">
        <v>13.815217391304348</v>
      </c>
      <c r="S659" s="4">
        <f>SUM(Nurse[[#This Row],[CNA Hours]],Nurse[[#This Row],[NA TR Hours]],Nurse[[#This Row],[Med Aide/Tech Hours]])</f>
        <v>326.34456521739145</v>
      </c>
      <c r="T659" s="4">
        <v>321.66695652173928</v>
      </c>
      <c r="U659" s="4">
        <v>4.6776086956521734</v>
      </c>
      <c r="V659" s="4">
        <v>0</v>
      </c>
      <c r="W6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168.32282608695652</v>
      </c>
      <c r="X659" s="4">
        <v>0</v>
      </c>
      <c r="Y659" s="4">
        <v>11.602391304347828</v>
      </c>
      <c r="Z659" s="4">
        <v>0</v>
      </c>
      <c r="AA659" s="4">
        <v>55.720108695652172</v>
      </c>
      <c r="AB659" s="4">
        <v>0</v>
      </c>
      <c r="AC659" s="4">
        <v>101.00032608695651</v>
      </c>
      <c r="AD659" s="4">
        <v>0</v>
      </c>
      <c r="AE659" s="4">
        <v>0</v>
      </c>
      <c r="AF659" s="1">
        <v>396129</v>
      </c>
      <c r="AG659" s="1">
        <v>3</v>
      </c>
      <c r="AH659"/>
    </row>
    <row r="660" spans="1:34" x14ac:dyDescent="0.25">
      <c r="A660" t="s">
        <v>721</v>
      </c>
      <c r="B660" t="s">
        <v>280</v>
      </c>
      <c r="C660" t="s">
        <v>888</v>
      </c>
      <c r="D660" t="s">
        <v>756</v>
      </c>
      <c r="E660" s="4">
        <v>38.847826086956523</v>
      </c>
      <c r="F660" s="4">
        <f>Nurse[[#This Row],[Total Nurse Staff Hours]]/Nurse[[#This Row],[MDS Census]]</f>
        <v>3.604364857302742</v>
      </c>
      <c r="G660" s="4">
        <f>Nurse[[#This Row],[Total Direct Care Staff Hours]]/Nurse[[#This Row],[MDS Census]]</f>
        <v>3.2739227756015667</v>
      </c>
      <c r="H660" s="4">
        <f>Nurse[[#This Row],[Total RN Hours (w/ Admin, DON)]]/Nurse[[#This Row],[MDS Census]]</f>
        <v>0.78119753777280354</v>
      </c>
      <c r="I660" s="4">
        <f>Nurse[[#This Row],[RN Hours (excl. Admin, DON)]]/Nurse[[#This Row],[MDS Census]]</f>
        <v>0.45075545607162837</v>
      </c>
      <c r="J660" s="4">
        <f>SUM(Nurse[[#This Row],[RN Hours (excl. Admin, DON)]],Nurse[[#This Row],[RN Admin Hours]],Nurse[[#This Row],[RN DON Hours]],Nurse[[#This Row],[LPN Hours (excl. Admin)]],Nurse[[#This Row],[LPN Admin Hours]],Nurse[[#This Row],[CNA Hours]],Nurse[[#This Row],[NA TR Hours]],Nurse[[#This Row],[Med Aide/Tech Hours]])</f>
        <v>140.02173913043478</v>
      </c>
      <c r="K660" s="4">
        <f>SUM(Nurse[[#This Row],[RN Hours (excl. Admin, DON)]],Nurse[[#This Row],[LPN Hours (excl. Admin)]],Nurse[[#This Row],[CNA Hours]],Nurse[[#This Row],[NA TR Hours]],Nurse[[#This Row],[Med Aide/Tech Hours]])</f>
        <v>127.18478260869566</v>
      </c>
      <c r="L660" s="4">
        <f>SUM(Nurse[[#This Row],[RN Hours (excl. Admin, DON)]],Nurse[[#This Row],[RN Admin Hours]],Nurse[[#This Row],[RN DON Hours]])</f>
        <v>30.347826086956523</v>
      </c>
      <c r="M660" s="4">
        <v>17.510869565217391</v>
      </c>
      <c r="N660" s="4">
        <v>7.4891304347826084</v>
      </c>
      <c r="O660" s="4">
        <v>5.3478260869565215</v>
      </c>
      <c r="P660" s="4">
        <f>SUM(Nurse[[#This Row],[LPN Hours (excl. Admin)]],Nurse[[#This Row],[LPN Admin Hours]])</f>
        <v>26.717391304347824</v>
      </c>
      <c r="Q660" s="4">
        <v>26.717391304347824</v>
      </c>
      <c r="R660" s="4">
        <v>0</v>
      </c>
      <c r="S660" s="4">
        <f>SUM(Nurse[[#This Row],[CNA Hours]],Nurse[[#This Row],[NA TR Hours]],Nurse[[#This Row],[Med Aide/Tech Hours]])</f>
        <v>82.956521739130437</v>
      </c>
      <c r="T660" s="4">
        <v>82.956521739130437</v>
      </c>
      <c r="U660" s="4">
        <v>0</v>
      </c>
      <c r="V660" s="4">
        <v>0</v>
      </c>
      <c r="W6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60" s="4">
        <v>0</v>
      </c>
      <c r="Y660" s="4">
        <v>0</v>
      </c>
      <c r="Z660" s="4">
        <v>0</v>
      </c>
      <c r="AA660" s="4">
        <v>0</v>
      </c>
      <c r="AB660" s="4">
        <v>0</v>
      </c>
      <c r="AC660" s="4">
        <v>0</v>
      </c>
      <c r="AD660" s="4">
        <v>0</v>
      </c>
      <c r="AE660" s="4">
        <v>0</v>
      </c>
      <c r="AF660" s="1">
        <v>395492</v>
      </c>
      <c r="AG660" s="1">
        <v>3</v>
      </c>
      <c r="AH660"/>
    </row>
    <row r="661" spans="1:34" x14ac:dyDescent="0.25">
      <c r="A661" t="s">
        <v>721</v>
      </c>
      <c r="B661" t="s">
        <v>464</v>
      </c>
      <c r="C661" t="s">
        <v>948</v>
      </c>
      <c r="D661" t="s">
        <v>736</v>
      </c>
      <c r="E661" s="4">
        <v>79.043478260869563</v>
      </c>
      <c r="F661" s="4">
        <f>Nurse[[#This Row],[Total Nurse Staff Hours]]/Nurse[[#This Row],[MDS Census]]</f>
        <v>3.5680500550055005</v>
      </c>
      <c r="G661" s="4">
        <f>Nurse[[#This Row],[Total Direct Care Staff Hours]]/Nurse[[#This Row],[MDS Census]]</f>
        <v>3.3430775577557754</v>
      </c>
      <c r="H661" s="4">
        <f>Nurse[[#This Row],[Total RN Hours (w/ Admin, DON)]]/Nurse[[#This Row],[MDS Census]]</f>
        <v>0.94842959295929596</v>
      </c>
      <c r="I661" s="4">
        <f>Nurse[[#This Row],[RN Hours (excl. Admin, DON)]]/Nurse[[#This Row],[MDS Census]]</f>
        <v>0.74913778877887782</v>
      </c>
      <c r="J661" s="4">
        <f>SUM(Nurse[[#This Row],[RN Hours (excl. Admin, DON)]],Nurse[[#This Row],[RN Admin Hours]],Nurse[[#This Row],[RN DON Hours]],Nurse[[#This Row],[LPN Hours (excl. Admin)]],Nurse[[#This Row],[LPN Admin Hours]],Nurse[[#This Row],[CNA Hours]],Nurse[[#This Row],[NA TR Hours]],Nurse[[#This Row],[Med Aide/Tech Hours]])</f>
        <v>282.03108695652173</v>
      </c>
      <c r="K661" s="4">
        <f>SUM(Nurse[[#This Row],[RN Hours (excl. Admin, DON)]],Nurse[[#This Row],[LPN Hours (excl. Admin)]],Nurse[[#This Row],[CNA Hours]],Nurse[[#This Row],[NA TR Hours]],Nurse[[#This Row],[Med Aide/Tech Hours]])</f>
        <v>264.24847826086955</v>
      </c>
      <c r="L661" s="4">
        <f>SUM(Nurse[[#This Row],[RN Hours (excl. Admin, DON)]],Nurse[[#This Row],[RN Admin Hours]],Nurse[[#This Row],[RN DON Hours]])</f>
        <v>74.967173913043482</v>
      </c>
      <c r="M661" s="4">
        <v>59.214456521739123</v>
      </c>
      <c r="N661" s="4">
        <v>10.361413043478262</v>
      </c>
      <c r="O661" s="4">
        <v>5.3913043478260869</v>
      </c>
      <c r="P661" s="4">
        <f>SUM(Nurse[[#This Row],[LPN Hours (excl. Admin)]],Nurse[[#This Row],[LPN Admin Hours]])</f>
        <v>47.88</v>
      </c>
      <c r="Q661" s="4">
        <v>45.850108695652175</v>
      </c>
      <c r="R661" s="4">
        <v>2.0298913043478262</v>
      </c>
      <c r="S661" s="4">
        <f>SUM(Nurse[[#This Row],[CNA Hours]],Nurse[[#This Row],[NA TR Hours]],Nurse[[#This Row],[Med Aide/Tech Hours]])</f>
        <v>159.18391304347824</v>
      </c>
      <c r="T661" s="4">
        <v>159.18391304347824</v>
      </c>
      <c r="U661" s="4">
        <v>0</v>
      </c>
      <c r="V661" s="4">
        <v>0</v>
      </c>
      <c r="W6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61" s="4">
        <v>0</v>
      </c>
      <c r="Y661" s="4">
        <v>0</v>
      </c>
      <c r="Z661" s="4">
        <v>0</v>
      </c>
      <c r="AA661" s="4">
        <v>0</v>
      </c>
      <c r="AB661" s="4">
        <v>0</v>
      </c>
      <c r="AC661" s="4">
        <v>0</v>
      </c>
      <c r="AD661" s="4">
        <v>0</v>
      </c>
      <c r="AE661" s="4">
        <v>0</v>
      </c>
      <c r="AF661" s="1">
        <v>395762</v>
      </c>
      <c r="AG661" s="1">
        <v>3</v>
      </c>
      <c r="AH661"/>
    </row>
    <row r="662" spans="1:34" x14ac:dyDescent="0.25">
      <c r="A662" t="s">
        <v>721</v>
      </c>
      <c r="B662" t="s">
        <v>448</v>
      </c>
      <c r="C662" t="s">
        <v>1026</v>
      </c>
      <c r="D662" t="s">
        <v>756</v>
      </c>
      <c r="E662" s="4">
        <v>43.880434782608695</v>
      </c>
      <c r="F662" s="4">
        <f>Nurse[[#This Row],[Total Nurse Staff Hours]]/Nurse[[#This Row],[MDS Census]]</f>
        <v>4.142618280901659</v>
      </c>
      <c r="G662" s="4">
        <f>Nurse[[#This Row],[Total Direct Care Staff Hours]]/Nurse[[#This Row],[MDS Census]]</f>
        <v>3.8332301213772606</v>
      </c>
      <c r="H662" s="4">
        <f>Nurse[[#This Row],[Total RN Hours (w/ Admin, DON)]]/Nurse[[#This Row],[MDS Census]]</f>
        <v>1.0858929898439436</v>
      </c>
      <c r="I662" s="4">
        <f>Nurse[[#This Row],[RN Hours (excl. Admin, DON)]]/Nurse[[#This Row],[MDS Census]]</f>
        <v>0.7765048303195442</v>
      </c>
      <c r="J662" s="4">
        <f>SUM(Nurse[[#This Row],[RN Hours (excl. Admin, DON)]],Nurse[[#This Row],[RN Admin Hours]],Nurse[[#This Row],[RN DON Hours]],Nurse[[#This Row],[LPN Hours (excl. Admin)]],Nurse[[#This Row],[LPN Admin Hours]],Nurse[[#This Row],[CNA Hours]],Nurse[[#This Row],[NA TR Hours]],Nurse[[#This Row],[Med Aide/Tech Hours]])</f>
        <v>181.77989130434781</v>
      </c>
      <c r="K662" s="4">
        <f>SUM(Nurse[[#This Row],[RN Hours (excl. Admin, DON)]],Nurse[[#This Row],[LPN Hours (excl. Admin)]],Nurse[[#This Row],[CNA Hours]],Nurse[[#This Row],[NA TR Hours]],Nurse[[#This Row],[Med Aide/Tech Hours]])</f>
        <v>168.20380434782609</v>
      </c>
      <c r="L662" s="4">
        <f>SUM(Nurse[[#This Row],[RN Hours (excl. Admin, DON)]],Nurse[[#This Row],[RN Admin Hours]],Nurse[[#This Row],[RN DON Hours]])</f>
        <v>47.649456521739133</v>
      </c>
      <c r="M662" s="4">
        <v>34.073369565217391</v>
      </c>
      <c r="N662" s="4">
        <v>8.445652173913043</v>
      </c>
      <c r="O662" s="4">
        <v>5.1304347826086953</v>
      </c>
      <c r="P662" s="4">
        <f>SUM(Nurse[[#This Row],[LPN Hours (excl. Admin)]],Nurse[[#This Row],[LPN Admin Hours]])</f>
        <v>34.339673913043477</v>
      </c>
      <c r="Q662" s="4">
        <v>34.339673913043477</v>
      </c>
      <c r="R662" s="4">
        <v>0</v>
      </c>
      <c r="S662" s="4">
        <f>SUM(Nurse[[#This Row],[CNA Hours]],Nurse[[#This Row],[NA TR Hours]],Nurse[[#This Row],[Med Aide/Tech Hours]])</f>
        <v>99.790760869565219</v>
      </c>
      <c r="T662" s="4">
        <v>99.790760869565219</v>
      </c>
      <c r="U662" s="4">
        <v>0</v>
      </c>
      <c r="V662" s="4">
        <v>0</v>
      </c>
      <c r="W6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62" s="4">
        <v>0</v>
      </c>
      <c r="Y662" s="4">
        <v>0</v>
      </c>
      <c r="Z662" s="4">
        <v>0</v>
      </c>
      <c r="AA662" s="4">
        <v>0</v>
      </c>
      <c r="AB662" s="4">
        <v>0</v>
      </c>
      <c r="AC662" s="4">
        <v>0</v>
      </c>
      <c r="AD662" s="4">
        <v>0</v>
      </c>
      <c r="AE662" s="4">
        <v>0</v>
      </c>
      <c r="AF662" s="1">
        <v>395736</v>
      </c>
      <c r="AG662" s="1">
        <v>3</v>
      </c>
      <c r="AH662"/>
    </row>
    <row r="663" spans="1:34" x14ac:dyDescent="0.25">
      <c r="A663" t="s">
        <v>721</v>
      </c>
      <c r="B663" t="s">
        <v>278</v>
      </c>
      <c r="C663" t="s">
        <v>1021</v>
      </c>
      <c r="D663" t="s">
        <v>767</v>
      </c>
      <c r="E663" s="4">
        <v>82.086956521739125</v>
      </c>
      <c r="F663" s="4">
        <f>Nurse[[#This Row],[Total Nurse Staff Hours]]/Nurse[[#This Row],[MDS Census]]</f>
        <v>3.5070511122881354</v>
      </c>
      <c r="G663" s="4">
        <f>Nurse[[#This Row],[Total Direct Care Staff Hours]]/Nurse[[#This Row],[MDS Census]]</f>
        <v>3.3141220868644066</v>
      </c>
      <c r="H663" s="4">
        <f>Nurse[[#This Row],[Total RN Hours (w/ Admin, DON)]]/Nurse[[#This Row],[MDS Census]]</f>
        <v>0.87112685381355925</v>
      </c>
      <c r="I663" s="4">
        <f>Nurse[[#This Row],[RN Hours (excl. Admin, DON)]]/Nurse[[#This Row],[MDS Census]]</f>
        <v>0.67819782838983056</v>
      </c>
      <c r="J663" s="4">
        <f>SUM(Nurse[[#This Row],[RN Hours (excl. Admin, DON)]],Nurse[[#This Row],[RN Admin Hours]],Nurse[[#This Row],[RN DON Hours]],Nurse[[#This Row],[LPN Hours (excl. Admin)]],Nurse[[#This Row],[LPN Admin Hours]],Nurse[[#This Row],[CNA Hours]],Nurse[[#This Row],[NA TR Hours]],Nurse[[#This Row],[Med Aide/Tech Hours]])</f>
        <v>287.883152173913</v>
      </c>
      <c r="K663" s="4">
        <f>SUM(Nurse[[#This Row],[RN Hours (excl. Admin, DON)]],Nurse[[#This Row],[LPN Hours (excl. Admin)]],Nurse[[#This Row],[CNA Hours]],Nurse[[#This Row],[NA TR Hours]],Nurse[[#This Row],[Med Aide/Tech Hours]])</f>
        <v>272.04619565217388</v>
      </c>
      <c r="L663" s="4">
        <f>SUM(Nurse[[#This Row],[RN Hours (excl. Admin, DON)]],Nurse[[#This Row],[RN Admin Hours]],Nurse[[#This Row],[RN DON Hours]])</f>
        <v>71.508152173913032</v>
      </c>
      <c r="M663" s="4">
        <v>55.671195652173914</v>
      </c>
      <c r="N663" s="4">
        <v>10.706521739130435</v>
      </c>
      <c r="O663" s="4">
        <v>5.1304347826086953</v>
      </c>
      <c r="P663" s="4">
        <f>SUM(Nurse[[#This Row],[LPN Hours (excl. Admin)]],Nurse[[#This Row],[LPN Admin Hours]])</f>
        <v>45.182065217391305</v>
      </c>
      <c r="Q663" s="4">
        <v>45.182065217391305</v>
      </c>
      <c r="R663" s="4">
        <v>0</v>
      </c>
      <c r="S663" s="4">
        <f>SUM(Nurse[[#This Row],[CNA Hours]],Nurse[[#This Row],[NA TR Hours]],Nurse[[#This Row],[Med Aide/Tech Hours]])</f>
        <v>171.19293478260869</v>
      </c>
      <c r="T663" s="4">
        <v>171.19293478260869</v>
      </c>
      <c r="U663" s="4">
        <v>0</v>
      </c>
      <c r="V663" s="4">
        <v>0</v>
      </c>
      <c r="W6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63" s="4">
        <v>0</v>
      </c>
      <c r="Y663" s="4">
        <v>0</v>
      </c>
      <c r="Z663" s="4">
        <v>0</v>
      </c>
      <c r="AA663" s="4">
        <v>0</v>
      </c>
      <c r="AB663" s="4">
        <v>0</v>
      </c>
      <c r="AC663" s="4">
        <v>0</v>
      </c>
      <c r="AD663" s="4">
        <v>0</v>
      </c>
      <c r="AE663" s="4">
        <v>0</v>
      </c>
      <c r="AF663" s="1">
        <v>395490</v>
      </c>
      <c r="AG663" s="1">
        <v>3</v>
      </c>
      <c r="AH663"/>
    </row>
    <row r="664" spans="1:34" x14ac:dyDescent="0.25">
      <c r="A664" t="s">
        <v>721</v>
      </c>
      <c r="B664" t="s">
        <v>283</v>
      </c>
      <c r="C664" t="s">
        <v>1024</v>
      </c>
      <c r="D664" t="s">
        <v>736</v>
      </c>
      <c r="E664" s="4">
        <v>15.565217391304348</v>
      </c>
      <c r="F664" s="4">
        <f>Nurse[[#This Row],[Total Nurse Staff Hours]]/Nurse[[#This Row],[MDS Census]]</f>
        <v>3.5120670391061473</v>
      </c>
      <c r="G664" s="4">
        <f>Nurse[[#This Row],[Total Direct Care Staff Hours]]/Nurse[[#This Row],[MDS Census]]</f>
        <v>3.3541969273743035</v>
      </c>
      <c r="H664" s="4">
        <f>Nurse[[#This Row],[Total RN Hours (w/ Admin, DON)]]/Nurse[[#This Row],[MDS Census]]</f>
        <v>1.0830516759776543</v>
      </c>
      <c r="I664" s="4">
        <f>Nurse[[#This Row],[RN Hours (excl. Admin, DON)]]/Nurse[[#This Row],[MDS Census]]</f>
        <v>0.92518156424581088</v>
      </c>
      <c r="J664" s="4">
        <f>SUM(Nurse[[#This Row],[RN Hours (excl. Admin, DON)]],Nurse[[#This Row],[RN Admin Hours]],Nurse[[#This Row],[RN DON Hours]],Nurse[[#This Row],[LPN Hours (excl. Admin)]],Nurse[[#This Row],[LPN Admin Hours]],Nurse[[#This Row],[CNA Hours]],Nurse[[#This Row],[NA TR Hours]],Nurse[[#This Row],[Med Aide/Tech Hours]])</f>
        <v>54.666086956521767</v>
      </c>
      <c r="K664" s="4">
        <f>SUM(Nurse[[#This Row],[RN Hours (excl. Admin, DON)]],Nurse[[#This Row],[LPN Hours (excl. Admin)]],Nurse[[#This Row],[CNA Hours]],Nurse[[#This Row],[NA TR Hours]],Nurse[[#This Row],[Med Aide/Tech Hours]])</f>
        <v>52.208804347826117</v>
      </c>
      <c r="L664" s="4">
        <f>SUM(Nurse[[#This Row],[RN Hours (excl. Admin, DON)]],Nurse[[#This Row],[RN Admin Hours]],Nurse[[#This Row],[RN DON Hours]])</f>
        <v>16.857934782608705</v>
      </c>
      <c r="M664" s="4">
        <v>14.400652173913056</v>
      </c>
      <c r="N664" s="4">
        <v>1.1859782608695648</v>
      </c>
      <c r="O664" s="4">
        <v>1.2713043478260864</v>
      </c>
      <c r="P664" s="4">
        <f>SUM(Nurse[[#This Row],[LPN Hours (excl. Admin)]],Nurse[[#This Row],[LPN Admin Hours]])</f>
        <v>7.8190217391304389</v>
      </c>
      <c r="Q664" s="4">
        <v>7.8190217391304389</v>
      </c>
      <c r="R664" s="4">
        <v>0</v>
      </c>
      <c r="S664" s="4">
        <f>SUM(Nurse[[#This Row],[CNA Hours]],Nurse[[#This Row],[NA TR Hours]],Nurse[[#This Row],[Med Aide/Tech Hours]])</f>
        <v>29.989130434782627</v>
      </c>
      <c r="T664" s="4">
        <v>29.989130434782627</v>
      </c>
      <c r="U664" s="4">
        <v>0</v>
      </c>
      <c r="V664" s="4">
        <v>0</v>
      </c>
      <c r="W6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64" s="4">
        <v>0</v>
      </c>
      <c r="Y664" s="4">
        <v>0</v>
      </c>
      <c r="Z664" s="4">
        <v>0</v>
      </c>
      <c r="AA664" s="4">
        <v>0</v>
      </c>
      <c r="AB664" s="4">
        <v>0</v>
      </c>
      <c r="AC664" s="4">
        <v>0</v>
      </c>
      <c r="AD664" s="4">
        <v>0</v>
      </c>
      <c r="AE664" s="4">
        <v>0</v>
      </c>
      <c r="AF664" s="1">
        <v>395495</v>
      </c>
      <c r="AG664" s="1">
        <v>3</v>
      </c>
      <c r="AH664"/>
    </row>
    <row r="665" spans="1:34" x14ac:dyDescent="0.25">
      <c r="A665" t="s">
        <v>721</v>
      </c>
      <c r="B665" t="s">
        <v>284</v>
      </c>
      <c r="C665" t="s">
        <v>867</v>
      </c>
      <c r="D665" t="s">
        <v>736</v>
      </c>
      <c r="E665" s="4">
        <v>32.576086956521742</v>
      </c>
      <c r="F665" s="4">
        <f>Nurse[[#This Row],[Total Nurse Staff Hours]]/Nurse[[#This Row],[MDS Census]]</f>
        <v>3.8338338338338338</v>
      </c>
      <c r="G665" s="4">
        <f>Nurse[[#This Row],[Total Direct Care Staff Hours]]/Nurse[[#This Row],[MDS Census]]</f>
        <v>3.4476142809476142</v>
      </c>
      <c r="H665" s="4">
        <f>Nurse[[#This Row],[Total RN Hours (w/ Admin, DON)]]/Nurse[[#This Row],[MDS Census]]</f>
        <v>1.095512178845512</v>
      </c>
      <c r="I665" s="4">
        <f>Nurse[[#This Row],[RN Hours (excl. Admin, DON)]]/Nurse[[#This Row],[MDS Census]]</f>
        <v>0.88730397063730382</v>
      </c>
      <c r="J665" s="4">
        <f>SUM(Nurse[[#This Row],[RN Hours (excl. Admin, DON)]],Nurse[[#This Row],[RN Admin Hours]],Nurse[[#This Row],[RN DON Hours]],Nurse[[#This Row],[LPN Hours (excl. Admin)]],Nurse[[#This Row],[LPN Admin Hours]],Nurse[[#This Row],[CNA Hours]],Nurse[[#This Row],[NA TR Hours]],Nurse[[#This Row],[Med Aide/Tech Hours]])</f>
        <v>124.89130434782609</v>
      </c>
      <c r="K665" s="4">
        <f>SUM(Nurse[[#This Row],[RN Hours (excl. Admin, DON)]],Nurse[[#This Row],[LPN Hours (excl. Admin)]],Nurse[[#This Row],[CNA Hours]],Nurse[[#This Row],[NA TR Hours]],Nurse[[#This Row],[Med Aide/Tech Hours]])</f>
        <v>112.30978260869566</v>
      </c>
      <c r="L665" s="4">
        <f>SUM(Nurse[[#This Row],[RN Hours (excl. Admin, DON)]],Nurse[[#This Row],[RN Admin Hours]],Nurse[[#This Row],[RN DON Hours]])</f>
        <v>35.6875</v>
      </c>
      <c r="M665" s="4">
        <v>28.904891304347824</v>
      </c>
      <c r="N665" s="4">
        <v>2.5217391304347827</v>
      </c>
      <c r="O665" s="4">
        <v>4.2608695652173916</v>
      </c>
      <c r="P665" s="4">
        <f>SUM(Nurse[[#This Row],[LPN Hours (excl. Admin)]],Nurse[[#This Row],[LPN Admin Hours]])</f>
        <v>19.279891304347824</v>
      </c>
      <c r="Q665" s="4">
        <v>13.480978260869565</v>
      </c>
      <c r="R665" s="4">
        <v>5.7989130434782608</v>
      </c>
      <c r="S665" s="4">
        <f>SUM(Nurse[[#This Row],[CNA Hours]],Nurse[[#This Row],[NA TR Hours]],Nurse[[#This Row],[Med Aide/Tech Hours]])</f>
        <v>69.923913043478265</v>
      </c>
      <c r="T665" s="4">
        <v>69.923913043478265</v>
      </c>
      <c r="U665" s="4">
        <v>0</v>
      </c>
      <c r="V665" s="4">
        <v>0</v>
      </c>
      <c r="W6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65" s="4">
        <v>0</v>
      </c>
      <c r="Y665" s="4">
        <v>0</v>
      </c>
      <c r="Z665" s="4">
        <v>0</v>
      </c>
      <c r="AA665" s="4">
        <v>0</v>
      </c>
      <c r="AB665" s="4">
        <v>0</v>
      </c>
      <c r="AC665" s="4">
        <v>0</v>
      </c>
      <c r="AD665" s="4">
        <v>0</v>
      </c>
      <c r="AE665" s="4">
        <v>0</v>
      </c>
      <c r="AF665" s="1">
        <v>395496</v>
      </c>
      <c r="AG665" s="1">
        <v>3</v>
      </c>
      <c r="AH665"/>
    </row>
    <row r="666" spans="1:34" x14ac:dyDescent="0.25">
      <c r="A666" t="s">
        <v>721</v>
      </c>
      <c r="B666" t="s">
        <v>397</v>
      </c>
      <c r="C666" t="s">
        <v>1062</v>
      </c>
      <c r="D666" t="s">
        <v>736</v>
      </c>
      <c r="E666" s="4">
        <v>64.260869565217391</v>
      </c>
      <c r="F666" s="4">
        <f>Nurse[[#This Row],[Total Nurse Staff Hours]]/Nurse[[#This Row],[MDS Census]]</f>
        <v>3.9506935047361296</v>
      </c>
      <c r="G666" s="4">
        <f>Nurse[[#This Row],[Total Direct Care Staff Hours]]/Nurse[[#This Row],[MDS Census]]</f>
        <v>3.7323240866035183</v>
      </c>
      <c r="H666" s="4">
        <f>Nurse[[#This Row],[Total RN Hours (w/ Admin, DON)]]/Nurse[[#This Row],[MDS Census]]</f>
        <v>1.0933271312584572</v>
      </c>
      <c r="I666" s="4">
        <f>Nurse[[#This Row],[RN Hours (excl. Admin, DON)]]/Nurse[[#This Row],[MDS Census]]</f>
        <v>0.87495771312584569</v>
      </c>
      <c r="J666" s="4">
        <f>SUM(Nurse[[#This Row],[RN Hours (excl. Admin, DON)]],Nurse[[#This Row],[RN Admin Hours]],Nurse[[#This Row],[RN DON Hours]],Nurse[[#This Row],[LPN Hours (excl. Admin)]],Nurse[[#This Row],[LPN Admin Hours]],Nurse[[#This Row],[CNA Hours]],Nurse[[#This Row],[NA TR Hours]],Nurse[[#This Row],[Med Aide/Tech Hours]])</f>
        <v>253.87499999999997</v>
      </c>
      <c r="K666" s="4">
        <f>SUM(Nurse[[#This Row],[RN Hours (excl. Admin, DON)]],Nurse[[#This Row],[LPN Hours (excl. Admin)]],Nurse[[#This Row],[CNA Hours]],Nurse[[#This Row],[NA TR Hours]],Nurse[[#This Row],[Med Aide/Tech Hours]])</f>
        <v>239.84239130434781</v>
      </c>
      <c r="L666" s="4">
        <f>SUM(Nurse[[#This Row],[RN Hours (excl. Admin, DON)]],Nurse[[#This Row],[RN Admin Hours]],Nurse[[#This Row],[RN DON Hours]])</f>
        <v>70.258152173913032</v>
      </c>
      <c r="M666" s="4">
        <v>56.225543478260867</v>
      </c>
      <c r="N666" s="4">
        <v>9.6847826086956523</v>
      </c>
      <c r="O666" s="4">
        <v>4.3478260869565215</v>
      </c>
      <c r="P666" s="4">
        <f>SUM(Nurse[[#This Row],[LPN Hours (excl. Admin)]],Nurse[[#This Row],[LPN Admin Hours]])</f>
        <v>43.002717391304351</v>
      </c>
      <c r="Q666" s="4">
        <v>43.002717391304351</v>
      </c>
      <c r="R666" s="4">
        <v>0</v>
      </c>
      <c r="S666" s="4">
        <f>SUM(Nurse[[#This Row],[CNA Hours]],Nurse[[#This Row],[NA TR Hours]],Nurse[[#This Row],[Med Aide/Tech Hours]])</f>
        <v>140.6141304347826</v>
      </c>
      <c r="T666" s="4">
        <v>140.6141304347826</v>
      </c>
      <c r="U666" s="4">
        <v>0</v>
      </c>
      <c r="V666" s="4">
        <v>0</v>
      </c>
      <c r="W6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66" s="4">
        <v>0</v>
      </c>
      <c r="Y666" s="4">
        <v>0</v>
      </c>
      <c r="Z666" s="4">
        <v>0</v>
      </c>
      <c r="AA666" s="4">
        <v>0</v>
      </c>
      <c r="AB666" s="4">
        <v>0</v>
      </c>
      <c r="AC666" s="4">
        <v>0</v>
      </c>
      <c r="AD666" s="4">
        <v>0</v>
      </c>
      <c r="AE666" s="4">
        <v>0</v>
      </c>
      <c r="AF666" s="1">
        <v>395665</v>
      </c>
      <c r="AG666" s="1">
        <v>3</v>
      </c>
      <c r="AH666"/>
    </row>
    <row r="667" spans="1:34" x14ac:dyDescent="0.25">
      <c r="A667" t="s">
        <v>721</v>
      </c>
      <c r="B667" t="s">
        <v>296</v>
      </c>
      <c r="C667" t="s">
        <v>881</v>
      </c>
      <c r="D667" t="s">
        <v>774</v>
      </c>
      <c r="E667" s="4">
        <v>27</v>
      </c>
      <c r="F667" s="4">
        <f>Nurse[[#This Row],[Total Nurse Staff Hours]]/Nurse[[#This Row],[MDS Census]]</f>
        <v>5.927475845410628</v>
      </c>
      <c r="G667" s="4">
        <f>Nurse[[#This Row],[Total Direct Care Staff Hours]]/Nurse[[#This Row],[MDS Census]]</f>
        <v>5.6040056360708537</v>
      </c>
      <c r="H667" s="4">
        <f>Nurse[[#This Row],[Total RN Hours (w/ Admin, DON)]]/Nurse[[#This Row],[MDS Census]]</f>
        <v>1.9398832528180363</v>
      </c>
      <c r="I667" s="4">
        <f>Nurse[[#This Row],[RN Hours (excl. Admin, DON)]]/Nurse[[#This Row],[MDS Census]]</f>
        <v>1.6164130434782618</v>
      </c>
      <c r="J667" s="4">
        <f>SUM(Nurse[[#This Row],[RN Hours (excl. Admin, DON)]],Nurse[[#This Row],[RN Admin Hours]],Nurse[[#This Row],[RN DON Hours]],Nurse[[#This Row],[LPN Hours (excl. Admin)]],Nurse[[#This Row],[LPN Admin Hours]],Nurse[[#This Row],[CNA Hours]],Nurse[[#This Row],[NA TR Hours]],Nurse[[#This Row],[Med Aide/Tech Hours]])</f>
        <v>160.04184782608695</v>
      </c>
      <c r="K667" s="4">
        <f>SUM(Nurse[[#This Row],[RN Hours (excl. Admin, DON)]],Nurse[[#This Row],[LPN Hours (excl. Admin)]],Nurse[[#This Row],[CNA Hours]],Nurse[[#This Row],[NA TR Hours]],Nurse[[#This Row],[Med Aide/Tech Hours]])</f>
        <v>151.30815217391304</v>
      </c>
      <c r="L667" s="4">
        <f>SUM(Nurse[[#This Row],[RN Hours (excl. Admin, DON)]],Nurse[[#This Row],[RN Admin Hours]],Nurse[[#This Row],[RN DON Hours]])</f>
        <v>52.37684782608698</v>
      </c>
      <c r="M667" s="4">
        <v>43.643152173913066</v>
      </c>
      <c r="N667" s="4">
        <v>4.6467391304347823</v>
      </c>
      <c r="O667" s="4">
        <v>4.0869565217391308</v>
      </c>
      <c r="P667" s="4">
        <f>SUM(Nurse[[#This Row],[LPN Hours (excl. Admin)]],Nurse[[#This Row],[LPN Admin Hours]])</f>
        <v>37.361413043478258</v>
      </c>
      <c r="Q667" s="4">
        <v>37.361413043478258</v>
      </c>
      <c r="R667" s="4">
        <v>0</v>
      </c>
      <c r="S667" s="4">
        <f>SUM(Nurse[[#This Row],[CNA Hours]],Nurse[[#This Row],[NA TR Hours]],Nurse[[#This Row],[Med Aide/Tech Hours]])</f>
        <v>70.303586956521713</v>
      </c>
      <c r="T667" s="4">
        <v>70.303586956521713</v>
      </c>
      <c r="U667" s="4">
        <v>0</v>
      </c>
      <c r="V667" s="4">
        <v>0</v>
      </c>
      <c r="W6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67" s="4">
        <v>0</v>
      </c>
      <c r="Y667" s="4">
        <v>0</v>
      </c>
      <c r="Z667" s="4">
        <v>0</v>
      </c>
      <c r="AA667" s="4">
        <v>0</v>
      </c>
      <c r="AB667" s="4">
        <v>0</v>
      </c>
      <c r="AC667" s="4">
        <v>0</v>
      </c>
      <c r="AD667" s="4">
        <v>0</v>
      </c>
      <c r="AE667" s="4">
        <v>0</v>
      </c>
      <c r="AF667" s="1">
        <v>395515</v>
      </c>
      <c r="AG667" s="1">
        <v>3</v>
      </c>
      <c r="AH667"/>
    </row>
    <row r="668" spans="1:34" x14ac:dyDescent="0.25">
      <c r="A668" t="s">
        <v>721</v>
      </c>
      <c r="B668" t="s">
        <v>432</v>
      </c>
      <c r="C668" t="s">
        <v>910</v>
      </c>
      <c r="D668" t="s">
        <v>768</v>
      </c>
      <c r="E668" s="4">
        <v>158.10869565217391</v>
      </c>
      <c r="F668" s="4">
        <f>Nurse[[#This Row],[Total Nurse Staff Hours]]/Nurse[[#This Row],[MDS Census]]</f>
        <v>3.5731788807919709</v>
      </c>
      <c r="G668" s="4">
        <f>Nurse[[#This Row],[Total Direct Care Staff Hours]]/Nurse[[#This Row],[MDS Census]]</f>
        <v>3.3011797057610344</v>
      </c>
      <c r="H668" s="4">
        <f>Nurse[[#This Row],[Total RN Hours (w/ Admin, DON)]]/Nurse[[#This Row],[MDS Census]]</f>
        <v>0.67771827306476018</v>
      </c>
      <c r="I668" s="4">
        <f>Nurse[[#This Row],[RN Hours (excl. Admin, DON)]]/Nurse[[#This Row],[MDS Census]]</f>
        <v>0.47733672487281731</v>
      </c>
      <c r="J668" s="4">
        <f>SUM(Nurse[[#This Row],[RN Hours (excl. Admin, DON)]],Nurse[[#This Row],[RN Admin Hours]],Nurse[[#This Row],[RN DON Hours]],Nurse[[#This Row],[LPN Hours (excl. Admin)]],Nurse[[#This Row],[LPN Admin Hours]],Nurse[[#This Row],[CNA Hours]],Nurse[[#This Row],[NA TR Hours]],Nurse[[#This Row],[Med Aide/Tech Hours]])</f>
        <v>564.95065217391311</v>
      </c>
      <c r="K668" s="4">
        <f>SUM(Nurse[[#This Row],[RN Hours (excl. Admin, DON)]],Nurse[[#This Row],[LPN Hours (excl. Admin)]],Nurse[[#This Row],[CNA Hours]],Nurse[[#This Row],[NA TR Hours]],Nurse[[#This Row],[Med Aide/Tech Hours]])</f>
        <v>521.94521739130437</v>
      </c>
      <c r="L668" s="4">
        <f>SUM(Nurse[[#This Row],[RN Hours (excl. Admin, DON)]],Nurse[[#This Row],[RN Admin Hours]],Nurse[[#This Row],[RN DON Hours]])</f>
        <v>107.15315217391306</v>
      </c>
      <c r="M668" s="4">
        <v>75.471086956521745</v>
      </c>
      <c r="N668" s="4">
        <v>23.421195652173914</v>
      </c>
      <c r="O668" s="4">
        <v>8.2608695652173907</v>
      </c>
      <c r="P668" s="4">
        <f>SUM(Nurse[[#This Row],[LPN Hours (excl. Admin)]],Nurse[[#This Row],[LPN Admin Hours]])</f>
        <v>127.34423913043479</v>
      </c>
      <c r="Q668" s="4">
        <v>116.0208695652174</v>
      </c>
      <c r="R668" s="4">
        <v>11.323369565217391</v>
      </c>
      <c r="S668" s="4">
        <f>SUM(Nurse[[#This Row],[CNA Hours]],Nurse[[#This Row],[NA TR Hours]],Nurse[[#This Row],[Med Aide/Tech Hours]])</f>
        <v>330.45326086956527</v>
      </c>
      <c r="T668" s="4">
        <v>325.94510869565221</v>
      </c>
      <c r="U668" s="4">
        <v>4.5081521739130439</v>
      </c>
      <c r="V668" s="4">
        <v>0</v>
      </c>
      <c r="W6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86.2332608695652</v>
      </c>
      <c r="X668" s="4">
        <v>6.3325000000000005</v>
      </c>
      <c r="Y668" s="4">
        <v>0</v>
      </c>
      <c r="Z668" s="4">
        <v>0</v>
      </c>
      <c r="AA668" s="4">
        <v>4.6513043478260867</v>
      </c>
      <c r="AB668" s="4">
        <v>0</v>
      </c>
      <c r="AC668" s="4">
        <v>74.735869565217385</v>
      </c>
      <c r="AD668" s="4">
        <v>0.51358695652173914</v>
      </c>
      <c r="AE668" s="4">
        <v>0</v>
      </c>
      <c r="AF668" s="1">
        <v>395713</v>
      </c>
      <c r="AG668" s="1">
        <v>3</v>
      </c>
      <c r="AH668"/>
    </row>
    <row r="669" spans="1:34" x14ac:dyDescent="0.25">
      <c r="A669" t="s">
        <v>721</v>
      </c>
      <c r="B669" t="s">
        <v>54</v>
      </c>
      <c r="C669" t="s">
        <v>917</v>
      </c>
      <c r="D669" t="s">
        <v>759</v>
      </c>
      <c r="E669" s="4">
        <v>81.673913043478265</v>
      </c>
      <c r="F669" s="4">
        <f>Nurse[[#This Row],[Total Nurse Staff Hours]]/Nurse[[#This Row],[MDS Census]]</f>
        <v>4.044862922544584</v>
      </c>
      <c r="G669" s="4">
        <f>Nurse[[#This Row],[Total Direct Care Staff Hours]]/Nurse[[#This Row],[MDS Census]]</f>
        <v>3.7402501996273623</v>
      </c>
      <c r="H669" s="4">
        <f>Nurse[[#This Row],[Total RN Hours (w/ Admin, DON)]]/Nurse[[#This Row],[MDS Census]]</f>
        <v>0.777858663827522</v>
      </c>
      <c r="I669" s="4">
        <f>Nurse[[#This Row],[RN Hours (excl. Admin, DON)]]/Nurse[[#This Row],[MDS Census]]</f>
        <v>0.47324594091030076</v>
      </c>
      <c r="J669" s="4">
        <f>SUM(Nurse[[#This Row],[RN Hours (excl. Admin, DON)]],Nurse[[#This Row],[RN Admin Hours]],Nurse[[#This Row],[RN DON Hours]],Nurse[[#This Row],[LPN Hours (excl. Admin)]],Nurse[[#This Row],[LPN Admin Hours]],Nurse[[#This Row],[CNA Hours]],Nurse[[#This Row],[NA TR Hours]],Nurse[[#This Row],[Med Aide/Tech Hours]])</f>
        <v>330.3597826086957</v>
      </c>
      <c r="K669" s="4">
        <f>SUM(Nurse[[#This Row],[RN Hours (excl. Admin, DON)]],Nurse[[#This Row],[LPN Hours (excl. Admin)]],Nurse[[#This Row],[CNA Hours]],Nurse[[#This Row],[NA TR Hours]],Nurse[[#This Row],[Med Aide/Tech Hours]])</f>
        <v>305.4808695652174</v>
      </c>
      <c r="L669" s="4">
        <f>SUM(Nurse[[#This Row],[RN Hours (excl. Admin, DON)]],Nurse[[#This Row],[RN Admin Hours]],Nurse[[#This Row],[RN DON Hours]])</f>
        <v>63.530760869565221</v>
      </c>
      <c r="M669" s="4">
        <v>38.651847826086957</v>
      </c>
      <c r="N669" s="4">
        <v>20.950652173913046</v>
      </c>
      <c r="O669" s="4">
        <v>3.928260869565217</v>
      </c>
      <c r="P669" s="4">
        <f>SUM(Nurse[[#This Row],[LPN Hours (excl. Admin)]],Nurse[[#This Row],[LPN Admin Hours]])</f>
        <v>86.823913043478257</v>
      </c>
      <c r="Q669" s="4">
        <v>86.823913043478257</v>
      </c>
      <c r="R669" s="4">
        <v>0</v>
      </c>
      <c r="S669" s="4">
        <f>SUM(Nurse[[#This Row],[CNA Hours]],Nurse[[#This Row],[NA TR Hours]],Nurse[[#This Row],[Med Aide/Tech Hours]])</f>
        <v>180.00510869565218</v>
      </c>
      <c r="T669" s="4">
        <v>180.00510869565218</v>
      </c>
      <c r="U669" s="4">
        <v>0</v>
      </c>
      <c r="V669" s="4">
        <v>0</v>
      </c>
      <c r="W6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6.8804347826086953</v>
      </c>
      <c r="X669" s="4">
        <v>0</v>
      </c>
      <c r="Y669" s="4">
        <v>0</v>
      </c>
      <c r="Z669" s="4">
        <v>0</v>
      </c>
      <c r="AA669" s="4">
        <v>1.4782608695652173</v>
      </c>
      <c r="AB669" s="4">
        <v>0</v>
      </c>
      <c r="AC669" s="4">
        <v>5.4021739130434785</v>
      </c>
      <c r="AD669" s="4">
        <v>0</v>
      </c>
      <c r="AE669" s="4">
        <v>0</v>
      </c>
      <c r="AF669" s="1">
        <v>395090</v>
      </c>
      <c r="AG669" s="1">
        <v>3</v>
      </c>
      <c r="AH669"/>
    </row>
    <row r="670" spans="1:34" x14ac:dyDescent="0.25">
      <c r="A670" t="s">
        <v>721</v>
      </c>
      <c r="B670" t="s">
        <v>305</v>
      </c>
      <c r="C670" t="s">
        <v>1029</v>
      </c>
      <c r="D670" t="s">
        <v>798</v>
      </c>
      <c r="E670" s="4">
        <v>69.815217391304344</v>
      </c>
      <c r="F670" s="4">
        <f>Nurse[[#This Row],[Total Nurse Staff Hours]]/Nurse[[#This Row],[MDS Census]]</f>
        <v>3.469095438268722</v>
      </c>
      <c r="G670" s="4">
        <f>Nurse[[#This Row],[Total Direct Care Staff Hours]]/Nurse[[#This Row],[MDS Census]]</f>
        <v>3.283434532150086</v>
      </c>
      <c r="H670" s="4">
        <f>Nurse[[#This Row],[Total RN Hours (w/ Admin, DON)]]/Nurse[[#This Row],[MDS Census]]</f>
        <v>0.64942394519694857</v>
      </c>
      <c r="I670" s="4">
        <f>Nurse[[#This Row],[RN Hours (excl. Admin, DON)]]/Nurse[[#This Row],[MDS Census]]</f>
        <v>0.4637630390783124</v>
      </c>
      <c r="J670" s="4">
        <f>SUM(Nurse[[#This Row],[RN Hours (excl. Admin, DON)]],Nurse[[#This Row],[RN Admin Hours]],Nurse[[#This Row],[RN DON Hours]],Nurse[[#This Row],[LPN Hours (excl. Admin)]],Nurse[[#This Row],[LPN Admin Hours]],Nurse[[#This Row],[CNA Hours]],Nurse[[#This Row],[NA TR Hours]],Nurse[[#This Row],[Med Aide/Tech Hours]])</f>
        <v>242.19565217391306</v>
      </c>
      <c r="K670" s="4">
        <f>SUM(Nurse[[#This Row],[RN Hours (excl. Admin, DON)]],Nurse[[#This Row],[LPN Hours (excl. Admin)]],Nurse[[#This Row],[CNA Hours]],Nurse[[#This Row],[NA TR Hours]],Nurse[[#This Row],[Med Aide/Tech Hours]])</f>
        <v>229.23369565217394</v>
      </c>
      <c r="L670" s="4">
        <f>SUM(Nurse[[#This Row],[RN Hours (excl. Admin, DON)]],Nurse[[#This Row],[RN Admin Hours]],Nurse[[#This Row],[RN DON Hours]])</f>
        <v>45.339673913043484</v>
      </c>
      <c r="M670" s="4">
        <v>32.377717391304351</v>
      </c>
      <c r="N670" s="4">
        <v>4.9565217391304346</v>
      </c>
      <c r="O670" s="4">
        <v>8.0054347826086953</v>
      </c>
      <c r="P670" s="4">
        <f>SUM(Nurse[[#This Row],[LPN Hours (excl. Admin)]],Nurse[[#This Row],[LPN Admin Hours]])</f>
        <v>54.179347826086953</v>
      </c>
      <c r="Q670" s="4">
        <v>54.179347826086953</v>
      </c>
      <c r="R670" s="4">
        <v>0</v>
      </c>
      <c r="S670" s="4">
        <f>SUM(Nurse[[#This Row],[CNA Hours]],Nurse[[#This Row],[NA TR Hours]],Nurse[[#This Row],[Med Aide/Tech Hours]])</f>
        <v>142.67663043478262</v>
      </c>
      <c r="T670" s="4">
        <v>127.53804347826087</v>
      </c>
      <c r="U670" s="4">
        <v>15.138586956521738</v>
      </c>
      <c r="V670" s="4">
        <v>0</v>
      </c>
      <c r="W6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70" s="4">
        <v>0</v>
      </c>
      <c r="Y670" s="4">
        <v>0</v>
      </c>
      <c r="Z670" s="4">
        <v>0</v>
      </c>
      <c r="AA670" s="4">
        <v>0</v>
      </c>
      <c r="AB670" s="4">
        <v>0</v>
      </c>
      <c r="AC670" s="4">
        <v>0</v>
      </c>
      <c r="AD670" s="4">
        <v>0</v>
      </c>
      <c r="AE670" s="4">
        <v>0</v>
      </c>
      <c r="AF670" s="1">
        <v>395533</v>
      </c>
      <c r="AG670" s="1">
        <v>3</v>
      </c>
      <c r="AH670"/>
    </row>
    <row r="671" spans="1:34" x14ac:dyDescent="0.25">
      <c r="A671" t="s">
        <v>721</v>
      </c>
      <c r="B671" t="s">
        <v>391</v>
      </c>
      <c r="C671" t="s">
        <v>808</v>
      </c>
      <c r="D671" t="s">
        <v>768</v>
      </c>
      <c r="E671" s="4">
        <v>79.934782608695656</v>
      </c>
      <c r="F671" s="4">
        <f>Nurse[[#This Row],[Total Nurse Staff Hours]]/Nurse[[#This Row],[MDS Census]]</f>
        <v>3.6791623606200705</v>
      </c>
      <c r="G671" s="4">
        <f>Nurse[[#This Row],[Total Direct Care Staff Hours]]/Nurse[[#This Row],[MDS Census]]</f>
        <v>3.2917541474027741</v>
      </c>
      <c r="H671" s="4">
        <f>Nurse[[#This Row],[Total RN Hours (w/ Admin, DON)]]/Nurse[[#This Row],[MDS Census]]</f>
        <v>0.90108104432961655</v>
      </c>
      <c r="I671" s="4">
        <f>Nurse[[#This Row],[RN Hours (excl. Admin, DON)]]/Nurse[[#This Row],[MDS Census]]</f>
        <v>0.51367283111231976</v>
      </c>
      <c r="J671" s="4">
        <f>SUM(Nurse[[#This Row],[RN Hours (excl. Admin, DON)]],Nurse[[#This Row],[RN Admin Hours]],Nurse[[#This Row],[RN DON Hours]],Nurse[[#This Row],[LPN Hours (excl. Admin)]],Nurse[[#This Row],[LPN Admin Hours]],Nurse[[#This Row],[CNA Hours]],Nurse[[#This Row],[NA TR Hours]],Nurse[[#This Row],[Med Aide/Tech Hours]])</f>
        <v>294.09304347826088</v>
      </c>
      <c r="K671" s="4">
        <f>SUM(Nurse[[#This Row],[RN Hours (excl. Admin, DON)]],Nurse[[#This Row],[LPN Hours (excl. Admin)]],Nurse[[#This Row],[CNA Hours]],Nurse[[#This Row],[NA TR Hours]],Nurse[[#This Row],[Med Aide/Tech Hours]])</f>
        <v>263.12565217391307</v>
      </c>
      <c r="L671" s="4">
        <f>SUM(Nurse[[#This Row],[RN Hours (excl. Admin, DON)]],Nurse[[#This Row],[RN Admin Hours]],Nurse[[#This Row],[RN DON Hours]])</f>
        <v>72.02771739130435</v>
      </c>
      <c r="M671" s="4">
        <v>41.060326086956522</v>
      </c>
      <c r="N671" s="4">
        <v>26.782608695652176</v>
      </c>
      <c r="O671" s="4">
        <v>4.1847826086956523</v>
      </c>
      <c r="P671" s="4">
        <f>SUM(Nurse[[#This Row],[LPN Hours (excl. Admin)]],Nurse[[#This Row],[LPN Admin Hours]])</f>
        <v>68.321521739130446</v>
      </c>
      <c r="Q671" s="4">
        <v>68.321521739130446</v>
      </c>
      <c r="R671" s="4">
        <v>0</v>
      </c>
      <c r="S671" s="4">
        <f>SUM(Nurse[[#This Row],[CNA Hours]],Nurse[[#This Row],[NA TR Hours]],Nurse[[#This Row],[Med Aide/Tech Hours]])</f>
        <v>153.74380434782609</v>
      </c>
      <c r="T671" s="4">
        <v>153.74380434782609</v>
      </c>
      <c r="U671" s="4">
        <v>0</v>
      </c>
      <c r="V671" s="4">
        <v>0</v>
      </c>
      <c r="W6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121.56586956521738</v>
      </c>
      <c r="X671" s="4">
        <v>26.438043478260873</v>
      </c>
      <c r="Y671" s="4">
        <v>0</v>
      </c>
      <c r="Z671" s="4">
        <v>0</v>
      </c>
      <c r="AA671" s="4">
        <v>41.259021739130432</v>
      </c>
      <c r="AB671" s="4">
        <v>0</v>
      </c>
      <c r="AC671" s="4">
        <v>53.868804347826092</v>
      </c>
      <c r="AD671" s="4">
        <v>0</v>
      </c>
      <c r="AE671" s="4">
        <v>0</v>
      </c>
      <c r="AF671" s="1">
        <v>395653</v>
      </c>
      <c r="AG671" s="1">
        <v>3</v>
      </c>
      <c r="AH671"/>
    </row>
    <row r="672" spans="1:34" x14ac:dyDescent="0.25">
      <c r="A672" t="s">
        <v>721</v>
      </c>
      <c r="B672" t="s">
        <v>653</v>
      </c>
      <c r="C672" t="s">
        <v>977</v>
      </c>
      <c r="D672" t="s">
        <v>736</v>
      </c>
      <c r="E672" s="4">
        <v>62.5</v>
      </c>
      <c r="F672" s="4">
        <f>Nurse[[#This Row],[Total Nurse Staff Hours]]/Nurse[[#This Row],[MDS Census]]</f>
        <v>3.2751704347826087</v>
      </c>
      <c r="G672" s="4">
        <f>Nurse[[#This Row],[Total Direct Care Staff Hours]]/Nurse[[#This Row],[MDS Census]]</f>
        <v>2.8977391304347826</v>
      </c>
      <c r="H672" s="4">
        <f>Nurse[[#This Row],[Total RN Hours (w/ Admin, DON)]]/Nurse[[#This Row],[MDS Census]]</f>
        <v>0.88973565217391315</v>
      </c>
      <c r="I672" s="4">
        <f>Nurse[[#This Row],[RN Hours (excl. Admin, DON)]]/Nurse[[#This Row],[MDS Census]]</f>
        <v>0.51230434782608703</v>
      </c>
      <c r="J672" s="4">
        <f>SUM(Nurse[[#This Row],[RN Hours (excl. Admin, DON)]],Nurse[[#This Row],[RN Admin Hours]],Nurse[[#This Row],[RN DON Hours]],Nurse[[#This Row],[LPN Hours (excl. Admin)]],Nurse[[#This Row],[LPN Admin Hours]],Nurse[[#This Row],[CNA Hours]],Nurse[[#This Row],[NA TR Hours]],Nurse[[#This Row],[Med Aide/Tech Hours]])</f>
        <v>204.69815217391306</v>
      </c>
      <c r="K672" s="4">
        <f>SUM(Nurse[[#This Row],[RN Hours (excl. Admin, DON)]],Nurse[[#This Row],[LPN Hours (excl. Admin)]],Nurse[[#This Row],[CNA Hours]],Nurse[[#This Row],[NA TR Hours]],Nurse[[#This Row],[Med Aide/Tech Hours]])</f>
        <v>181.10869565217391</v>
      </c>
      <c r="L672" s="4">
        <f>SUM(Nurse[[#This Row],[RN Hours (excl. Admin, DON)]],Nurse[[#This Row],[RN Admin Hours]],Nurse[[#This Row],[RN DON Hours]])</f>
        <v>55.608478260869575</v>
      </c>
      <c r="M672" s="4">
        <v>32.019021739130437</v>
      </c>
      <c r="N672" s="4">
        <v>15.111195652173915</v>
      </c>
      <c r="O672" s="4">
        <v>8.4782608695652169</v>
      </c>
      <c r="P672" s="4">
        <f>SUM(Nurse[[#This Row],[LPN Hours (excl. Admin)]],Nurse[[#This Row],[LPN Admin Hours]])</f>
        <v>68.970108695652172</v>
      </c>
      <c r="Q672" s="4">
        <v>68.970108695652172</v>
      </c>
      <c r="R672" s="4">
        <v>0</v>
      </c>
      <c r="S672" s="4">
        <f>SUM(Nurse[[#This Row],[CNA Hours]],Nurse[[#This Row],[NA TR Hours]],Nurse[[#This Row],[Med Aide/Tech Hours]])</f>
        <v>80.119565217391298</v>
      </c>
      <c r="T672" s="4">
        <v>80.119565217391298</v>
      </c>
      <c r="U672" s="4">
        <v>0</v>
      </c>
      <c r="V672" s="4">
        <v>0</v>
      </c>
      <c r="W6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86.108695652173907</v>
      </c>
      <c r="X672" s="4">
        <v>7.8668478260869561</v>
      </c>
      <c r="Y672" s="4">
        <v>0</v>
      </c>
      <c r="Z672" s="4">
        <v>0</v>
      </c>
      <c r="AA672" s="4">
        <v>18.679347826086957</v>
      </c>
      <c r="AB672" s="4">
        <v>0</v>
      </c>
      <c r="AC672" s="4">
        <v>59.5625</v>
      </c>
      <c r="AD672" s="4">
        <v>0</v>
      </c>
      <c r="AE672" s="4">
        <v>0</v>
      </c>
      <c r="AF672" s="1">
        <v>396115</v>
      </c>
      <c r="AG672" s="1">
        <v>3</v>
      </c>
      <c r="AH672"/>
    </row>
    <row r="673" spans="1:34" x14ac:dyDescent="0.25">
      <c r="A673" t="s">
        <v>721</v>
      </c>
      <c r="B673" t="s">
        <v>108</v>
      </c>
      <c r="C673" t="s">
        <v>861</v>
      </c>
      <c r="D673" t="s">
        <v>776</v>
      </c>
      <c r="E673" s="4">
        <v>87.434782608695656</v>
      </c>
      <c r="F673" s="4">
        <f>Nurse[[#This Row],[Total Nurse Staff Hours]]/Nurse[[#This Row],[MDS Census]]</f>
        <v>3.5061001989060165</v>
      </c>
      <c r="G673" s="4">
        <f>Nurse[[#This Row],[Total Direct Care Staff Hours]]/Nurse[[#This Row],[MDS Census]]</f>
        <v>3.309276479363501</v>
      </c>
      <c r="H673" s="4">
        <f>Nurse[[#This Row],[Total RN Hours (w/ Admin, DON)]]/Nurse[[#This Row],[MDS Census]]</f>
        <v>0.27700770760815513</v>
      </c>
      <c r="I673" s="4">
        <f>Nurse[[#This Row],[RN Hours (excl. Admin, DON)]]/Nurse[[#This Row],[MDS Census]]</f>
        <v>0.14821606166086523</v>
      </c>
      <c r="J673" s="4">
        <f>SUM(Nurse[[#This Row],[RN Hours (excl. Admin, DON)]],Nurse[[#This Row],[RN Admin Hours]],Nurse[[#This Row],[RN DON Hours]],Nurse[[#This Row],[LPN Hours (excl. Admin)]],Nurse[[#This Row],[LPN Admin Hours]],Nurse[[#This Row],[CNA Hours]],Nurse[[#This Row],[NA TR Hours]],Nurse[[#This Row],[Med Aide/Tech Hours]])</f>
        <v>306.55510869565217</v>
      </c>
      <c r="K673" s="4">
        <f>SUM(Nurse[[#This Row],[RN Hours (excl. Admin, DON)]],Nurse[[#This Row],[LPN Hours (excl. Admin)]],Nurse[[#This Row],[CNA Hours]],Nurse[[#This Row],[NA TR Hours]],Nurse[[#This Row],[Med Aide/Tech Hours]])</f>
        <v>289.34586956521741</v>
      </c>
      <c r="L673" s="4">
        <f>SUM(Nurse[[#This Row],[RN Hours (excl. Admin, DON)]],Nurse[[#This Row],[RN Admin Hours]],Nurse[[#This Row],[RN DON Hours]])</f>
        <v>24.220108695652172</v>
      </c>
      <c r="M673" s="4">
        <v>12.959239130434783</v>
      </c>
      <c r="N673" s="4">
        <v>11.260869565217391</v>
      </c>
      <c r="O673" s="4">
        <v>0</v>
      </c>
      <c r="P673" s="4">
        <f>SUM(Nurse[[#This Row],[LPN Hours (excl. Admin)]],Nurse[[#This Row],[LPN Admin Hours]])</f>
        <v>115.09836956521738</v>
      </c>
      <c r="Q673" s="4">
        <v>109.14999999999999</v>
      </c>
      <c r="R673" s="4">
        <v>5.9483695652173916</v>
      </c>
      <c r="S673" s="4">
        <f>SUM(Nurse[[#This Row],[CNA Hours]],Nurse[[#This Row],[NA TR Hours]],Nurse[[#This Row],[Med Aide/Tech Hours]])</f>
        <v>167.23663043478263</v>
      </c>
      <c r="T673" s="4">
        <v>157.01108695652175</v>
      </c>
      <c r="U673" s="4">
        <v>10.225543478260869</v>
      </c>
      <c r="V673" s="4">
        <v>0</v>
      </c>
      <c r="W6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88.494565217391312</v>
      </c>
      <c r="X673" s="4">
        <v>4.1086956521739131</v>
      </c>
      <c r="Y673" s="4">
        <v>0</v>
      </c>
      <c r="Z673" s="4">
        <v>0</v>
      </c>
      <c r="AA673" s="4">
        <v>28.375</v>
      </c>
      <c r="AB673" s="4">
        <v>0</v>
      </c>
      <c r="AC673" s="4">
        <v>56.010869565217391</v>
      </c>
      <c r="AD673" s="4">
        <v>0</v>
      </c>
      <c r="AE673" s="4">
        <v>0</v>
      </c>
      <c r="AF673" s="1">
        <v>395237</v>
      </c>
      <c r="AG673" s="1">
        <v>3</v>
      </c>
      <c r="AH673"/>
    </row>
    <row r="674" spans="1:34" x14ac:dyDescent="0.25">
      <c r="A674" t="s">
        <v>721</v>
      </c>
      <c r="B674" t="s">
        <v>194</v>
      </c>
      <c r="C674" t="s">
        <v>989</v>
      </c>
      <c r="D674" t="s">
        <v>756</v>
      </c>
      <c r="E674" s="4">
        <v>135.82608695652175</v>
      </c>
      <c r="F674" s="4">
        <f>Nurse[[#This Row],[Total Nurse Staff Hours]]/Nurse[[#This Row],[MDS Census]]</f>
        <v>3.1075064020486556</v>
      </c>
      <c r="G674" s="4">
        <f>Nurse[[#This Row],[Total Direct Care Staff Hours]]/Nurse[[#This Row],[MDS Census]]</f>
        <v>3.0090268886043536</v>
      </c>
      <c r="H674" s="4">
        <f>Nurse[[#This Row],[Total RN Hours (w/ Admin, DON)]]/Nurse[[#This Row],[MDS Census]]</f>
        <v>0.42398367477592841</v>
      </c>
      <c r="I674" s="4">
        <f>Nurse[[#This Row],[RN Hours (excl. Admin, DON)]]/Nurse[[#This Row],[MDS Census]]</f>
        <v>0.32550416133162624</v>
      </c>
      <c r="J674" s="4">
        <f>SUM(Nurse[[#This Row],[RN Hours (excl. Admin, DON)]],Nurse[[#This Row],[RN Admin Hours]],Nurse[[#This Row],[RN DON Hours]],Nurse[[#This Row],[LPN Hours (excl. Admin)]],Nurse[[#This Row],[LPN Admin Hours]],Nurse[[#This Row],[CNA Hours]],Nurse[[#This Row],[NA TR Hours]],Nurse[[#This Row],[Med Aide/Tech Hours]])</f>
        <v>422.08043478260873</v>
      </c>
      <c r="K674" s="4">
        <f>SUM(Nurse[[#This Row],[RN Hours (excl. Admin, DON)]],Nurse[[#This Row],[LPN Hours (excl. Admin)]],Nurse[[#This Row],[CNA Hours]],Nurse[[#This Row],[NA TR Hours]],Nurse[[#This Row],[Med Aide/Tech Hours]])</f>
        <v>408.70434782608703</v>
      </c>
      <c r="L674" s="4">
        <f>SUM(Nurse[[#This Row],[RN Hours (excl. Admin, DON)]],Nurse[[#This Row],[RN Admin Hours]],Nurse[[#This Row],[RN DON Hours]])</f>
        <v>57.588043478260886</v>
      </c>
      <c r="M674" s="4">
        <v>44.211956521739147</v>
      </c>
      <c r="N674" s="4">
        <v>7.9847826086956513</v>
      </c>
      <c r="O674" s="4">
        <v>5.3913043478260869</v>
      </c>
      <c r="P674" s="4">
        <f>SUM(Nurse[[#This Row],[LPN Hours (excl. Admin)]],Nurse[[#This Row],[LPN Admin Hours]])</f>
        <v>119.81739130434785</v>
      </c>
      <c r="Q674" s="4">
        <v>119.81739130434785</v>
      </c>
      <c r="R674" s="4">
        <v>0</v>
      </c>
      <c r="S674" s="4">
        <f>SUM(Nurse[[#This Row],[CNA Hours]],Nurse[[#This Row],[NA TR Hours]],Nurse[[#This Row],[Med Aide/Tech Hours]])</f>
        <v>244.67500000000004</v>
      </c>
      <c r="T674" s="4">
        <v>227.43586956521744</v>
      </c>
      <c r="U674" s="4">
        <v>17.239130434782592</v>
      </c>
      <c r="V674" s="4">
        <v>0</v>
      </c>
      <c r="W6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52.017391304347811</v>
      </c>
      <c r="X674" s="4">
        <v>0.33478260869565218</v>
      </c>
      <c r="Y674" s="4">
        <v>0</v>
      </c>
      <c r="Z674" s="4">
        <v>0</v>
      </c>
      <c r="AA674" s="4">
        <v>23.474999999999994</v>
      </c>
      <c r="AB674" s="4">
        <v>0</v>
      </c>
      <c r="AC674" s="4">
        <v>28.207608695652169</v>
      </c>
      <c r="AD674" s="4">
        <v>0</v>
      </c>
      <c r="AE674" s="4">
        <v>0</v>
      </c>
      <c r="AF674" s="1">
        <v>395374</v>
      </c>
      <c r="AG674" s="1">
        <v>3</v>
      </c>
      <c r="AH674"/>
    </row>
    <row r="675" spans="1:34" x14ac:dyDescent="0.25">
      <c r="A675" t="s">
        <v>721</v>
      </c>
      <c r="B675" t="s">
        <v>412</v>
      </c>
      <c r="C675" t="s">
        <v>1065</v>
      </c>
      <c r="D675" t="s">
        <v>736</v>
      </c>
      <c r="E675" s="4">
        <v>194.7391304347826</v>
      </c>
      <c r="F675" s="4">
        <f>Nurse[[#This Row],[Total Nurse Staff Hours]]/Nurse[[#This Row],[MDS Census]]</f>
        <v>3.9604599240901983</v>
      </c>
      <c r="G675" s="4">
        <f>Nurse[[#This Row],[Total Direct Care Staff Hours]]/Nurse[[#This Row],[MDS Census]]</f>
        <v>3.806781647689216</v>
      </c>
      <c r="H675" s="4">
        <f>Nurse[[#This Row],[Total RN Hours (w/ Admin, DON)]]/Nurse[[#This Row],[MDS Census]]</f>
        <v>0.40291359678499677</v>
      </c>
      <c r="I675" s="4">
        <f>Nurse[[#This Row],[RN Hours (excl. Admin, DON)]]/Nurse[[#This Row],[MDS Census]]</f>
        <v>0.26984818039741015</v>
      </c>
      <c r="J675" s="4">
        <f>SUM(Nurse[[#This Row],[RN Hours (excl. Admin, DON)]],Nurse[[#This Row],[RN Admin Hours]],Nurse[[#This Row],[RN DON Hours]],Nurse[[#This Row],[LPN Hours (excl. Admin)]],Nurse[[#This Row],[LPN Admin Hours]],Nurse[[#This Row],[CNA Hours]],Nurse[[#This Row],[NA TR Hours]],Nurse[[#This Row],[Med Aide/Tech Hours]])</f>
        <v>771.25652173913033</v>
      </c>
      <c r="K675" s="4">
        <f>SUM(Nurse[[#This Row],[RN Hours (excl. Admin, DON)]],Nurse[[#This Row],[LPN Hours (excl. Admin)]],Nurse[[#This Row],[CNA Hours]],Nurse[[#This Row],[NA TR Hours]],Nurse[[#This Row],[Med Aide/Tech Hours]])</f>
        <v>741.32934782608686</v>
      </c>
      <c r="L675" s="4">
        <f>SUM(Nurse[[#This Row],[RN Hours (excl. Admin, DON)]],Nurse[[#This Row],[RN Admin Hours]],Nurse[[#This Row],[RN DON Hours]])</f>
        <v>78.463043478260886</v>
      </c>
      <c r="M675" s="4">
        <v>52.550000000000004</v>
      </c>
      <c r="N675" s="4">
        <v>25.478260869565219</v>
      </c>
      <c r="O675" s="4">
        <v>0.43478260869565216</v>
      </c>
      <c r="P675" s="4">
        <f>SUM(Nurse[[#This Row],[LPN Hours (excl. Admin)]],Nurse[[#This Row],[LPN Admin Hours]])</f>
        <v>192.09239130434787</v>
      </c>
      <c r="Q675" s="4">
        <v>188.07826086956527</v>
      </c>
      <c r="R675" s="4">
        <v>4.0141304347826088</v>
      </c>
      <c r="S675" s="4">
        <f>SUM(Nurse[[#This Row],[CNA Hours]],Nurse[[#This Row],[NA TR Hours]],Nurse[[#This Row],[Med Aide/Tech Hours]])</f>
        <v>500.70108695652158</v>
      </c>
      <c r="T675" s="4">
        <v>500.70108695652158</v>
      </c>
      <c r="U675" s="4">
        <v>0</v>
      </c>
      <c r="V675" s="4">
        <v>0</v>
      </c>
      <c r="W6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342.04456521739121</v>
      </c>
      <c r="X675" s="4">
        <v>16.455434782608688</v>
      </c>
      <c r="Y675" s="4">
        <v>8.1521739130434784E-2</v>
      </c>
      <c r="Z675" s="4">
        <v>0</v>
      </c>
      <c r="AA675" s="4">
        <v>90.836956521739154</v>
      </c>
      <c r="AB675" s="4">
        <v>0</v>
      </c>
      <c r="AC675" s="4">
        <v>234.67065217391297</v>
      </c>
      <c r="AD675" s="4">
        <v>0</v>
      </c>
      <c r="AE675" s="4">
        <v>0</v>
      </c>
      <c r="AF675" s="1">
        <v>395687</v>
      </c>
      <c r="AG675" s="1">
        <v>3</v>
      </c>
      <c r="AH675"/>
    </row>
    <row r="676" spans="1:34" x14ac:dyDescent="0.25">
      <c r="A676" t="s">
        <v>721</v>
      </c>
      <c r="B676" t="s">
        <v>79</v>
      </c>
      <c r="C676" t="s">
        <v>802</v>
      </c>
      <c r="D676" t="s">
        <v>758</v>
      </c>
      <c r="E676" s="4">
        <v>154.16304347826087</v>
      </c>
      <c r="F676" s="4">
        <f>Nurse[[#This Row],[Total Nurse Staff Hours]]/Nurse[[#This Row],[MDS Census]]</f>
        <v>2.8364203624056965</v>
      </c>
      <c r="G676" s="4">
        <f>Nurse[[#This Row],[Total Direct Care Staff Hours]]/Nurse[[#This Row],[MDS Census]]</f>
        <v>2.4598477049989422</v>
      </c>
      <c r="H676" s="4">
        <f>Nurse[[#This Row],[Total RN Hours (w/ Admin, DON)]]/Nurse[[#This Row],[MDS Census]]</f>
        <v>0.49920045124444762</v>
      </c>
      <c r="I676" s="4">
        <f>Nurse[[#This Row],[RN Hours (excl. Admin, DON)]]/Nurse[[#This Row],[MDS Census]]</f>
        <v>0.15816329408446733</v>
      </c>
      <c r="J676" s="4">
        <f>SUM(Nurse[[#This Row],[RN Hours (excl. Admin, DON)]],Nurse[[#This Row],[RN Admin Hours]],Nurse[[#This Row],[RN DON Hours]],Nurse[[#This Row],[LPN Hours (excl. Admin)]],Nurse[[#This Row],[LPN Admin Hours]],Nurse[[#This Row],[CNA Hours]],Nurse[[#This Row],[NA TR Hours]],Nurse[[#This Row],[Med Aide/Tech Hours]])</f>
        <v>437.27119565217384</v>
      </c>
      <c r="K676" s="4">
        <f>SUM(Nurse[[#This Row],[RN Hours (excl. Admin, DON)]],Nurse[[#This Row],[LPN Hours (excl. Admin)]],Nurse[[#This Row],[CNA Hours]],Nurse[[#This Row],[NA TR Hours]],Nurse[[#This Row],[Med Aide/Tech Hours]])</f>
        <v>379.21760869565213</v>
      </c>
      <c r="L676" s="4">
        <f>SUM(Nurse[[#This Row],[RN Hours (excl. Admin, DON)]],Nurse[[#This Row],[RN Admin Hours]],Nurse[[#This Row],[RN DON Hours]])</f>
        <v>76.958260869565223</v>
      </c>
      <c r="M676" s="4">
        <v>24.382934782608697</v>
      </c>
      <c r="N676" s="4">
        <v>47.689456521739132</v>
      </c>
      <c r="O676" s="4">
        <v>4.8858695652173916</v>
      </c>
      <c r="P676" s="4">
        <f>SUM(Nurse[[#This Row],[LPN Hours (excl. Admin)]],Nurse[[#This Row],[LPN Admin Hours]])</f>
        <v>141.08184782608694</v>
      </c>
      <c r="Q676" s="4">
        <v>135.60358695652172</v>
      </c>
      <c r="R676" s="4">
        <v>5.4782608695652177</v>
      </c>
      <c r="S676" s="4">
        <f>SUM(Nurse[[#This Row],[CNA Hours]],Nurse[[#This Row],[NA TR Hours]],Nurse[[#This Row],[Med Aide/Tech Hours]])</f>
        <v>219.23108695652172</v>
      </c>
      <c r="T676" s="4">
        <v>196.15402173913043</v>
      </c>
      <c r="U676" s="4">
        <v>23.077065217391304</v>
      </c>
      <c r="V676" s="4">
        <v>0</v>
      </c>
      <c r="W6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10.057065217391305</v>
      </c>
      <c r="X676" s="4">
        <v>0</v>
      </c>
      <c r="Y676" s="4">
        <v>0.4375</v>
      </c>
      <c r="Z676" s="4">
        <v>0</v>
      </c>
      <c r="AA676" s="4">
        <v>4.1956521739130439</v>
      </c>
      <c r="AB676" s="4">
        <v>0</v>
      </c>
      <c r="AC676" s="4">
        <v>5.4239130434782608</v>
      </c>
      <c r="AD676" s="4">
        <v>0</v>
      </c>
      <c r="AE676" s="4">
        <v>0</v>
      </c>
      <c r="AF676" s="1">
        <v>395168</v>
      </c>
      <c r="AG676" s="1">
        <v>3</v>
      </c>
      <c r="AH676"/>
    </row>
    <row r="677" spans="1:34" x14ac:dyDescent="0.25">
      <c r="A677" t="s">
        <v>721</v>
      </c>
      <c r="B677" t="s">
        <v>157</v>
      </c>
      <c r="C677" t="s">
        <v>973</v>
      </c>
      <c r="D677" t="s">
        <v>761</v>
      </c>
      <c r="E677" s="4">
        <v>72.152173913043484</v>
      </c>
      <c r="F677" s="4">
        <f>Nurse[[#This Row],[Total Nurse Staff Hours]]/Nurse[[#This Row],[MDS Census]]</f>
        <v>3.9200903886712855</v>
      </c>
      <c r="G677" s="4">
        <f>Nurse[[#This Row],[Total Direct Care Staff Hours]]/Nurse[[#This Row],[MDS Census]]</f>
        <v>3.6843522145224461</v>
      </c>
      <c r="H677" s="4">
        <f>Nurse[[#This Row],[Total RN Hours (w/ Admin, DON)]]/Nurse[[#This Row],[MDS Census]]</f>
        <v>0.6206929798131966</v>
      </c>
      <c r="I677" s="4">
        <f>Nurse[[#This Row],[RN Hours (excl. Admin, DON)]]/Nurse[[#This Row],[MDS Census]]</f>
        <v>0.44901777643868634</v>
      </c>
      <c r="J677" s="4">
        <f>SUM(Nurse[[#This Row],[RN Hours (excl. Admin, DON)]],Nurse[[#This Row],[RN Admin Hours]],Nurse[[#This Row],[RN DON Hours]],Nurse[[#This Row],[LPN Hours (excl. Admin)]],Nurse[[#This Row],[LPN Admin Hours]],Nurse[[#This Row],[CNA Hours]],Nurse[[#This Row],[NA TR Hours]],Nurse[[#This Row],[Med Aide/Tech Hours]])</f>
        <v>282.84304347826082</v>
      </c>
      <c r="K677" s="4">
        <f>SUM(Nurse[[#This Row],[RN Hours (excl. Admin, DON)]],Nurse[[#This Row],[LPN Hours (excl. Admin)]],Nurse[[#This Row],[CNA Hours]],Nurse[[#This Row],[NA TR Hours]],Nurse[[#This Row],[Med Aide/Tech Hours]])</f>
        <v>265.83402173913043</v>
      </c>
      <c r="L677" s="4">
        <f>SUM(Nurse[[#This Row],[RN Hours (excl. Admin, DON)]],Nurse[[#This Row],[RN Admin Hours]],Nurse[[#This Row],[RN DON Hours]])</f>
        <v>44.78434782608695</v>
      </c>
      <c r="M677" s="4">
        <v>32.397608695652174</v>
      </c>
      <c r="N677" s="4">
        <v>7.8722826086956523</v>
      </c>
      <c r="O677" s="4">
        <v>4.5144565217391301</v>
      </c>
      <c r="P677" s="4">
        <f>SUM(Nurse[[#This Row],[LPN Hours (excl. Admin)]],Nurse[[#This Row],[LPN Admin Hours]])</f>
        <v>81.335217391304369</v>
      </c>
      <c r="Q677" s="4">
        <v>76.712934782608713</v>
      </c>
      <c r="R677" s="4">
        <v>4.6222826086956523</v>
      </c>
      <c r="S677" s="4">
        <f>SUM(Nurse[[#This Row],[CNA Hours]],Nurse[[#This Row],[NA TR Hours]],Nurse[[#This Row],[Med Aide/Tech Hours]])</f>
        <v>156.72347826086951</v>
      </c>
      <c r="T677" s="4">
        <v>156.72347826086951</v>
      </c>
      <c r="U677" s="4">
        <v>0</v>
      </c>
      <c r="V677" s="4">
        <v>0</v>
      </c>
      <c r="W6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62.100326086956528</v>
      </c>
      <c r="X677" s="4">
        <v>8.5633695652173891</v>
      </c>
      <c r="Y677" s="4">
        <v>0</v>
      </c>
      <c r="Z677" s="4">
        <v>0</v>
      </c>
      <c r="AA677" s="4">
        <v>10.664021739130433</v>
      </c>
      <c r="AB677" s="4">
        <v>0</v>
      </c>
      <c r="AC677" s="4">
        <v>42.872934782608702</v>
      </c>
      <c r="AD677" s="4">
        <v>0</v>
      </c>
      <c r="AE677" s="4">
        <v>0</v>
      </c>
      <c r="AF677" s="1">
        <v>395326</v>
      </c>
      <c r="AG677" s="1">
        <v>3</v>
      </c>
      <c r="AH677"/>
    </row>
    <row r="678" spans="1:34" x14ac:dyDescent="0.25">
      <c r="AH678"/>
    </row>
    <row r="679" spans="1:34" x14ac:dyDescent="0.25">
      <c r="AH679"/>
    </row>
    <row r="680" spans="1:34" x14ac:dyDescent="0.25">
      <c r="AH680"/>
    </row>
    <row r="681" spans="1:34" x14ac:dyDescent="0.25">
      <c r="AH681"/>
    </row>
    <row r="682" spans="1:34" x14ac:dyDescent="0.25">
      <c r="AH682"/>
    </row>
    <row r="683" spans="1:34" x14ac:dyDescent="0.25">
      <c r="AH683"/>
    </row>
    <row r="684" spans="1:34" x14ac:dyDescent="0.25">
      <c r="AH684"/>
    </row>
    <row r="685" spans="1:34" x14ac:dyDescent="0.25">
      <c r="AH685"/>
    </row>
    <row r="686" spans="1:34" x14ac:dyDescent="0.25">
      <c r="AH686"/>
    </row>
    <row r="687" spans="1:34" x14ac:dyDescent="0.25">
      <c r="AH687"/>
    </row>
    <row r="688" spans="1:34" x14ac:dyDescent="0.25">
      <c r="AH688"/>
    </row>
    <row r="689" spans="34:34" x14ac:dyDescent="0.25">
      <c r="AH689"/>
    </row>
    <row r="690" spans="34:34" x14ac:dyDescent="0.25">
      <c r="AH690"/>
    </row>
    <row r="691" spans="34:34" x14ac:dyDescent="0.25">
      <c r="AH691"/>
    </row>
    <row r="692" spans="34:34" x14ac:dyDescent="0.25">
      <c r="AH692"/>
    </row>
    <row r="693" spans="34:34" x14ac:dyDescent="0.25">
      <c r="AH693"/>
    </row>
    <row r="694" spans="34:34" x14ac:dyDescent="0.25">
      <c r="AH694"/>
    </row>
    <row r="695" spans="34:34" x14ac:dyDescent="0.25">
      <c r="AH695"/>
    </row>
    <row r="696" spans="34:34" x14ac:dyDescent="0.25">
      <c r="AH696"/>
    </row>
    <row r="697" spans="34:34" x14ac:dyDescent="0.25">
      <c r="AH697"/>
    </row>
    <row r="698" spans="34:34" x14ac:dyDescent="0.25">
      <c r="AH698"/>
    </row>
    <row r="699" spans="34:34" x14ac:dyDescent="0.25">
      <c r="AH699"/>
    </row>
    <row r="700" spans="34:34" x14ac:dyDescent="0.25">
      <c r="AH700"/>
    </row>
    <row r="701" spans="34:34" x14ac:dyDescent="0.25">
      <c r="AH701"/>
    </row>
    <row r="702" spans="34:34" x14ac:dyDescent="0.25">
      <c r="AH702"/>
    </row>
    <row r="703" spans="34:34" x14ac:dyDescent="0.25">
      <c r="AH703"/>
    </row>
    <row r="704" spans="34:34" x14ac:dyDescent="0.25">
      <c r="AH704"/>
    </row>
    <row r="705" spans="34:34" x14ac:dyDescent="0.25">
      <c r="AH705"/>
    </row>
    <row r="706" spans="34:34" x14ac:dyDescent="0.25">
      <c r="AH706"/>
    </row>
    <row r="707" spans="34:34" x14ac:dyDescent="0.25">
      <c r="AH707"/>
    </row>
    <row r="708" spans="34:34" x14ac:dyDescent="0.25">
      <c r="AH708"/>
    </row>
    <row r="709" spans="34:34" x14ac:dyDescent="0.25">
      <c r="AH709"/>
    </row>
    <row r="710" spans="34:34" x14ac:dyDescent="0.25">
      <c r="AH710"/>
    </row>
    <row r="711" spans="34:34" x14ac:dyDescent="0.25">
      <c r="AH711"/>
    </row>
    <row r="712" spans="34:34" x14ac:dyDescent="0.25">
      <c r="AH712"/>
    </row>
    <row r="713" spans="34:34" x14ac:dyDescent="0.25">
      <c r="AH713"/>
    </row>
    <row r="714" spans="34:34" x14ac:dyDescent="0.25">
      <c r="AH714"/>
    </row>
    <row r="715" spans="34:34" x14ac:dyDescent="0.25">
      <c r="AH715"/>
    </row>
    <row r="716" spans="34:34" x14ac:dyDescent="0.25">
      <c r="AH716"/>
    </row>
    <row r="717" spans="34:34" x14ac:dyDescent="0.25">
      <c r="AH717"/>
    </row>
    <row r="718" spans="34:34" x14ac:dyDescent="0.25">
      <c r="AH718"/>
    </row>
    <row r="719" spans="34:34" x14ac:dyDescent="0.25">
      <c r="AH719"/>
    </row>
    <row r="720" spans="34:34" x14ac:dyDescent="0.25">
      <c r="AH720"/>
    </row>
    <row r="721" spans="34:34" x14ac:dyDescent="0.25">
      <c r="AH721"/>
    </row>
    <row r="722" spans="34:34" x14ac:dyDescent="0.25">
      <c r="AH722"/>
    </row>
    <row r="723" spans="34:34" x14ac:dyDescent="0.25">
      <c r="AH723"/>
    </row>
    <row r="724" spans="34:34" x14ac:dyDescent="0.25">
      <c r="AH724"/>
    </row>
    <row r="725" spans="34:34" x14ac:dyDescent="0.25">
      <c r="AH725"/>
    </row>
    <row r="726" spans="34:34" x14ac:dyDescent="0.25">
      <c r="AH726"/>
    </row>
    <row r="727" spans="34:34" x14ac:dyDescent="0.25">
      <c r="AH727"/>
    </row>
    <row r="728" spans="34:34" x14ac:dyDescent="0.25">
      <c r="AH728"/>
    </row>
    <row r="729" spans="34:34" x14ac:dyDescent="0.25">
      <c r="AH729"/>
    </row>
    <row r="730" spans="34:34" x14ac:dyDescent="0.25">
      <c r="AH730"/>
    </row>
    <row r="731" spans="34:34" x14ac:dyDescent="0.25">
      <c r="AH731"/>
    </row>
    <row r="732" spans="34:34" x14ac:dyDescent="0.25">
      <c r="AH732"/>
    </row>
    <row r="733" spans="34:34" x14ac:dyDescent="0.25">
      <c r="AH733"/>
    </row>
    <row r="734" spans="34:34" x14ac:dyDescent="0.25">
      <c r="AH734"/>
    </row>
    <row r="735" spans="34:34" x14ac:dyDescent="0.25">
      <c r="AH735"/>
    </row>
    <row r="736" spans="34:34" x14ac:dyDescent="0.25">
      <c r="AH736"/>
    </row>
    <row r="737" spans="34:34" x14ac:dyDescent="0.25">
      <c r="AH737"/>
    </row>
    <row r="738" spans="34:34" x14ac:dyDescent="0.25">
      <c r="AH738"/>
    </row>
    <row r="739" spans="34:34" x14ac:dyDescent="0.25">
      <c r="AH739"/>
    </row>
    <row r="740" spans="34:34" x14ac:dyDescent="0.25">
      <c r="AH740"/>
    </row>
    <row r="741" spans="34:34" x14ac:dyDescent="0.25">
      <c r="AH741"/>
    </row>
    <row r="742" spans="34:34" x14ac:dyDescent="0.25">
      <c r="AH742"/>
    </row>
    <row r="743" spans="34:34" x14ac:dyDescent="0.25">
      <c r="AH743"/>
    </row>
    <row r="744" spans="34:34" x14ac:dyDescent="0.25">
      <c r="AH744"/>
    </row>
    <row r="745" spans="34:34" x14ac:dyDescent="0.25">
      <c r="AH745"/>
    </row>
    <row r="746" spans="34:34" x14ac:dyDescent="0.25">
      <c r="AH746"/>
    </row>
    <row r="747" spans="34:34" x14ac:dyDescent="0.25">
      <c r="AH747"/>
    </row>
    <row r="748" spans="34:34" x14ac:dyDescent="0.25">
      <c r="AH748"/>
    </row>
    <row r="749" spans="34:34" x14ac:dyDescent="0.25">
      <c r="AH749"/>
    </row>
    <row r="750" spans="34:34" x14ac:dyDescent="0.25">
      <c r="AH750"/>
    </row>
    <row r="751" spans="34:34" x14ac:dyDescent="0.25">
      <c r="AH751"/>
    </row>
    <row r="752" spans="34:34" x14ac:dyDescent="0.25">
      <c r="AH752"/>
    </row>
    <row r="753" spans="34:34" x14ac:dyDescent="0.25">
      <c r="AH753"/>
    </row>
    <row r="754" spans="34:34" x14ac:dyDescent="0.25">
      <c r="AH754"/>
    </row>
    <row r="755" spans="34:34" x14ac:dyDescent="0.25">
      <c r="AH755"/>
    </row>
    <row r="756" spans="34:34" x14ac:dyDescent="0.25">
      <c r="AH756"/>
    </row>
    <row r="757" spans="34:34" x14ac:dyDescent="0.25">
      <c r="AH757"/>
    </row>
    <row r="758" spans="34:34" x14ac:dyDescent="0.25">
      <c r="AH758"/>
    </row>
    <row r="759" spans="34:34" x14ac:dyDescent="0.25">
      <c r="AH759"/>
    </row>
    <row r="760" spans="34:34" x14ac:dyDescent="0.25">
      <c r="AH760"/>
    </row>
    <row r="761" spans="34:34" x14ac:dyDescent="0.25">
      <c r="AH761"/>
    </row>
    <row r="762" spans="34:34" x14ac:dyDescent="0.25">
      <c r="AH762"/>
    </row>
    <row r="763" spans="34:34" x14ac:dyDescent="0.25">
      <c r="AH763"/>
    </row>
    <row r="764" spans="34:34" x14ac:dyDescent="0.25">
      <c r="AH764"/>
    </row>
    <row r="765" spans="34:34" x14ac:dyDescent="0.25">
      <c r="AH765"/>
    </row>
    <row r="766" spans="34:34" x14ac:dyDescent="0.25">
      <c r="AH766"/>
    </row>
    <row r="767" spans="34:34" x14ac:dyDescent="0.25">
      <c r="AH767"/>
    </row>
    <row r="768" spans="34:34" x14ac:dyDescent="0.25">
      <c r="AH768"/>
    </row>
    <row r="769" spans="34:34" x14ac:dyDescent="0.25">
      <c r="AH769"/>
    </row>
    <row r="770" spans="34:34" x14ac:dyDescent="0.25">
      <c r="AH770"/>
    </row>
    <row r="771" spans="34:34" x14ac:dyDescent="0.25">
      <c r="AH771"/>
    </row>
    <row r="772" spans="34:34" x14ac:dyDescent="0.25">
      <c r="AH772"/>
    </row>
    <row r="773" spans="34:34" x14ac:dyDescent="0.25">
      <c r="AH773"/>
    </row>
    <row r="774" spans="34:34" x14ac:dyDescent="0.25">
      <c r="AH774"/>
    </row>
    <row r="775" spans="34:34" x14ac:dyDescent="0.25">
      <c r="AH775"/>
    </row>
    <row r="776" spans="34:34" x14ac:dyDescent="0.25">
      <c r="AH776"/>
    </row>
    <row r="777" spans="34:34" x14ac:dyDescent="0.25">
      <c r="AH777"/>
    </row>
    <row r="778" spans="34:34" x14ac:dyDescent="0.25">
      <c r="AH778"/>
    </row>
    <row r="779" spans="34:34" x14ac:dyDescent="0.25">
      <c r="AH779"/>
    </row>
    <row r="780" spans="34:34" x14ac:dyDescent="0.25">
      <c r="AH780"/>
    </row>
    <row r="781" spans="34:34" x14ac:dyDescent="0.25">
      <c r="AH781"/>
    </row>
    <row r="782" spans="34:34" x14ac:dyDescent="0.25">
      <c r="AH782"/>
    </row>
    <row r="783" spans="34:34" x14ac:dyDescent="0.25">
      <c r="AH783"/>
    </row>
    <row r="784" spans="34:34" x14ac:dyDescent="0.25">
      <c r="AH784"/>
    </row>
    <row r="785" spans="34:34" x14ac:dyDescent="0.25">
      <c r="AH785"/>
    </row>
    <row r="786" spans="34:34" x14ac:dyDescent="0.25">
      <c r="AH786"/>
    </row>
    <row r="787" spans="34:34" x14ac:dyDescent="0.25">
      <c r="AH787"/>
    </row>
    <row r="788" spans="34:34" x14ac:dyDescent="0.25">
      <c r="AH788"/>
    </row>
    <row r="789" spans="34:34" x14ac:dyDescent="0.25">
      <c r="AH789"/>
    </row>
    <row r="790" spans="34:34" x14ac:dyDescent="0.25">
      <c r="AH790"/>
    </row>
    <row r="791" spans="34:34" x14ac:dyDescent="0.25">
      <c r="AH791"/>
    </row>
    <row r="792" spans="34:34" x14ac:dyDescent="0.25">
      <c r="AH792"/>
    </row>
    <row r="793" spans="34:34" x14ac:dyDescent="0.25">
      <c r="AH793"/>
    </row>
    <row r="794" spans="34:34" x14ac:dyDescent="0.25">
      <c r="AH794"/>
    </row>
    <row r="795" spans="34:34" x14ac:dyDescent="0.25">
      <c r="AH795"/>
    </row>
    <row r="796" spans="34:34" x14ac:dyDescent="0.25">
      <c r="AH796"/>
    </row>
    <row r="797" spans="34:34" x14ac:dyDescent="0.25">
      <c r="AH797"/>
    </row>
    <row r="798" spans="34:34" x14ac:dyDescent="0.25">
      <c r="AH798"/>
    </row>
    <row r="799" spans="34:34" x14ac:dyDescent="0.25">
      <c r="AH799"/>
    </row>
    <row r="800" spans="34:34" x14ac:dyDescent="0.25">
      <c r="AH800"/>
    </row>
    <row r="801" spans="34:34" x14ac:dyDescent="0.25">
      <c r="AH801"/>
    </row>
    <row r="802" spans="34:34" x14ac:dyDescent="0.25">
      <c r="AH802"/>
    </row>
    <row r="803" spans="34:34" x14ac:dyDescent="0.25">
      <c r="AH803"/>
    </row>
    <row r="804" spans="34:34" x14ac:dyDescent="0.25">
      <c r="AH804"/>
    </row>
    <row r="805" spans="34:34" x14ac:dyDescent="0.25">
      <c r="AH805"/>
    </row>
    <row r="806" spans="34:34" x14ac:dyDescent="0.25">
      <c r="AH806"/>
    </row>
    <row r="807" spans="34:34" x14ac:dyDescent="0.25">
      <c r="AH807"/>
    </row>
    <row r="808" spans="34:34" x14ac:dyDescent="0.25">
      <c r="AH808"/>
    </row>
    <row r="809" spans="34:34" x14ac:dyDescent="0.25">
      <c r="AH809"/>
    </row>
    <row r="810" spans="34:34" x14ac:dyDescent="0.25">
      <c r="AH810"/>
    </row>
    <row r="811" spans="34:34" x14ac:dyDescent="0.25">
      <c r="AH811"/>
    </row>
    <row r="812" spans="34:34" x14ac:dyDescent="0.25">
      <c r="AH812"/>
    </row>
    <row r="813" spans="34:34" x14ac:dyDescent="0.25">
      <c r="AH813"/>
    </row>
    <row r="814" spans="34:34" x14ac:dyDescent="0.25">
      <c r="AH814"/>
    </row>
    <row r="815" spans="34:34" x14ac:dyDescent="0.25">
      <c r="AH815"/>
    </row>
    <row r="816" spans="34:34" x14ac:dyDescent="0.25">
      <c r="AH816"/>
    </row>
    <row r="817" spans="34:34" x14ac:dyDescent="0.25">
      <c r="AH817"/>
    </row>
    <row r="818" spans="34:34" x14ac:dyDescent="0.25">
      <c r="AH818"/>
    </row>
    <row r="819" spans="34:34" x14ac:dyDescent="0.25">
      <c r="AH819"/>
    </row>
    <row r="820" spans="34:34" x14ac:dyDescent="0.25">
      <c r="AH820"/>
    </row>
    <row r="821" spans="34:34" x14ac:dyDescent="0.25">
      <c r="AH821"/>
    </row>
    <row r="822" spans="34:34" x14ac:dyDescent="0.25">
      <c r="AH822"/>
    </row>
    <row r="823" spans="34:34" x14ac:dyDescent="0.25">
      <c r="AH823"/>
    </row>
    <row r="824" spans="34:34" x14ac:dyDescent="0.25">
      <c r="AH824"/>
    </row>
    <row r="825" spans="34:34" x14ac:dyDescent="0.25">
      <c r="AH825"/>
    </row>
    <row r="826" spans="34:34" x14ac:dyDescent="0.25">
      <c r="AH826"/>
    </row>
    <row r="827" spans="34:34" x14ac:dyDescent="0.25">
      <c r="AH827"/>
    </row>
    <row r="828" spans="34:34" x14ac:dyDescent="0.25">
      <c r="AH828"/>
    </row>
    <row r="829" spans="34:34" x14ac:dyDescent="0.25">
      <c r="AH829"/>
    </row>
    <row r="830" spans="34:34" x14ac:dyDescent="0.25">
      <c r="AH830"/>
    </row>
    <row r="831" spans="34:34" x14ac:dyDescent="0.25">
      <c r="AH831"/>
    </row>
    <row r="832" spans="34:34" x14ac:dyDescent="0.25">
      <c r="AH832"/>
    </row>
    <row r="833" spans="34:34" x14ac:dyDescent="0.25">
      <c r="AH833"/>
    </row>
    <row r="834" spans="34:34" x14ac:dyDescent="0.25">
      <c r="AH834"/>
    </row>
    <row r="835" spans="34:34" x14ac:dyDescent="0.25">
      <c r="AH835"/>
    </row>
    <row r="836" spans="34:34" x14ac:dyDescent="0.25">
      <c r="AH836"/>
    </row>
    <row r="837" spans="34:34" x14ac:dyDescent="0.25">
      <c r="AH837"/>
    </row>
    <row r="838" spans="34:34" x14ac:dyDescent="0.25">
      <c r="AH838"/>
    </row>
    <row r="839" spans="34:34" x14ac:dyDescent="0.25">
      <c r="AH839"/>
    </row>
    <row r="840" spans="34:34" x14ac:dyDescent="0.25">
      <c r="AH840"/>
    </row>
    <row r="841" spans="34:34" x14ac:dyDescent="0.25">
      <c r="AH841"/>
    </row>
    <row r="842" spans="34:34" x14ac:dyDescent="0.25">
      <c r="AH842"/>
    </row>
    <row r="843" spans="34:34" x14ac:dyDescent="0.25">
      <c r="AH843"/>
    </row>
    <row r="844" spans="34:34" x14ac:dyDescent="0.25">
      <c r="AH844"/>
    </row>
    <row r="845" spans="34:34" x14ac:dyDescent="0.25">
      <c r="AH845"/>
    </row>
    <row r="846" spans="34:34" x14ac:dyDescent="0.25">
      <c r="AH846"/>
    </row>
    <row r="847" spans="34:34" x14ac:dyDescent="0.25">
      <c r="AH847"/>
    </row>
    <row r="848" spans="34:34" x14ac:dyDescent="0.25">
      <c r="AH848"/>
    </row>
    <row r="849" spans="34:34" x14ac:dyDescent="0.25">
      <c r="AH849"/>
    </row>
    <row r="850" spans="34:34" x14ac:dyDescent="0.25">
      <c r="AH850"/>
    </row>
    <row r="851" spans="34:34" x14ac:dyDescent="0.25">
      <c r="AH851"/>
    </row>
    <row r="852" spans="34:34" x14ac:dyDescent="0.25">
      <c r="AH852"/>
    </row>
    <row r="853" spans="34:34" x14ac:dyDescent="0.25">
      <c r="AH853"/>
    </row>
    <row r="854" spans="34:34" x14ac:dyDescent="0.25">
      <c r="AH854"/>
    </row>
    <row r="855" spans="34:34" x14ac:dyDescent="0.25">
      <c r="AH855"/>
    </row>
    <row r="856" spans="34:34" x14ac:dyDescent="0.25">
      <c r="AH856"/>
    </row>
    <row r="857" spans="34:34" x14ac:dyDescent="0.25">
      <c r="AH857"/>
    </row>
    <row r="858" spans="34:34" x14ac:dyDescent="0.25">
      <c r="AH858"/>
    </row>
    <row r="859" spans="34:34" x14ac:dyDescent="0.25">
      <c r="AH859"/>
    </row>
    <row r="860" spans="34:34" x14ac:dyDescent="0.25">
      <c r="AH860"/>
    </row>
    <row r="861" spans="34:34" x14ac:dyDescent="0.25">
      <c r="AH861"/>
    </row>
    <row r="868" spans="34:34" x14ac:dyDescent="0.25">
      <c r="AH868"/>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25C00-EEDA-4BFC-B490-8333FA07D573}">
  <sheetPr>
    <outlinePr summaryRight="0"/>
  </sheetPr>
  <dimension ref="A1:AY868"/>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10" customWidth="1"/>
    <col min="9" max="10" width="15.7109375" customWidth="1"/>
    <col min="11" max="11" width="15.7109375" style="10" customWidth="1" collapsed="1"/>
    <col min="12" max="13" width="15.7109375" hidden="1" customWidth="1" outlineLevel="1"/>
    <col min="14" max="14" width="15.7109375" style="10" hidden="1" customWidth="1" outlineLevel="1"/>
    <col min="15" max="16" width="15.7109375" hidden="1" customWidth="1" outlineLevel="1"/>
    <col min="17" max="17" width="15.7109375" style="8" hidden="1" customWidth="1" outlineLevel="1"/>
    <col min="18" max="18" width="9.140625" hidden="1" customWidth="1" outlineLevel="1"/>
    <col min="19" max="19" width="15.7109375" hidden="1" customWidth="1" outlineLevel="1"/>
    <col min="20" max="20" width="15.7109375" style="10" hidden="1" customWidth="1" outlineLevel="1"/>
    <col min="21" max="21" width="9.140625" hidden="1" customWidth="1" outlineLevel="1"/>
    <col min="22" max="22" width="15.7109375" hidden="1" customWidth="1" outlineLevel="1"/>
    <col min="23" max="23" width="15.7109375" style="10" hidden="1" customWidth="1" outlineLevel="1"/>
    <col min="24" max="25" width="15.7109375" hidden="1" customWidth="1" outlineLevel="1"/>
    <col min="26" max="26" width="15.7109375" style="10" hidden="1" customWidth="1" outlineLevel="1"/>
    <col min="27" max="27" width="9.140625" hidden="1" customWidth="1" outlineLevel="1"/>
    <col min="28" max="28" width="15.7109375" hidden="1" customWidth="1" outlineLevel="1"/>
    <col min="29" max="29" width="15.7109375" style="10" hidden="1" customWidth="1" outlineLevel="1"/>
    <col min="30" max="31" width="15.7109375" hidden="1" customWidth="1" outlineLevel="1"/>
    <col min="32" max="32" width="15.7109375" style="10" hidden="1" customWidth="1" outlineLevel="1"/>
    <col min="33" max="33" width="9.140625" hidden="1" customWidth="1" outlineLevel="1"/>
    <col min="34" max="34" width="15.7109375" hidden="1" customWidth="1" outlineLevel="1"/>
    <col min="35" max="35" width="15.7109375" style="10" hidden="1" customWidth="1" outlineLevel="1"/>
    <col min="36" max="36" width="9.140625" hidden="1" customWidth="1" outlineLevel="1"/>
    <col min="37" max="37" width="15.7109375" hidden="1" customWidth="1" outlineLevel="1"/>
    <col min="38" max="38" width="15.7109375" style="10" hidden="1" customWidth="1" outlineLevel="1"/>
    <col min="39" max="39" width="15.7109375" customWidth="1"/>
    <col min="44" max="48" width="15.7109375" customWidth="1"/>
    <col min="49" max="49" width="10.85546875" bestFit="1" customWidth="1"/>
    <col min="50" max="50" width="10.85546875" style="6" customWidth="1"/>
    <col min="51" max="51" width="15.7109375" style="5"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 customFormat="1" ht="189.95" customHeight="1" x14ac:dyDescent="0.25">
      <c r="A1" s="2" t="s">
        <v>1124</v>
      </c>
      <c r="B1" s="2" t="s">
        <v>1126</v>
      </c>
      <c r="C1" s="2" t="s">
        <v>1127</v>
      </c>
      <c r="D1" s="2" t="s">
        <v>1128</v>
      </c>
      <c r="E1" s="2" t="s">
        <v>1129</v>
      </c>
      <c r="F1" s="2" t="s">
        <v>1134</v>
      </c>
      <c r="G1" s="2" t="s">
        <v>1160</v>
      </c>
      <c r="H1" s="9" t="s">
        <v>1161</v>
      </c>
      <c r="I1" s="2" t="s">
        <v>1135</v>
      </c>
      <c r="J1" s="2" t="s">
        <v>1158</v>
      </c>
      <c r="K1" s="9" t="s">
        <v>1162</v>
      </c>
      <c r="L1" s="2" t="s">
        <v>1136</v>
      </c>
      <c r="M1" s="2" t="s">
        <v>1159</v>
      </c>
      <c r="N1" s="9" t="s">
        <v>1170</v>
      </c>
      <c r="O1" s="2" t="s">
        <v>1137</v>
      </c>
      <c r="P1" s="2" t="s">
        <v>1148</v>
      </c>
      <c r="Q1" s="7" t="s">
        <v>1164</v>
      </c>
      <c r="R1" s="2" t="s">
        <v>1138</v>
      </c>
      <c r="S1" s="2" t="s">
        <v>1149</v>
      </c>
      <c r="T1" s="9" t="s">
        <v>1163</v>
      </c>
      <c r="U1" s="2" t="s">
        <v>1139</v>
      </c>
      <c r="V1" s="2" t="s">
        <v>1150</v>
      </c>
      <c r="W1" s="9" t="s">
        <v>1165</v>
      </c>
      <c r="X1" s="2" t="s">
        <v>1141</v>
      </c>
      <c r="Y1" s="2" t="s">
        <v>1151</v>
      </c>
      <c r="Z1" s="9" t="s">
        <v>1166</v>
      </c>
      <c r="AA1" s="2" t="s">
        <v>1142</v>
      </c>
      <c r="AB1" s="2" t="s">
        <v>1152</v>
      </c>
      <c r="AC1" s="9" t="s">
        <v>1171</v>
      </c>
      <c r="AD1" s="2" t="s">
        <v>1144</v>
      </c>
      <c r="AE1" s="2" t="s">
        <v>1153</v>
      </c>
      <c r="AF1" s="9" t="s">
        <v>1167</v>
      </c>
      <c r="AG1" s="2" t="s">
        <v>1145</v>
      </c>
      <c r="AH1" s="2" t="s">
        <v>1154</v>
      </c>
      <c r="AI1" s="9" t="s">
        <v>1168</v>
      </c>
      <c r="AJ1" s="2" t="s">
        <v>1146</v>
      </c>
      <c r="AK1" s="2" t="s">
        <v>1155</v>
      </c>
      <c r="AL1" s="9" t="s">
        <v>1169</v>
      </c>
      <c r="AM1" s="2" t="s">
        <v>1156</v>
      </c>
      <c r="AN1" s="3" t="s">
        <v>1157</v>
      </c>
    </row>
    <row r="2" spans="1:51" x14ac:dyDescent="0.25">
      <c r="A2" t="s">
        <v>721</v>
      </c>
      <c r="B2" t="s">
        <v>83</v>
      </c>
      <c r="C2" t="s">
        <v>909</v>
      </c>
      <c r="D2" t="s">
        <v>763</v>
      </c>
      <c r="E2" s="4">
        <v>32.760869565217391</v>
      </c>
      <c r="F2" s="4">
        <v>88.399456521739125</v>
      </c>
      <c r="G2" s="4">
        <v>25.152173913043477</v>
      </c>
      <c r="H2" s="10">
        <v>0.28452860348590575</v>
      </c>
      <c r="I2" s="4">
        <v>84.046195652173907</v>
      </c>
      <c r="J2" s="4">
        <v>20.853260869565219</v>
      </c>
      <c r="K2" s="10">
        <v>0.24811665427268909</v>
      </c>
      <c r="L2" s="4">
        <v>20.510869565217394</v>
      </c>
      <c r="M2" s="4">
        <v>6.4347826086956523</v>
      </c>
      <c r="N2" s="10">
        <v>0.31372549019607837</v>
      </c>
      <c r="O2" s="4">
        <v>16.157608695652176</v>
      </c>
      <c r="P2" s="4">
        <v>2.1358695652173911</v>
      </c>
      <c r="Q2" s="8">
        <v>0.13218970736629665</v>
      </c>
      <c r="R2" s="4">
        <v>5.434782608695652E-2</v>
      </c>
      <c r="S2" s="4">
        <v>0</v>
      </c>
      <c r="T2" s="10">
        <v>0</v>
      </c>
      <c r="U2" s="4">
        <v>4.2989130434782608</v>
      </c>
      <c r="V2" s="4">
        <v>4.2989130434782608</v>
      </c>
      <c r="W2" s="10">
        <v>1</v>
      </c>
      <c r="X2" s="4">
        <v>24.3125</v>
      </c>
      <c r="Y2" s="4">
        <v>3.7065217391304346</v>
      </c>
      <c r="Z2" s="10">
        <v>0.15245333631384822</v>
      </c>
      <c r="AA2" s="4">
        <v>0</v>
      </c>
      <c r="AB2" s="4">
        <v>0</v>
      </c>
      <c r="AC2" s="10" t="s">
        <v>1172</v>
      </c>
      <c r="AD2" s="4">
        <v>43.576086956521742</v>
      </c>
      <c r="AE2" s="4">
        <v>15.010869565217391</v>
      </c>
      <c r="AF2" s="10">
        <v>0.34447493140434021</v>
      </c>
      <c r="AG2" s="4">
        <v>0</v>
      </c>
      <c r="AH2" s="4">
        <v>0</v>
      </c>
      <c r="AI2" s="10" t="s">
        <v>1172</v>
      </c>
      <c r="AJ2" s="4">
        <v>0</v>
      </c>
      <c r="AK2" s="4">
        <v>0</v>
      </c>
      <c r="AL2" s="10" t="s">
        <v>1172</v>
      </c>
      <c r="AM2" s="1">
        <v>395174</v>
      </c>
      <c r="AN2" s="1">
        <v>3</v>
      </c>
      <c r="AX2"/>
      <c r="AY2"/>
    </row>
    <row r="3" spans="1:51" x14ac:dyDescent="0.25">
      <c r="A3" t="s">
        <v>721</v>
      </c>
      <c r="B3" t="s">
        <v>422</v>
      </c>
      <c r="C3" t="s">
        <v>1069</v>
      </c>
      <c r="D3" t="s">
        <v>772</v>
      </c>
      <c r="E3" s="4">
        <v>98.130434782608702</v>
      </c>
      <c r="F3" s="4">
        <v>312.05413043478262</v>
      </c>
      <c r="G3" s="4">
        <v>59.586956521739125</v>
      </c>
      <c r="H3" s="10">
        <v>0.19095070601602701</v>
      </c>
      <c r="I3" s="4">
        <v>273.07586956521743</v>
      </c>
      <c r="J3" s="4">
        <v>58.282608695652172</v>
      </c>
      <c r="K3" s="10">
        <v>0.21343009467825866</v>
      </c>
      <c r="L3" s="4">
        <v>50.243478260869566</v>
      </c>
      <c r="M3" s="4">
        <v>1.7364130434782608</v>
      </c>
      <c r="N3" s="10">
        <v>3.4559968847352025E-2</v>
      </c>
      <c r="O3" s="4">
        <v>16.248913043478261</v>
      </c>
      <c r="P3" s="4">
        <v>0.43206521739130432</v>
      </c>
      <c r="Q3" s="8">
        <v>2.6590407385109371E-2</v>
      </c>
      <c r="R3" s="4">
        <v>5.4239130434782608</v>
      </c>
      <c r="S3" s="4">
        <v>0</v>
      </c>
      <c r="T3" s="10">
        <v>0</v>
      </c>
      <c r="U3" s="4">
        <v>28.570652173913043</v>
      </c>
      <c r="V3" s="4">
        <v>1.3043478260869565</v>
      </c>
      <c r="W3" s="10">
        <v>4.5653414494959105E-2</v>
      </c>
      <c r="X3" s="4">
        <v>91.166630434782604</v>
      </c>
      <c r="Y3" s="4">
        <v>16.915760869565219</v>
      </c>
      <c r="Z3" s="10">
        <v>0.18554772496134053</v>
      </c>
      <c r="AA3" s="4">
        <v>4.9836956521739131</v>
      </c>
      <c r="AB3" s="4">
        <v>0</v>
      </c>
      <c r="AC3" s="10">
        <v>0</v>
      </c>
      <c r="AD3" s="4">
        <v>152.19565217391303</v>
      </c>
      <c r="AE3" s="4">
        <v>40.934782608695649</v>
      </c>
      <c r="AF3" s="10">
        <v>0.26896157691758321</v>
      </c>
      <c r="AG3" s="4">
        <v>13.464673913043478</v>
      </c>
      <c r="AH3" s="4">
        <v>0</v>
      </c>
      <c r="AI3" s="10">
        <v>0</v>
      </c>
      <c r="AJ3" s="4">
        <v>0</v>
      </c>
      <c r="AK3" s="4">
        <v>0</v>
      </c>
      <c r="AL3" s="10" t="s">
        <v>1172</v>
      </c>
      <c r="AM3" s="1">
        <v>395701</v>
      </c>
      <c r="AN3" s="1">
        <v>3</v>
      </c>
      <c r="AX3"/>
      <c r="AY3"/>
    </row>
    <row r="4" spans="1:51" x14ac:dyDescent="0.25">
      <c r="A4" t="s">
        <v>721</v>
      </c>
      <c r="B4" t="s">
        <v>599</v>
      </c>
      <c r="C4" t="s">
        <v>992</v>
      </c>
      <c r="D4" t="s">
        <v>736</v>
      </c>
      <c r="E4" s="4">
        <v>25.576086956521738</v>
      </c>
      <c r="F4" s="4">
        <v>158.58152173913044</v>
      </c>
      <c r="G4" s="4">
        <v>0</v>
      </c>
      <c r="H4" s="10">
        <v>0</v>
      </c>
      <c r="I4" s="4">
        <v>153.625</v>
      </c>
      <c r="J4" s="4">
        <v>0</v>
      </c>
      <c r="K4" s="10">
        <v>0</v>
      </c>
      <c r="L4" s="4">
        <v>72.595108695652172</v>
      </c>
      <c r="M4" s="4">
        <v>0</v>
      </c>
      <c r="N4" s="10">
        <v>0</v>
      </c>
      <c r="O4" s="4">
        <v>67.638586956521735</v>
      </c>
      <c r="P4" s="4">
        <v>0</v>
      </c>
      <c r="Q4" s="8">
        <v>0</v>
      </c>
      <c r="R4" s="4">
        <v>0</v>
      </c>
      <c r="S4" s="4">
        <v>0</v>
      </c>
      <c r="T4" s="10" t="s">
        <v>1172</v>
      </c>
      <c r="U4" s="4">
        <v>4.9565217391304346</v>
      </c>
      <c r="V4" s="4">
        <v>0</v>
      </c>
      <c r="W4" s="10">
        <v>0</v>
      </c>
      <c r="X4" s="4">
        <v>0</v>
      </c>
      <c r="Y4" s="4">
        <v>0</v>
      </c>
      <c r="Z4" s="10" t="s">
        <v>1172</v>
      </c>
      <c r="AA4" s="4">
        <v>0</v>
      </c>
      <c r="AB4" s="4">
        <v>0</v>
      </c>
      <c r="AC4" s="10" t="s">
        <v>1172</v>
      </c>
      <c r="AD4" s="4">
        <v>85.986413043478265</v>
      </c>
      <c r="AE4" s="4">
        <v>0</v>
      </c>
      <c r="AF4" s="10">
        <v>0</v>
      </c>
      <c r="AG4" s="4">
        <v>0</v>
      </c>
      <c r="AH4" s="4">
        <v>0</v>
      </c>
      <c r="AI4" s="10" t="s">
        <v>1172</v>
      </c>
      <c r="AJ4" s="4">
        <v>0</v>
      </c>
      <c r="AK4" s="4">
        <v>0</v>
      </c>
      <c r="AL4" s="10" t="s">
        <v>1172</v>
      </c>
      <c r="AM4" s="1">
        <v>396001</v>
      </c>
      <c r="AN4" s="1">
        <v>3</v>
      </c>
      <c r="AX4"/>
      <c r="AY4"/>
    </row>
    <row r="5" spans="1:51" x14ac:dyDescent="0.25">
      <c r="A5" t="s">
        <v>721</v>
      </c>
      <c r="B5" t="s">
        <v>676</v>
      </c>
      <c r="C5" t="s">
        <v>805</v>
      </c>
      <c r="D5" t="s">
        <v>741</v>
      </c>
      <c r="E5" s="4">
        <v>6.0652173913043477</v>
      </c>
      <c r="F5" s="4">
        <v>70.676086956521729</v>
      </c>
      <c r="G5" s="4">
        <v>0</v>
      </c>
      <c r="H5" s="10">
        <v>0</v>
      </c>
      <c r="I5" s="4">
        <v>57.627173913043471</v>
      </c>
      <c r="J5" s="4">
        <v>0</v>
      </c>
      <c r="K5" s="10">
        <v>0</v>
      </c>
      <c r="L5" s="4">
        <v>23.979347826086954</v>
      </c>
      <c r="M5" s="4">
        <v>0</v>
      </c>
      <c r="N5" s="10">
        <v>0</v>
      </c>
      <c r="O5" s="4">
        <v>10.930434782608693</v>
      </c>
      <c r="P5" s="4">
        <v>0</v>
      </c>
      <c r="Q5" s="8">
        <v>0</v>
      </c>
      <c r="R5" s="4">
        <v>6.8206521739130439</v>
      </c>
      <c r="S5" s="4">
        <v>0</v>
      </c>
      <c r="T5" s="10">
        <v>0</v>
      </c>
      <c r="U5" s="4">
        <v>6.2282608695652177</v>
      </c>
      <c r="V5" s="4">
        <v>0</v>
      </c>
      <c r="W5" s="10">
        <v>0</v>
      </c>
      <c r="X5" s="4">
        <v>19.653260869565205</v>
      </c>
      <c r="Y5" s="4">
        <v>0</v>
      </c>
      <c r="Z5" s="10">
        <v>0</v>
      </c>
      <c r="AA5" s="4">
        <v>0</v>
      </c>
      <c r="AB5" s="4">
        <v>0</v>
      </c>
      <c r="AC5" s="10" t="s">
        <v>1172</v>
      </c>
      <c r="AD5" s="4">
        <v>27.043478260869573</v>
      </c>
      <c r="AE5" s="4">
        <v>0</v>
      </c>
      <c r="AF5" s="10">
        <v>0</v>
      </c>
      <c r="AG5" s="4">
        <v>0</v>
      </c>
      <c r="AH5" s="4">
        <v>0</v>
      </c>
      <c r="AI5" s="10" t="s">
        <v>1172</v>
      </c>
      <c r="AJ5" s="4">
        <v>0</v>
      </c>
      <c r="AK5" s="4">
        <v>0</v>
      </c>
      <c r="AL5" s="10" t="s">
        <v>1172</v>
      </c>
      <c r="AM5" s="1">
        <v>396149</v>
      </c>
      <c r="AN5" s="1">
        <v>3</v>
      </c>
      <c r="AX5"/>
      <c r="AY5"/>
    </row>
    <row r="6" spans="1:51" x14ac:dyDescent="0.25">
      <c r="A6" t="s">
        <v>721</v>
      </c>
      <c r="B6" t="s">
        <v>338</v>
      </c>
      <c r="C6" t="s">
        <v>927</v>
      </c>
      <c r="D6" t="s">
        <v>777</v>
      </c>
      <c r="E6" s="4">
        <v>47.043478260869563</v>
      </c>
      <c r="F6" s="4">
        <v>145.28260869565219</v>
      </c>
      <c r="G6" s="4">
        <v>0</v>
      </c>
      <c r="H6" s="10">
        <v>0</v>
      </c>
      <c r="I6" s="4">
        <v>132.92663043478262</v>
      </c>
      <c r="J6" s="4">
        <v>0</v>
      </c>
      <c r="K6" s="10">
        <v>0</v>
      </c>
      <c r="L6" s="4">
        <v>42.578804347826093</v>
      </c>
      <c r="M6" s="4">
        <v>0</v>
      </c>
      <c r="N6" s="10">
        <v>0</v>
      </c>
      <c r="O6" s="4">
        <v>30.222826086956523</v>
      </c>
      <c r="P6" s="4">
        <v>0</v>
      </c>
      <c r="Q6" s="8">
        <v>0</v>
      </c>
      <c r="R6" s="4">
        <v>6.8777173913043477</v>
      </c>
      <c r="S6" s="4">
        <v>0</v>
      </c>
      <c r="T6" s="10">
        <v>0</v>
      </c>
      <c r="U6" s="4">
        <v>5.4782608695652177</v>
      </c>
      <c r="V6" s="4">
        <v>0</v>
      </c>
      <c r="W6" s="10">
        <v>0</v>
      </c>
      <c r="X6" s="4">
        <v>14.676630434782609</v>
      </c>
      <c r="Y6" s="4">
        <v>0</v>
      </c>
      <c r="Z6" s="10">
        <v>0</v>
      </c>
      <c r="AA6" s="4">
        <v>0</v>
      </c>
      <c r="AB6" s="4">
        <v>0</v>
      </c>
      <c r="AC6" s="10" t="s">
        <v>1172</v>
      </c>
      <c r="AD6" s="4">
        <v>88.027173913043484</v>
      </c>
      <c r="AE6" s="4">
        <v>0</v>
      </c>
      <c r="AF6" s="10">
        <v>0</v>
      </c>
      <c r="AG6" s="4">
        <v>0</v>
      </c>
      <c r="AH6" s="4">
        <v>0</v>
      </c>
      <c r="AI6" s="10" t="s">
        <v>1172</v>
      </c>
      <c r="AJ6" s="4">
        <v>0</v>
      </c>
      <c r="AK6" s="4">
        <v>0</v>
      </c>
      <c r="AL6" s="10" t="s">
        <v>1172</v>
      </c>
      <c r="AM6" s="1">
        <v>395581</v>
      </c>
      <c r="AN6" s="1">
        <v>3</v>
      </c>
      <c r="AX6"/>
      <c r="AY6"/>
    </row>
    <row r="7" spans="1:51" x14ac:dyDescent="0.25">
      <c r="A7" t="s">
        <v>721</v>
      </c>
      <c r="B7" t="s">
        <v>155</v>
      </c>
      <c r="C7" t="s">
        <v>927</v>
      </c>
      <c r="D7" t="s">
        <v>777</v>
      </c>
      <c r="E7" s="4">
        <v>112.48913043478261</v>
      </c>
      <c r="F7" s="4">
        <v>410.01076086956522</v>
      </c>
      <c r="G7" s="4">
        <v>0</v>
      </c>
      <c r="H7" s="10">
        <v>0</v>
      </c>
      <c r="I7" s="4">
        <v>370.84413043478258</v>
      </c>
      <c r="J7" s="4">
        <v>0</v>
      </c>
      <c r="K7" s="10">
        <v>0</v>
      </c>
      <c r="L7" s="4">
        <v>67.095978260869572</v>
      </c>
      <c r="M7" s="4">
        <v>0</v>
      </c>
      <c r="N7" s="10">
        <v>0</v>
      </c>
      <c r="O7" s="4">
        <v>27.929347826086957</v>
      </c>
      <c r="P7" s="4">
        <v>0</v>
      </c>
      <c r="Q7" s="8">
        <v>0</v>
      </c>
      <c r="R7" s="4">
        <v>34.297065217391307</v>
      </c>
      <c r="S7" s="4">
        <v>0</v>
      </c>
      <c r="T7" s="10">
        <v>0</v>
      </c>
      <c r="U7" s="4">
        <v>4.8695652173913047</v>
      </c>
      <c r="V7" s="4">
        <v>0</v>
      </c>
      <c r="W7" s="10">
        <v>0</v>
      </c>
      <c r="X7" s="4">
        <v>102.89934782608695</v>
      </c>
      <c r="Y7" s="4">
        <v>0</v>
      </c>
      <c r="Z7" s="10">
        <v>0</v>
      </c>
      <c r="AA7" s="4">
        <v>0</v>
      </c>
      <c r="AB7" s="4">
        <v>0</v>
      </c>
      <c r="AC7" s="10" t="s">
        <v>1172</v>
      </c>
      <c r="AD7" s="4">
        <v>224.25184782608693</v>
      </c>
      <c r="AE7" s="4">
        <v>0</v>
      </c>
      <c r="AF7" s="10">
        <v>0</v>
      </c>
      <c r="AG7" s="4">
        <v>15.763586956521738</v>
      </c>
      <c r="AH7" s="4">
        <v>0</v>
      </c>
      <c r="AI7" s="10">
        <v>0</v>
      </c>
      <c r="AJ7" s="4">
        <v>0</v>
      </c>
      <c r="AK7" s="4">
        <v>0</v>
      </c>
      <c r="AL7" s="10" t="s">
        <v>1172</v>
      </c>
      <c r="AM7" s="1">
        <v>395324</v>
      </c>
      <c r="AN7" s="1">
        <v>3</v>
      </c>
      <c r="AX7"/>
      <c r="AY7"/>
    </row>
    <row r="8" spans="1:51" x14ac:dyDescent="0.25">
      <c r="A8" t="s">
        <v>721</v>
      </c>
      <c r="B8" t="s">
        <v>626</v>
      </c>
      <c r="C8" t="s">
        <v>915</v>
      </c>
      <c r="D8" t="s">
        <v>772</v>
      </c>
      <c r="E8" s="4">
        <v>248.39130434782609</v>
      </c>
      <c r="F8" s="4">
        <v>952.09336956521736</v>
      </c>
      <c r="G8" s="4">
        <v>0</v>
      </c>
      <c r="H8" s="10">
        <v>0</v>
      </c>
      <c r="I8" s="4">
        <v>882.1996739130434</v>
      </c>
      <c r="J8" s="4">
        <v>0</v>
      </c>
      <c r="K8" s="10">
        <v>0</v>
      </c>
      <c r="L8" s="4">
        <v>204.34717391304346</v>
      </c>
      <c r="M8" s="4">
        <v>0</v>
      </c>
      <c r="N8" s="10">
        <v>0</v>
      </c>
      <c r="O8" s="4">
        <v>134.45347826086956</v>
      </c>
      <c r="P8" s="4">
        <v>0</v>
      </c>
      <c r="Q8" s="8">
        <v>0</v>
      </c>
      <c r="R8" s="4">
        <v>64.953478260869574</v>
      </c>
      <c r="S8" s="4">
        <v>0</v>
      </c>
      <c r="T8" s="10">
        <v>0</v>
      </c>
      <c r="U8" s="4">
        <v>4.9402173913043477</v>
      </c>
      <c r="V8" s="4">
        <v>0</v>
      </c>
      <c r="W8" s="10">
        <v>0</v>
      </c>
      <c r="X8" s="4">
        <v>197.21630434782611</v>
      </c>
      <c r="Y8" s="4">
        <v>0</v>
      </c>
      <c r="Z8" s="10">
        <v>0</v>
      </c>
      <c r="AA8" s="4">
        <v>0</v>
      </c>
      <c r="AB8" s="4">
        <v>0</v>
      </c>
      <c r="AC8" s="10" t="s">
        <v>1172</v>
      </c>
      <c r="AD8" s="4">
        <v>482.12054347826086</v>
      </c>
      <c r="AE8" s="4">
        <v>0</v>
      </c>
      <c r="AF8" s="10">
        <v>0</v>
      </c>
      <c r="AG8" s="4">
        <v>68.409347826086943</v>
      </c>
      <c r="AH8" s="4">
        <v>0</v>
      </c>
      <c r="AI8" s="10">
        <v>0</v>
      </c>
      <c r="AJ8" s="4">
        <v>0</v>
      </c>
      <c r="AK8" s="4">
        <v>0</v>
      </c>
      <c r="AL8" s="10" t="s">
        <v>1172</v>
      </c>
      <c r="AM8" s="1">
        <v>396074</v>
      </c>
      <c r="AN8" s="1">
        <v>3</v>
      </c>
      <c r="AX8"/>
      <c r="AY8"/>
    </row>
    <row r="9" spans="1:51" x14ac:dyDescent="0.25">
      <c r="A9" t="s">
        <v>721</v>
      </c>
      <c r="B9" t="s">
        <v>666</v>
      </c>
      <c r="C9" t="s">
        <v>915</v>
      </c>
      <c r="D9" t="s">
        <v>772</v>
      </c>
      <c r="E9" s="4">
        <v>27.565217391304348</v>
      </c>
      <c r="F9" s="4">
        <v>149.3029347826087</v>
      </c>
      <c r="G9" s="4">
        <v>0</v>
      </c>
      <c r="H9" s="10">
        <v>0</v>
      </c>
      <c r="I9" s="4">
        <v>135.70478260869567</v>
      </c>
      <c r="J9" s="4">
        <v>0</v>
      </c>
      <c r="K9" s="10">
        <v>0</v>
      </c>
      <c r="L9" s="4">
        <v>37.923369565217392</v>
      </c>
      <c r="M9" s="4">
        <v>0</v>
      </c>
      <c r="N9" s="10">
        <v>0</v>
      </c>
      <c r="O9" s="4">
        <v>24.325217391304349</v>
      </c>
      <c r="P9" s="4">
        <v>0</v>
      </c>
      <c r="Q9" s="8">
        <v>0</v>
      </c>
      <c r="R9" s="4">
        <v>9.4021739130434785</v>
      </c>
      <c r="S9" s="4">
        <v>0</v>
      </c>
      <c r="T9" s="10">
        <v>0</v>
      </c>
      <c r="U9" s="4">
        <v>4.1959782608695653</v>
      </c>
      <c r="V9" s="4">
        <v>0</v>
      </c>
      <c r="W9" s="10">
        <v>0</v>
      </c>
      <c r="X9" s="4">
        <v>41.71108695652174</v>
      </c>
      <c r="Y9" s="4">
        <v>0</v>
      </c>
      <c r="Z9" s="10">
        <v>0</v>
      </c>
      <c r="AA9" s="4">
        <v>0</v>
      </c>
      <c r="AB9" s="4">
        <v>0</v>
      </c>
      <c r="AC9" s="10" t="s">
        <v>1172</v>
      </c>
      <c r="AD9" s="4">
        <v>69.668478260869563</v>
      </c>
      <c r="AE9" s="4">
        <v>0</v>
      </c>
      <c r="AF9" s="10">
        <v>0</v>
      </c>
      <c r="AG9" s="4">
        <v>0</v>
      </c>
      <c r="AH9" s="4">
        <v>0</v>
      </c>
      <c r="AI9" s="10" t="s">
        <v>1172</v>
      </c>
      <c r="AJ9" s="4">
        <v>0</v>
      </c>
      <c r="AK9" s="4">
        <v>0</v>
      </c>
      <c r="AL9" s="10" t="s">
        <v>1172</v>
      </c>
      <c r="AM9" s="1">
        <v>396135</v>
      </c>
      <c r="AN9" s="1">
        <v>3</v>
      </c>
      <c r="AX9"/>
      <c r="AY9"/>
    </row>
    <row r="10" spans="1:51" x14ac:dyDescent="0.25">
      <c r="A10" t="s">
        <v>721</v>
      </c>
      <c r="B10" t="s">
        <v>594</v>
      </c>
      <c r="C10" t="s">
        <v>803</v>
      </c>
      <c r="D10" t="s">
        <v>771</v>
      </c>
      <c r="E10" s="4">
        <v>80.108695652173907</v>
      </c>
      <c r="F10" s="4">
        <v>287.29076086956519</v>
      </c>
      <c r="G10" s="4">
        <v>11.635869565217391</v>
      </c>
      <c r="H10" s="10">
        <v>4.0502066721527008E-2</v>
      </c>
      <c r="I10" s="4">
        <v>259.38586956521738</v>
      </c>
      <c r="J10" s="4">
        <v>11.635869565217391</v>
      </c>
      <c r="K10" s="10">
        <v>4.4859303957927379E-2</v>
      </c>
      <c r="L10" s="4">
        <v>49.108695652173914</v>
      </c>
      <c r="M10" s="4">
        <v>0</v>
      </c>
      <c r="N10" s="10">
        <v>0</v>
      </c>
      <c r="O10" s="4">
        <v>26.255434782608695</v>
      </c>
      <c r="P10" s="4">
        <v>0</v>
      </c>
      <c r="Q10" s="8">
        <v>0</v>
      </c>
      <c r="R10" s="4">
        <v>17.527173913043477</v>
      </c>
      <c r="S10" s="4">
        <v>0</v>
      </c>
      <c r="T10" s="10">
        <v>0</v>
      </c>
      <c r="U10" s="4">
        <v>5.3260869565217392</v>
      </c>
      <c r="V10" s="4">
        <v>0</v>
      </c>
      <c r="W10" s="10">
        <v>0</v>
      </c>
      <c r="X10" s="4">
        <v>84.355978260869563</v>
      </c>
      <c r="Y10" s="4">
        <v>1.451086956521739</v>
      </c>
      <c r="Z10" s="10">
        <v>1.7201945688238893E-2</v>
      </c>
      <c r="AA10" s="4">
        <v>5.0516304347826084</v>
      </c>
      <c r="AB10" s="4">
        <v>0</v>
      </c>
      <c r="AC10" s="10">
        <v>0</v>
      </c>
      <c r="AD10" s="4">
        <v>148.77445652173913</v>
      </c>
      <c r="AE10" s="4">
        <v>10.184782608695652</v>
      </c>
      <c r="AF10" s="10">
        <v>6.8457871376646148E-2</v>
      </c>
      <c r="AG10" s="4">
        <v>0</v>
      </c>
      <c r="AH10" s="4">
        <v>0</v>
      </c>
      <c r="AI10" s="10" t="s">
        <v>1172</v>
      </c>
      <c r="AJ10" s="4">
        <v>0</v>
      </c>
      <c r="AK10" s="4">
        <v>0</v>
      </c>
      <c r="AL10" s="10" t="s">
        <v>1172</v>
      </c>
      <c r="AM10" s="1">
        <v>395985</v>
      </c>
      <c r="AN10" s="1">
        <v>3</v>
      </c>
      <c r="AX10"/>
      <c r="AY10"/>
    </row>
    <row r="11" spans="1:51" x14ac:dyDescent="0.25">
      <c r="A11" t="s">
        <v>721</v>
      </c>
      <c r="B11" t="s">
        <v>84</v>
      </c>
      <c r="C11" t="s">
        <v>933</v>
      </c>
      <c r="D11" t="s">
        <v>736</v>
      </c>
      <c r="E11" s="4">
        <v>83.706521739130437</v>
      </c>
      <c r="F11" s="4">
        <v>243.7391304347826</v>
      </c>
      <c r="G11" s="4">
        <v>57.880434782608695</v>
      </c>
      <c r="H11" s="10">
        <v>0.23746878344630754</v>
      </c>
      <c r="I11" s="4">
        <v>232.14130434782606</v>
      </c>
      <c r="J11" s="4">
        <v>57.880434782608695</v>
      </c>
      <c r="K11" s="10">
        <v>0.2493327714566653</v>
      </c>
      <c r="L11" s="4">
        <v>37.671195652173914</v>
      </c>
      <c r="M11" s="4">
        <v>10.788043478260869</v>
      </c>
      <c r="N11" s="10">
        <v>0.28637380076462526</v>
      </c>
      <c r="O11" s="4">
        <v>26.073369565217391</v>
      </c>
      <c r="P11" s="4">
        <v>10.788043478260869</v>
      </c>
      <c r="Q11" s="8">
        <v>0.41375716519020322</v>
      </c>
      <c r="R11" s="4">
        <v>5.8586956521739131</v>
      </c>
      <c r="S11" s="4">
        <v>0</v>
      </c>
      <c r="T11" s="10">
        <v>0</v>
      </c>
      <c r="U11" s="4">
        <v>5.7391304347826084</v>
      </c>
      <c r="V11" s="4">
        <v>0</v>
      </c>
      <c r="W11" s="10">
        <v>0</v>
      </c>
      <c r="X11" s="4">
        <v>78.600543478260875</v>
      </c>
      <c r="Y11" s="4">
        <v>23.540760869565219</v>
      </c>
      <c r="Z11" s="10">
        <v>0.29949870354364738</v>
      </c>
      <c r="AA11" s="4">
        <v>0</v>
      </c>
      <c r="AB11" s="4">
        <v>0</v>
      </c>
      <c r="AC11" s="10" t="s">
        <v>1172</v>
      </c>
      <c r="AD11" s="4">
        <v>96.9375</v>
      </c>
      <c r="AE11" s="4">
        <v>23.551630434782609</v>
      </c>
      <c r="AF11" s="10">
        <v>0.24295685812799597</v>
      </c>
      <c r="AG11" s="4">
        <v>30.529891304347824</v>
      </c>
      <c r="AH11" s="4">
        <v>0</v>
      </c>
      <c r="AI11" s="10">
        <v>0</v>
      </c>
      <c r="AJ11" s="4">
        <v>0</v>
      </c>
      <c r="AK11" s="4">
        <v>0</v>
      </c>
      <c r="AL11" s="10" t="s">
        <v>1172</v>
      </c>
      <c r="AM11" s="1">
        <v>395176</v>
      </c>
      <c r="AN11" s="1">
        <v>3</v>
      </c>
      <c r="AX11"/>
      <c r="AY11"/>
    </row>
    <row r="12" spans="1:51" x14ac:dyDescent="0.25">
      <c r="A12" t="s">
        <v>721</v>
      </c>
      <c r="B12" t="s">
        <v>647</v>
      </c>
      <c r="C12" t="s">
        <v>1006</v>
      </c>
      <c r="D12" t="s">
        <v>767</v>
      </c>
      <c r="E12" s="4">
        <v>61.380434782608695</v>
      </c>
      <c r="F12" s="4">
        <v>260.65228260869566</v>
      </c>
      <c r="G12" s="4">
        <v>23.427717391304348</v>
      </c>
      <c r="H12" s="10">
        <v>8.988111347743391E-2</v>
      </c>
      <c r="I12" s="4">
        <v>232.80445652173918</v>
      </c>
      <c r="J12" s="4">
        <v>23.427717391304348</v>
      </c>
      <c r="K12" s="10">
        <v>0.10063259845335769</v>
      </c>
      <c r="L12" s="4">
        <v>59.435652173913049</v>
      </c>
      <c r="M12" s="4">
        <v>0</v>
      </c>
      <c r="N12" s="10">
        <v>0</v>
      </c>
      <c r="O12" s="4">
        <v>31.587826086956522</v>
      </c>
      <c r="P12" s="4">
        <v>0</v>
      </c>
      <c r="Q12" s="8">
        <v>0</v>
      </c>
      <c r="R12" s="4">
        <v>23.760869565217391</v>
      </c>
      <c r="S12" s="4">
        <v>0</v>
      </c>
      <c r="T12" s="10">
        <v>0</v>
      </c>
      <c r="U12" s="4">
        <v>4.0869565217391308</v>
      </c>
      <c r="V12" s="4">
        <v>0</v>
      </c>
      <c r="W12" s="10">
        <v>0</v>
      </c>
      <c r="X12" s="4">
        <v>49.04456521739133</v>
      </c>
      <c r="Y12" s="4">
        <v>4.9494565217391298</v>
      </c>
      <c r="Z12" s="10">
        <v>0.10091753285609797</v>
      </c>
      <c r="AA12" s="4">
        <v>0</v>
      </c>
      <c r="AB12" s="4">
        <v>0</v>
      </c>
      <c r="AC12" s="10" t="s">
        <v>1172</v>
      </c>
      <c r="AD12" s="4">
        <v>146.55434782608697</v>
      </c>
      <c r="AE12" s="4">
        <v>18.478260869565219</v>
      </c>
      <c r="AF12" s="10">
        <v>0.12608469925090854</v>
      </c>
      <c r="AG12" s="4">
        <v>0</v>
      </c>
      <c r="AH12" s="4">
        <v>0</v>
      </c>
      <c r="AI12" s="10" t="s">
        <v>1172</v>
      </c>
      <c r="AJ12" s="4">
        <v>5.617717391304347</v>
      </c>
      <c r="AK12" s="4">
        <v>0</v>
      </c>
      <c r="AL12" s="10" t="s">
        <v>1172</v>
      </c>
      <c r="AM12" s="1">
        <v>396107</v>
      </c>
      <c r="AN12" s="1">
        <v>3</v>
      </c>
      <c r="AX12"/>
      <c r="AY12"/>
    </row>
    <row r="13" spans="1:51" x14ac:dyDescent="0.25">
      <c r="A13" t="s">
        <v>721</v>
      </c>
      <c r="B13" t="s">
        <v>621</v>
      </c>
      <c r="C13" t="s">
        <v>885</v>
      </c>
      <c r="D13" t="s">
        <v>795</v>
      </c>
      <c r="E13" s="4">
        <v>88.923913043478265</v>
      </c>
      <c r="F13" s="4">
        <v>374.03586956521735</v>
      </c>
      <c r="G13" s="4">
        <v>1.0652173913043479</v>
      </c>
      <c r="H13" s="10">
        <v>2.8479017067068089E-3</v>
      </c>
      <c r="I13" s="4">
        <v>335.09239130434776</v>
      </c>
      <c r="J13" s="4">
        <v>1.0652173913043479</v>
      </c>
      <c r="K13" s="10">
        <v>3.1788766887782417E-3</v>
      </c>
      <c r="L13" s="4">
        <v>84.423913043478265</v>
      </c>
      <c r="M13" s="4">
        <v>0</v>
      </c>
      <c r="N13" s="10">
        <v>0</v>
      </c>
      <c r="O13" s="4">
        <v>56.292391304347824</v>
      </c>
      <c r="P13" s="4">
        <v>0</v>
      </c>
      <c r="Q13" s="8">
        <v>0</v>
      </c>
      <c r="R13" s="4">
        <v>23.311956521739138</v>
      </c>
      <c r="S13" s="4">
        <v>0</v>
      </c>
      <c r="T13" s="10">
        <v>0</v>
      </c>
      <c r="U13" s="4">
        <v>4.8195652173913039</v>
      </c>
      <c r="V13" s="4">
        <v>0</v>
      </c>
      <c r="W13" s="10">
        <v>0</v>
      </c>
      <c r="X13" s="4">
        <v>99.692391304347808</v>
      </c>
      <c r="Y13" s="4">
        <v>0</v>
      </c>
      <c r="Z13" s="10">
        <v>0</v>
      </c>
      <c r="AA13" s="4">
        <v>10.811956521739125</v>
      </c>
      <c r="AB13" s="4">
        <v>0</v>
      </c>
      <c r="AC13" s="10">
        <v>0</v>
      </c>
      <c r="AD13" s="4">
        <v>179.10760869565215</v>
      </c>
      <c r="AE13" s="4">
        <v>1.0652173913043479</v>
      </c>
      <c r="AF13" s="10">
        <v>5.9473597970615202E-3</v>
      </c>
      <c r="AG13" s="4">
        <v>0</v>
      </c>
      <c r="AH13" s="4">
        <v>0</v>
      </c>
      <c r="AI13" s="10" t="s">
        <v>1172</v>
      </c>
      <c r="AJ13" s="4">
        <v>0</v>
      </c>
      <c r="AK13" s="4">
        <v>0</v>
      </c>
      <c r="AL13" s="10" t="s">
        <v>1172</v>
      </c>
      <c r="AM13" s="1">
        <v>396069</v>
      </c>
      <c r="AN13" s="1">
        <v>3</v>
      </c>
      <c r="AX13"/>
      <c r="AY13"/>
    </row>
    <row r="14" spans="1:51" x14ac:dyDescent="0.25">
      <c r="A14" t="s">
        <v>721</v>
      </c>
      <c r="B14" t="s">
        <v>29</v>
      </c>
      <c r="C14" t="s">
        <v>904</v>
      </c>
      <c r="D14" t="s">
        <v>736</v>
      </c>
      <c r="E14" s="4">
        <v>137.9891304347826</v>
      </c>
      <c r="F14" s="4">
        <v>618.16010869565207</v>
      </c>
      <c r="G14" s="4">
        <v>2.8885869565217392</v>
      </c>
      <c r="H14" s="10">
        <v>4.6728782978519888E-3</v>
      </c>
      <c r="I14" s="4">
        <v>577.33673913043469</v>
      </c>
      <c r="J14" s="4">
        <v>2.8885869565217392</v>
      </c>
      <c r="K14" s="10">
        <v>5.003296621781653E-3</v>
      </c>
      <c r="L14" s="4">
        <v>80.550652173913051</v>
      </c>
      <c r="M14" s="4">
        <v>0</v>
      </c>
      <c r="N14" s="10">
        <v>0</v>
      </c>
      <c r="O14" s="4">
        <v>44.509891304347839</v>
      </c>
      <c r="P14" s="4">
        <v>0</v>
      </c>
      <c r="Q14" s="8">
        <v>0</v>
      </c>
      <c r="R14" s="4">
        <v>31.258152173913043</v>
      </c>
      <c r="S14" s="4">
        <v>0</v>
      </c>
      <c r="T14" s="10">
        <v>0</v>
      </c>
      <c r="U14" s="4">
        <v>4.7826086956521738</v>
      </c>
      <c r="V14" s="4">
        <v>0</v>
      </c>
      <c r="W14" s="10">
        <v>0</v>
      </c>
      <c r="X14" s="4">
        <v>207.83673913043469</v>
      </c>
      <c r="Y14" s="4">
        <v>1.6766304347826086</v>
      </c>
      <c r="Z14" s="10">
        <v>8.0670551404792047E-3</v>
      </c>
      <c r="AA14" s="4">
        <v>4.7826086956521738</v>
      </c>
      <c r="AB14" s="4">
        <v>0</v>
      </c>
      <c r="AC14" s="10">
        <v>0</v>
      </c>
      <c r="AD14" s="4">
        <v>244.96586956521736</v>
      </c>
      <c r="AE14" s="4">
        <v>1.2119565217391304</v>
      </c>
      <c r="AF14" s="10">
        <v>4.9474505321504417E-3</v>
      </c>
      <c r="AG14" s="4">
        <v>80.024239130434808</v>
      </c>
      <c r="AH14" s="4">
        <v>0</v>
      </c>
      <c r="AI14" s="10">
        <v>0</v>
      </c>
      <c r="AJ14" s="4">
        <v>0</v>
      </c>
      <c r="AK14" s="4">
        <v>0</v>
      </c>
      <c r="AL14" s="10" t="s">
        <v>1172</v>
      </c>
      <c r="AM14" s="1">
        <v>395019</v>
      </c>
      <c r="AN14" s="1">
        <v>3</v>
      </c>
      <c r="AX14"/>
      <c r="AY14"/>
    </row>
    <row r="15" spans="1:51" x14ac:dyDescent="0.25">
      <c r="A15" t="s">
        <v>721</v>
      </c>
      <c r="B15" t="s">
        <v>262</v>
      </c>
      <c r="C15" t="s">
        <v>1016</v>
      </c>
      <c r="D15" t="s">
        <v>794</v>
      </c>
      <c r="E15" s="4">
        <v>80.282608695652172</v>
      </c>
      <c r="F15" s="4">
        <v>227.36652173913046</v>
      </c>
      <c r="G15" s="4">
        <v>44.728260869565219</v>
      </c>
      <c r="H15" s="10">
        <v>0.19672316103284676</v>
      </c>
      <c r="I15" s="4">
        <v>216.52956521739134</v>
      </c>
      <c r="J15" s="4">
        <v>44.728260869565219</v>
      </c>
      <c r="K15" s="10">
        <v>0.20656883887730962</v>
      </c>
      <c r="L15" s="4">
        <v>38.830108695652186</v>
      </c>
      <c r="M15" s="4">
        <v>3.6630434782608696</v>
      </c>
      <c r="N15" s="10">
        <v>9.4335133258872939E-2</v>
      </c>
      <c r="O15" s="4">
        <v>34.39532608695653</v>
      </c>
      <c r="P15" s="4">
        <v>3.6630434782608696</v>
      </c>
      <c r="Q15" s="8">
        <v>0.10649829191908655</v>
      </c>
      <c r="R15" s="4">
        <v>0</v>
      </c>
      <c r="S15" s="4">
        <v>0</v>
      </c>
      <c r="T15" s="10" t="s">
        <v>1172</v>
      </c>
      <c r="U15" s="4">
        <v>4.4347826086956523</v>
      </c>
      <c r="V15" s="4">
        <v>0</v>
      </c>
      <c r="W15" s="10">
        <v>0</v>
      </c>
      <c r="X15" s="4">
        <v>65.703152173913054</v>
      </c>
      <c r="Y15" s="4">
        <v>14.896739130434783</v>
      </c>
      <c r="Z15" s="10">
        <v>0.22672792153112895</v>
      </c>
      <c r="AA15" s="4">
        <v>6.4021739130434785</v>
      </c>
      <c r="AB15" s="4">
        <v>0</v>
      </c>
      <c r="AC15" s="10">
        <v>0</v>
      </c>
      <c r="AD15" s="4">
        <v>116.43108695652174</v>
      </c>
      <c r="AE15" s="4">
        <v>26.168478260869566</v>
      </c>
      <c r="AF15" s="10">
        <v>0.22475507997826669</v>
      </c>
      <c r="AG15" s="4">
        <v>0</v>
      </c>
      <c r="AH15" s="4">
        <v>0</v>
      </c>
      <c r="AI15" s="10" t="s">
        <v>1172</v>
      </c>
      <c r="AJ15" s="4">
        <v>0</v>
      </c>
      <c r="AK15" s="4">
        <v>0</v>
      </c>
      <c r="AL15" s="10" t="s">
        <v>1172</v>
      </c>
      <c r="AM15" s="1">
        <v>395471</v>
      </c>
      <c r="AN15" s="1">
        <v>3</v>
      </c>
      <c r="AX15"/>
      <c r="AY15"/>
    </row>
    <row r="16" spans="1:51" x14ac:dyDescent="0.25">
      <c r="A16" t="s">
        <v>721</v>
      </c>
      <c r="B16" t="s">
        <v>571</v>
      </c>
      <c r="C16" t="s">
        <v>933</v>
      </c>
      <c r="D16" t="s">
        <v>736</v>
      </c>
      <c r="E16" s="4">
        <v>57.804347826086953</v>
      </c>
      <c r="F16" s="4">
        <v>247.42010869565217</v>
      </c>
      <c r="G16" s="4">
        <v>15.516304347826086</v>
      </c>
      <c r="H16" s="10">
        <v>6.271238190632461E-2</v>
      </c>
      <c r="I16" s="4">
        <v>229.88750000000002</v>
      </c>
      <c r="J16" s="4">
        <v>15.516304347826086</v>
      </c>
      <c r="K16" s="10">
        <v>6.7495206776471472E-2</v>
      </c>
      <c r="L16" s="4">
        <v>48.919565217391302</v>
      </c>
      <c r="M16" s="4">
        <v>9.3478260869565219E-2</v>
      </c>
      <c r="N16" s="10">
        <v>1.9108563302670757E-3</v>
      </c>
      <c r="O16" s="4">
        <v>34.495652173913044</v>
      </c>
      <c r="P16" s="4">
        <v>9.3478260869565219E-2</v>
      </c>
      <c r="Q16" s="8">
        <v>2.7098563145954123E-3</v>
      </c>
      <c r="R16" s="4">
        <v>9.4510869565217384</v>
      </c>
      <c r="S16" s="4">
        <v>0</v>
      </c>
      <c r="T16" s="10">
        <v>0</v>
      </c>
      <c r="U16" s="4">
        <v>4.9728260869565215</v>
      </c>
      <c r="V16" s="4">
        <v>0</v>
      </c>
      <c r="W16" s="10">
        <v>0</v>
      </c>
      <c r="X16" s="4">
        <v>42.921304347826094</v>
      </c>
      <c r="Y16" s="4">
        <v>2.1827173913043478</v>
      </c>
      <c r="Z16" s="10">
        <v>5.0853938958052645E-2</v>
      </c>
      <c r="AA16" s="4">
        <v>3.1086956521739131</v>
      </c>
      <c r="AB16" s="4">
        <v>0</v>
      </c>
      <c r="AC16" s="10">
        <v>0</v>
      </c>
      <c r="AD16" s="4">
        <v>152.47054347826088</v>
      </c>
      <c r="AE16" s="4">
        <v>13.240108695652173</v>
      </c>
      <c r="AF16" s="10">
        <v>8.6837158139597873E-2</v>
      </c>
      <c r="AG16" s="4">
        <v>0</v>
      </c>
      <c r="AH16" s="4">
        <v>0</v>
      </c>
      <c r="AI16" s="10" t="s">
        <v>1172</v>
      </c>
      <c r="AJ16" s="4">
        <v>0</v>
      </c>
      <c r="AK16" s="4">
        <v>0</v>
      </c>
      <c r="AL16" s="10" t="s">
        <v>1172</v>
      </c>
      <c r="AM16" s="1">
        <v>395922</v>
      </c>
      <c r="AN16" s="1">
        <v>3</v>
      </c>
      <c r="AX16"/>
      <c r="AY16"/>
    </row>
    <row r="17" spans="1:51" x14ac:dyDescent="0.25">
      <c r="A17" t="s">
        <v>721</v>
      </c>
      <c r="B17" t="s">
        <v>205</v>
      </c>
      <c r="C17" t="s">
        <v>905</v>
      </c>
      <c r="D17" t="s">
        <v>768</v>
      </c>
      <c r="E17" s="4">
        <v>104.33695652173913</v>
      </c>
      <c r="F17" s="4">
        <v>396.75369565217397</v>
      </c>
      <c r="G17" s="4">
        <v>179.6895652173913</v>
      </c>
      <c r="H17" s="10">
        <v>0.45289953738684657</v>
      </c>
      <c r="I17" s="4">
        <v>352.44282608695659</v>
      </c>
      <c r="J17" s="4">
        <v>179.6895652173913</v>
      </c>
      <c r="K17" s="10">
        <v>0.50984032562790005</v>
      </c>
      <c r="L17" s="4">
        <v>130.31141304347827</v>
      </c>
      <c r="M17" s="4">
        <v>35.785326086956523</v>
      </c>
      <c r="N17" s="10">
        <v>0.2746139056524296</v>
      </c>
      <c r="O17" s="4">
        <v>86.000543478260866</v>
      </c>
      <c r="P17" s="4">
        <v>35.785326086956523</v>
      </c>
      <c r="Q17" s="8">
        <v>0.41610581328479979</v>
      </c>
      <c r="R17" s="4">
        <v>41.876086956521746</v>
      </c>
      <c r="S17" s="4">
        <v>0</v>
      </c>
      <c r="T17" s="10">
        <v>0</v>
      </c>
      <c r="U17" s="4">
        <v>2.4347826086956523</v>
      </c>
      <c r="V17" s="4">
        <v>0</v>
      </c>
      <c r="W17" s="10">
        <v>0</v>
      </c>
      <c r="X17" s="4">
        <v>40.625978260869566</v>
      </c>
      <c r="Y17" s="4">
        <v>30.945543478260877</v>
      </c>
      <c r="Z17" s="10">
        <v>0.76171811247354593</v>
      </c>
      <c r="AA17" s="4">
        <v>0</v>
      </c>
      <c r="AB17" s="4">
        <v>0</v>
      </c>
      <c r="AC17" s="10" t="s">
        <v>1172</v>
      </c>
      <c r="AD17" s="4">
        <v>208.52608695652179</v>
      </c>
      <c r="AE17" s="4">
        <v>112.95869565217392</v>
      </c>
      <c r="AF17" s="10">
        <v>0.54170054836221082</v>
      </c>
      <c r="AG17" s="4">
        <v>17.290217391304346</v>
      </c>
      <c r="AH17" s="4">
        <v>0</v>
      </c>
      <c r="AI17" s="10">
        <v>0</v>
      </c>
      <c r="AJ17" s="4">
        <v>0</v>
      </c>
      <c r="AK17" s="4">
        <v>0</v>
      </c>
      <c r="AL17" s="10" t="s">
        <v>1172</v>
      </c>
      <c r="AM17" s="1">
        <v>395391</v>
      </c>
      <c r="AN17" s="1">
        <v>3</v>
      </c>
      <c r="AX17"/>
      <c r="AY17"/>
    </row>
    <row r="18" spans="1:51" x14ac:dyDescent="0.25">
      <c r="A18" t="s">
        <v>721</v>
      </c>
      <c r="B18" t="s">
        <v>667</v>
      </c>
      <c r="C18" t="s">
        <v>801</v>
      </c>
      <c r="D18" t="s">
        <v>750</v>
      </c>
      <c r="E18" s="4">
        <v>55.086956521739133</v>
      </c>
      <c r="F18" s="4">
        <v>221.3880434782609</v>
      </c>
      <c r="G18" s="4">
        <v>109.44239130434784</v>
      </c>
      <c r="H18" s="10">
        <v>0.49434644068795197</v>
      </c>
      <c r="I18" s="4">
        <v>202.15163043478262</v>
      </c>
      <c r="J18" s="4">
        <v>109.44239130434784</v>
      </c>
      <c r="K18" s="10">
        <v>0.5413876260555599</v>
      </c>
      <c r="L18" s="4">
        <v>42.58695652173914</v>
      </c>
      <c r="M18" s="4">
        <v>11.043478260869565</v>
      </c>
      <c r="N18" s="10">
        <v>0.25931597753956093</v>
      </c>
      <c r="O18" s="4">
        <v>28.660326086956523</v>
      </c>
      <c r="P18" s="4">
        <v>11.043478260869565</v>
      </c>
      <c r="Q18" s="8">
        <v>0.38532284061818523</v>
      </c>
      <c r="R18" s="4">
        <v>8.616847826086957</v>
      </c>
      <c r="S18" s="4">
        <v>0</v>
      </c>
      <c r="T18" s="10">
        <v>0</v>
      </c>
      <c r="U18" s="4">
        <v>5.3097826086956523</v>
      </c>
      <c r="V18" s="4">
        <v>0</v>
      </c>
      <c r="W18" s="10">
        <v>0</v>
      </c>
      <c r="X18" s="4">
        <v>56.902173913043477</v>
      </c>
      <c r="Y18" s="4">
        <v>24.203804347826086</v>
      </c>
      <c r="Z18" s="10">
        <v>0.42535816618911176</v>
      </c>
      <c r="AA18" s="4">
        <v>5.3097826086956523</v>
      </c>
      <c r="AB18" s="4">
        <v>0</v>
      </c>
      <c r="AC18" s="10">
        <v>0</v>
      </c>
      <c r="AD18" s="4">
        <v>116.58913043478262</v>
      </c>
      <c r="AE18" s="4">
        <v>74.195108695652181</v>
      </c>
      <c r="AF18" s="10">
        <v>0.63638101098245414</v>
      </c>
      <c r="AG18" s="4">
        <v>0</v>
      </c>
      <c r="AH18" s="4">
        <v>0</v>
      </c>
      <c r="AI18" s="10" t="s">
        <v>1172</v>
      </c>
      <c r="AJ18" s="4">
        <v>0</v>
      </c>
      <c r="AK18" s="4">
        <v>0</v>
      </c>
      <c r="AL18" s="10" t="s">
        <v>1172</v>
      </c>
      <c r="AM18" s="1">
        <v>396137</v>
      </c>
      <c r="AN18" s="1">
        <v>3</v>
      </c>
      <c r="AX18"/>
      <c r="AY18"/>
    </row>
    <row r="19" spans="1:51" x14ac:dyDescent="0.25">
      <c r="A19" t="s">
        <v>721</v>
      </c>
      <c r="B19" t="s">
        <v>14</v>
      </c>
      <c r="C19" t="s">
        <v>830</v>
      </c>
      <c r="D19" t="s">
        <v>739</v>
      </c>
      <c r="E19" s="4">
        <v>55.782608695652172</v>
      </c>
      <c r="F19" s="4">
        <v>224.32706521739132</v>
      </c>
      <c r="G19" s="4">
        <v>73.007499999999993</v>
      </c>
      <c r="H19" s="10">
        <v>0.32545114397698621</v>
      </c>
      <c r="I19" s="4">
        <v>208.89228260869564</v>
      </c>
      <c r="J19" s="4">
        <v>73.007499999999993</v>
      </c>
      <c r="K19" s="10">
        <v>0.34949831122655789</v>
      </c>
      <c r="L19" s="4">
        <v>47.755217391304342</v>
      </c>
      <c r="M19" s="4">
        <v>7.810652173913045</v>
      </c>
      <c r="N19" s="10">
        <v>0.1635559966131632</v>
      </c>
      <c r="O19" s="4">
        <v>32.320434782608693</v>
      </c>
      <c r="P19" s="4">
        <v>7.810652173913045</v>
      </c>
      <c r="Q19" s="8">
        <v>0.2416629672975773</v>
      </c>
      <c r="R19" s="4">
        <v>10</v>
      </c>
      <c r="S19" s="4">
        <v>0</v>
      </c>
      <c r="T19" s="10">
        <v>0</v>
      </c>
      <c r="U19" s="4">
        <v>5.4347826086956523</v>
      </c>
      <c r="V19" s="4">
        <v>0</v>
      </c>
      <c r="W19" s="10">
        <v>0</v>
      </c>
      <c r="X19" s="4">
        <v>58.449239130434762</v>
      </c>
      <c r="Y19" s="4">
        <v>19.761195652173914</v>
      </c>
      <c r="Z19" s="10">
        <v>0.33809158076591928</v>
      </c>
      <c r="AA19" s="4">
        <v>0</v>
      </c>
      <c r="AB19" s="4">
        <v>0</v>
      </c>
      <c r="AC19" s="10" t="s">
        <v>1172</v>
      </c>
      <c r="AD19" s="4">
        <v>102.78130434782612</v>
      </c>
      <c r="AE19" s="4">
        <v>45.435652173913041</v>
      </c>
      <c r="AF19" s="10">
        <v>0.4420614474802978</v>
      </c>
      <c r="AG19" s="4">
        <v>15.341304347826085</v>
      </c>
      <c r="AH19" s="4">
        <v>0</v>
      </c>
      <c r="AI19" s="10">
        <v>0</v>
      </c>
      <c r="AJ19" s="4">
        <v>0</v>
      </c>
      <c r="AK19" s="4">
        <v>0</v>
      </c>
      <c r="AL19" s="10" t="s">
        <v>1172</v>
      </c>
      <c r="AM19" s="1">
        <v>396075</v>
      </c>
      <c r="AN19" s="1">
        <v>3</v>
      </c>
      <c r="AX19"/>
      <c r="AY19"/>
    </row>
    <row r="20" spans="1:51" x14ac:dyDescent="0.25">
      <c r="A20" t="s">
        <v>721</v>
      </c>
      <c r="B20" t="s">
        <v>613</v>
      </c>
      <c r="C20" t="s">
        <v>1100</v>
      </c>
      <c r="D20" t="s">
        <v>754</v>
      </c>
      <c r="E20" s="4">
        <v>63.934782608695649</v>
      </c>
      <c r="F20" s="4">
        <v>243.66793478260874</v>
      </c>
      <c r="G20" s="4">
        <v>115.03315217391304</v>
      </c>
      <c r="H20" s="10">
        <v>0.47208982288351253</v>
      </c>
      <c r="I20" s="4">
        <v>222.96684782608699</v>
      </c>
      <c r="J20" s="4">
        <v>115.03315217391304</v>
      </c>
      <c r="K20" s="10">
        <v>0.51592043075228078</v>
      </c>
      <c r="L20" s="4">
        <v>36.408695652173911</v>
      </c>
      <c r="M20" s="4">
        <v>0</v>
      </c>
      <c r="N20" s="10">
        <v>0</v>
      </c>
      <c r="O20" s="4">
        <v>15.707608695652175</v>
      </c>
      <c r="P20" s="4">
        <v>0</v>
      </c>
      <c r="Q20" s="8">
        <v>0</v>
      </c>
      <c r="R20" s="4">
        <v>15.048913043478262</v>
      </c>
      <c r="S20" s="4">
        <v>0</v>
      </c>
      <c r="T20" s="10">
        <v>0</v>
      </c>
      <c r="U20" s="4">
        <v>5.6521739130434785</v>
      </c>
      <c r="V20" s="4">
        <v>0</v>
      </c>
      <c r="W20" s="10">
        <v>0</v>
      </c>
      <c r="X20" s="4">
        <v>69.360326086956533</v>
      </c>
      <c r="Y20" s="4">
        <v>42.573369565217391</v>
      </c>
      <c r="Z20" s="10">
        <v>0.61380002037250325</v>
      </c>
      <c r="AA20" s="4">
        <v>0</v>
      </c>
      <c r="AB20" s="4">
        <v>0</v>
      </c>
      <c r="AC20" s="10" t="s">
        <v>1172</v>
      </c>
      <c r="AD20" s="4">
        <v>120.01630434782612</v>
      </c>
      <c r="AE20" s="4">
        <v>72.459782608695647</v>
      </c>
      <c r="AF20" s="10">
        <v>0.60374949055834781</v>
      </c>
      <c r="AG20" s="4">
        <v>17.88260869565217</v>
      </c>
      <c r="AH20" s="4">
        <v>0</v>
      </c>
      <c r="AI20" s="10">
        <v>0</v>
      </c>
      <c r="AJ20" s="4">
        <v>0</v>
      </c>
      <c r="AK20" s="4">
        <v>0</v>
      </c>
      <c r="AL20" s="10" t="s">
        <v>1172</v>
      </c>
      <c r="AM20" s="1">
        <v>396058</v>
      </c>
      <c r="AN20" s="1">
        <v>3</v>
      </c>
      <c r="AX20"/>
      <c r="AY20"/>
    </row>
    <row r="21" spans="1:51" x14ac:dyDescent="0.25">
      <c r="A21" t="s">
        <v>721</v>
      </c>
      <c r="B21" t="s">
        <v>593</v>
      </c>
      <c r="C21" t="s">
        <v>820</v>
      </c>
      <c r="D21" t="s">
        <v>772</v>
      </c>
      <c r="E21" s="4">
        <v>70.195652173913047</v>
      </c>
      <c r="F21" s="4">
        <v>224.50815217391303</v>
      </c>
      <c r="G21" s="4">
        <v>9.0244565217391308</v>
      </c>
      <c r="H21" s="10">
        <v>4.0196564954792485E-2</v>
      </c>
      <c r="I21" s="4">
        <v>205.4728260869565</v>
      </c>
      <c r="J21" s="4">
        <v>9.0244565217391308</v>
      </c>
      <c r="K21" s="10">
        <v>4.3920438014124374E-2</v>
      </c>
      <c r="L21" s="4">
        <v>43.035326086956516</v>
      </c>
      <c r="M21" s="4">
        <v>3.3586956521739131</v>
      </c>
      <c r="N21" s="10">
        <v>7.8045084296268247E-2</v>
      </c>
      <c r="O21" s="4">
        <v>24</v>
      </c>
      <c r="P21" s="4">
        <v>3.3586956521739131</v>
      </c>
      <c r="Q21" s="8">
        <v>0.13994565217391305</v>
      </c>
      <c r="R21" s="4">
        <v>14.282608695652174</v>
      </c>
      <c r="S21" s="4">
        <v>0</v>
      </c>
      <c r="T21" s="10">
        <v>0</v>
      </c>
      <c r="U21" s="4">
        <v>4.7527173913043477</v>
      </c>
      <c r="V21" s="4">
        <v>0</v>
      </c>
      <c r="W21" s="10">
        <v>0</v>
      </c>
      <c r="X21" s="4">
        <v>58.470108695652172</v>
      </c>
      <c r="Y21" s="4">
        <v>3.7255434782608696</v>
      </c>
      <c r="Z21" s="10">
        <v>6.3717060928568117E-2</v>
      </c>
      <c r="AA21" s="4">
        <v>0</v>
      </c>
      <c r="AB21" s="4">
        <v>0</v>
      </c>
      <c r="AC21" s="10" t="s">
        <v>1172</v>
      </c>
      <c r="AD21" s="4">
        <v>97.557065217391298</v>
      </c>
      <c r="AE21" s="4">
        <v>1.9402173913043479</v>
      </c>
      <c r="AF21" s="10">
        <v>1.9888025403192115E-2</v>
      </c>
      <c r="AG21" s="4">
        <v>25.445652173913043</v>
      </c>
      <c r="AH21" s="4">
        <v>0</v>
      </c>
      <c r="AI21" s="10">
        <v>0</v>
      </c>
      <c r="AJ21" s="4">
        <v>0</v>
      </c>
      <c r="AK21" s="4">
        <v>0</v>
      </c>
      <c r="AL21" s="10" t="s">
        <v>1172</v>
      </c>
      <c r="AM21" s="1">
        <v>395984</v>
      </c>
      <c r="AN21" s="1">
        <v>3</v>
      </c>
      <c r="AX21"/>
      <c r="AY21"/>
    </row>
    <row r="22" spans="1:51" x14ac:dyDescent="0.25">
      <c r="A22" t="s">
        <v>721</v>
      </c>
      <c r="B22" t="s">
        <v>77</v>
      </c>
      <c r="C22" t="s">
        <v>894</v>
      </c>
      <c r="D22" t="s">
        <v>778</v>
      </c>
      <c r="E22" s="4">
        <v>108.83695652173913</v>
      </c>
      <c r="F22" s="4">
        <v>345.6603260869565</v>
      </c>
      <c r="G22" s="4">
        <v>58.323369565217391</v>
      </c>
      <c r="H22" s="10">
        <v>0.16873029724141728</v>
      </c>
      <c r="I22" s="4">
        <v>297.82336956521738</v>
      </c>
      <c r="J22" s="4">
        <v>57.285326086956516</v>
      </c>
      <c r="K22" s="10">
        <v>0.19234664549859032</v>
      </c>
      <c r="L22" s="4">
        <v>53.122282608695649</v>
      </c>
      <c r="M22" s="4">
        <v>5.233695652173914</v>
      </c>
      <c r="N22" s="10">
        <v>9.8521663512200139E-2</v>
      </c>
      <c r="O22" s="4">
        <v>9.9184782608695645</v>
      </c>
      <c r="P22" s="4">
        <v>4.1956521739130439</v>
      </c>
      <c r="Q22" s="8">
        <v>0.42301369863013705</v>
      </c>
      <c r="R22" s="4">
        <v>36.788043478260867</v>
      </c>
      <c r="S22" s="4">
        <v>1.0380434782608696</v>
      </c>
      <c r="T22" s="10">
        <v>2.8216871029694196E-2</v>
      </c>
      <c r="U22" s="4">
        <v>6.4157608695652177</v>
      </c>
      <c r="V22" s="4">
        <v>0</v>
      </c>
      <c r="W22" s="10">
        <v>0</v>
      </c>
      <c r="X22" s="4">
        <v>94.804347826086953</v>
      </c>
      <c r="Y22" s="4">
        <v>31.320652173913043</v>
      </c>
      <c r="Z22" s="10">
        <v>0.33037147443246961</v>
      </c>
      <c r="AA22" s="4">
        <v>4.6331521739130439</v>
      </c>
      <c r="AB22" s="4">
        <v>0</v>
      </c>
      <c r="AC22" s="10">
        <v>0</v>
      </c>
      <c r="AD22" s="4">
        <v>192.75271739130434</v>
      </c>
      <c r="AE22" s="4">
        <v>21.769021739130434</v>
      </c>
      <c r="AF22" s="10">
        <v>0.11293756079680825</v>
      </c>
      <c r="AG22" s="4">
        <v>0.34782608695652173</v>
      </c>
      <c r="AH22" s="4">
        <v>0</v>
      </c>
      <c r="AI22" s="10">
        <v>0</v>
      </c>
      <c r="AJ22" s="4">
        <v>0</v>
      </c>
      <c r="AK22" s="4">
        <v>0</v>
      </c>
      <c r="AL22" s="10" t="s">
        <v>1172</v>
      </c>
      <c r="AM22" s="1">
        <v>395166</v>
      </c>
      <c r="AN22" s="1">
        <v>3</v>
      </c>
      <c r="AX22"/>
      <c r="AY22"/>
    </row>
    <row r="23" spans="1:51" x14ac:dyDescent="0.25">
      <c r="A23" t="s">
        <v>721</v>
      </c>
      <c r="B23" t="s">
        <v>95</v>
      </c>
      <c r="C23" t="s">
        <v>938</v>
      </c>
      <c r="D23" t="s">
        <v>756</v>
      </c>
      <c r="E23" s="4">
        <v>124.32608695652173</v>
      </c>
      <c r="F23" s="4">
        <v>415.02717391304344</v>
      </c>
      <c r="G23" s="4">
        <v>53.934782608695656</v>
      </c>
      <c r="H23" s="10">
        <v>0.12995482223531724</v>
      </c>
      <c r="I23" s="4">
        <v>368.80163043478257</v>
      </c>
      <c r="J23" s="4">
        <v>53.608695652173914</v>
      </c>
      <c r="K23" s="10">
        <v>0.14535916120808437</v>
      </c>
      <c r="L23" s="4">
        <v>42.326086956521742</v>
      </c>
      <c r="M23" s="4">
        <v>2.2336956521739131</v>
      </c>
      <c r="N23" s="10">
        <v>5.2773497688751926E-2</v>
      </c>
      <c r="O23" s="4">
        <v>14.383152173913043</v>
      </c>
      <c r="P23" s="4">
        <v>1.9076086956521738</v>
      </c>
      <c r="Q23" s="8">
        <v>0.13262799924428489</v>
      </c>
      <c r="R23" s="4">
        <v>22.486413043478262</v>
      </c>
      <c r="S23" s="4">
        <v>0.32608695652173914</v>
      </c>
      <c r="T23" s="10">
        <v>1.4501510574018127E-2</v>
      </c>
      <c r="U23" s="4">
        <v>5.4565217391304346</v>
      </c>
      <c r="V23" s="4">
        <v>0</v>
      </c>
      <c r="W23" s="10">
        <v>0</v>
      </c>
      <c r="X23" s="4">
        <v>137.73641304347825</v>
      </c>
      <c r="Y23" s="4">
        <v>15.831521739130435</v>
      </c>
      <c r="Z23" s="10">
        <v>0.11494071458164817</v>
      </c>
      <c r="AA23" s="4">
        <v>18.282608695652176</v>
      </c>
      <c r="AB23" s="4">
        <v>0</v>
      </c>
      <c r="AC23" s="10">
        <v>0</v>
      </c>
      <c r="AD23" s="4">
        <v>195.79076086956522</v>
      </c>
      <c r="AE23" s="4">
        <v>35.869565217391305</v>
      </c>
      <c r="AF23" s="10">
        <v>0.18320356414206604</v>
      </c>
      <c r="AG23" s="4">
        <v>20.891304347826086</v>
      </c>
      <c r="AH23" s="4">
        <v>0</v>
      </c>
      <c r="AI23" s="10">
        <v>0</v>
      </c>
      <c r="AJ23" s="4">
        <v>0</v>
      </c>
      <c r="AK23" s="4">
        <v>0</v>
      </c>
      <c r="AL23" s="10" t="s">
        <v>1172</v>
      </c>
      <c r="AM23" s="1">
        <v>395203</v>
      </c>
      <c r="AN23" s="1">
        <v>3</v>
      </c>
      <c r="AX23"/>
      <c r="AY23"/>
    </row>
    <row r="24" spans="1:51" x14ac:dyDescent="0.25">
      <c r="A24" t="s">
        <v>721</v>
      </c>
      <c r="B24" t="s">
        <v>222</v>
      </c>
      <c r="C24" t="s">
        <v>1000</v>
      </c>
      <c r="D24" t="s">
        <v>772</v>
      </c>
      <c r="E24" s="4">
        <v>107.56521739130434</v>
      </c>
      <c r="F24" s="4">
        <v>263.13586956521738</v>
      </c>
      <c r="G24" s="4">
        <v>40.711956521739125</v>
      </c>
      <c r="H24" s="10">
        <v>0.15471838403866409</v>
      </c>
      <c r="I24" s="4">
        <v>221.9266304347826</v>
      </c>
      <c r="J24" s="4">
        <v>40.711956521739125</v>
      </c>
      <c r="K24" s="10">
        <v>0.18344781985820813</v>
      </c>
      <c r="L24" s="4">
        <v>50.586956521739133</v>
      </c>
      <c r="M24" s="4">
        <v>0.61684782608695654</v>
      </c>
      <c r="N24" s="10">
        <v>1.2193811774817362E-2</v>
      </c>
      <c r="O24" s="4">
        <v>12.823369565217391</v>
      </c>
      <c r="P24" s="4">
        <v>0.61684782608695654</v>
      </c>
      <c r="Q24" s="8">
        <v>4.8103411739775379E-2</v>
      </c>
      <c r="R24" s="4">
        <v>32.546195652173914</v>
      </c>
      <c r="S24" s="4">
        <v>0</v>
      </c>
      <c r="T24" s="10">
        <v>0</v>
      </c>
      <c r="U24" s="4">
        <v>5.2173913043478262</v>
      </c>
      <c r="V24" s="4">
        <v>0</v>
      </c>
      <c r="W24" s="10">
        <v>0</v>
      </c>
      <c r="X24" s="4">
        <v>74.5625</v>
      </c>
      <c r="Y24" s="4">
        <v>26.214673913043477</v>
      </c>
      <c r="Z24" s="10">
        <v>0.35157986807099384</v>
      </c>
      <c r="AA24" s="4">
        <v>3.4456521739130435</v>
      </c>
      <c r="AB24" s="4">
        <v>0</v>
      </c>
      <c r="AC24" s="10">
        <v>0</v>
      </c>
      <c r="AD24" s="4">
        <v>122.84782608695652</v>
      </c>
      <c r="AE24" s="4">
        <v>13.880434782608695</v>
      </c>
      <c r="AF24" s="10">
        <v>0.11298885153070254</v>
      </c>
      <c r="AG24" s="4">
        <v>11.692934782608695</v>
      </c>
      <c r="AH24" s="4">
        <v>0</v>
      </c>
      <c r="AI24" s="10">
        <v>0</v>
      </c>
      <c r="AJ24" s="4">
        <v>0</v>
      </c>
      <c r="AK24" s="4">
        <v>0</v>
      </c>
      <c r="AL24" s="10" t="s">
        <v>1172</v>
      </c>
      <c r="AM24" s="1">
        <v>395414</v>
      </c>
      <c r="AN24" s="1">
        <v>3</v>
      </c>
      <c r="AX24"/>
      <c r="AY24"/>
    </row>
    <row r="25" spans="1:51" x14ac:dyDescent="0.25">
      <c r="A25" t="s">
        <v>721</v>
      </c>
      <c r="B25" t="s">
        <v>454</v>
      </c>
      <c r="C25" t="s">
        <v>905</v>
      </c>
      <c r="D25" t="s">
        <v>768</v>
      </c>
      <c r="E25" s="4">
        <v>185.35869565217391</v>
      </c>
      <c r="F25" s="4">
        <v>699.13478260869556</v>
      </c>
      <c r="G25" s="4">
        <v>113.83510869565215</v>
      </c>
      <c r="H25" s="10">
        <v>0.16282283692265595</v>
      </c>
      <c r="I25" s="4">
        <v>679.6572826086956</v>
      </c>
      <c r="J25" s="4">
        <v>113.83510869565215</v>
      </c>
      <c r="K25" s="10">
        <v>0.16748898541736268</v>
      </c>
      <c r="L25" s="4">
        <v>105.34130434782608</v>
      </c>
      <c r="M25" s="4">
        <v>35.898369565217386</v>
      </c>
      <c r="N25" s="10">
        <v>0.34078151763419112</v>
      </c>
      <c r="O25" s="4">
        <v>97.591304347826082</v>
      </c>
      <c r="P25" s="4">
        <v>35.898369565217386</v>
      </c>
      <c r="Q25" s="8">
        <v>0.36784393655885234</v>
      </c>
      <c r="R25" s="4">
        <v>2.2717391304347827</v>
      </c>
      <c r="S25" s="4">
        <v>0</v>
      </c>
      <c r="T25" s="10">
        <v>0</v>
      </c>
      <c r="U25" s="4">
        <v>5.4782608695652177</v>
      </c>
      <c r="V25" s="4">
        <v>0</v>
      </c>
      <c r="W25" s="10">
        <v>0</v>
      </c>
      <c r="X25" s="4">
        <v>155.87489130434781</v>
      </c>
      <c r="Y25" s="4">
        <v>77.844347826086945</v>
      </c>
      <c r="Z25" s="10">
        <v>0.49940274007373525</v>
      </c>
      <c r="AA25" s="4">
        <v>11.727500000000001</v>
      </c>
      <c r="AB25" s="4">
        <v>0</v>
      </c>
      <c r="AC25" s="10">
        <v>0</v>
      </c>
      <c r="AD25" s="4">
        <v>332.75945652173908</v>
      </c>
      <c r="AE25" s="4">
        <v>9.2391304347826081E-2</v>
      </c>
      <c r="AF25" s="10">
        <v>2.7765192705136597E-4</v>
      </c>
      <c r="AG25" s="4">
        <v>93.431630434782633</v>
      </c>
      <c r="AH25" s="4">
        <v>0</v>
      </c>
      <c r="AI25" s="10">
        <v>0</v>
      </c>
      <c r="AJ25" s="4">
        <v>0</v>
      </c>
      <c r="AK25" s="4">
        <v>0</v>
      </c>
      <c r="AL25" s="10" t="s">
        <v>1172</v>
      </c>
      <c r="AM25" s="1">
        <v>395745</v>
      </c>
      <c r="AN25" s="1">
        <v>3</v>
      </c>
      <c r="AX25"/>
      <c r="AY25"/>
    </row>
    <row r="26" spans="1:51" x14ac:dyDescent="0.25">
      <c r="A26" t="s">
        <v>721</v>
      </c>
      <c r="B26" t="s">
        <v>212</v>
      </c>
      <c r="C26" t="s">
        <v>909</v>
      </c>
      <c r="D26" t="s">
        <v>763</v>
      </c>
      <c r="E26" s="4">
        <v>52.891304347826086</v>
      </c>
      <c r="F26" s="4">
        <v>203.3160869565217</v>
      </c>
      <c r="G26" s="4">
        <v>3.9130434782608696</v>
      </c>
      <c r="H26" s="10">
        <v>1.9246108543775276E-2</v>
      </c>
      <c r="I26" s="4">
        <v>189.37108695652171</v>
      </c>
      <c r="J26" s="4">
        <v>3.9130434782608696</v>
      </c>
      <c r="K26" s="10">
        <v>2.0663362824543945E-2</v>
      </c>
      <c r="L26" s="4">
        <v>60.655217391304333</v>
      </c>
      <c r="M26" s="4">
        <v>0</v>
      </c>
      <c r="N26" s="10">
        <v>0</v>
      </c>
      <c r="O26" s="4">
        <v>51.578152173913033</v>
      </c>
      <c r="P26" s="4">
        <v>0</v>
      </c>
      <c r="Q26" s="8">
        <v>0</v>
      </c>
      <c r="R26" s="4">
        <v>5.1982608695652166</v>
      </c>
      <c r="S26" s="4">
        <v>0</v>
      </c>
      <c r="T26" s="10">
        <v>0</v>
      </c>
      <c r="U26" s="4">
        <v>3.8788043478260859</v>
      </c>
      <c r="V26" s="4">
        <v>0</v>
      </c>
      <c r="W26" s="10">
        <v>0</v>
      </c>
      <c r="X26" s="4">
        <v>29.129999999999981</v>
      </c>
      <c r="Y26" s="4">
        <v>0</v>
      </c>
      <c r="Z26" s="10">
        <v>0</v>
      </c>
      <c r="AA26" s="4">
        <v>4.8679347826086961</v>
      </c>
      <c r="AB26" s="4">
        <v>0</v>
      </c>
      <c r="AC26" s="10">
        <v>0</v>
      </c>
      <c r="AD26" s="4">
        <v>100.59206521739129</v>
      </c>
      <c r="AE26" s="4">
        <v>3.9130434782608696</v>
      </c>
      <c r="AF26" s="10">
        <v>3.890012069843006E-2</v>
      </c>
      <c r="AG26" s="4">
        <v>8.070869565217393</v>
      </c>
      <c r="AH26" s="4">
        <v>0</v>
      </c>
      <c r="AI26" s="10">
        <v>0</v>
      </c>
      <c r="AJ26" s="4">
        <v>0</v>
      </c>
      <c r="AK26" s="4">
        <v>0</v>
      </c>
      <c r="AL26" s="10" t="s">
        <v>1172</v>
      </c>
      <c r="AM26" s="1">
        <v>395401</v>
      </c>
      <c r="AN26" s="1">
        <v>3</v>
      </c>
      <c r="AX26"/>
      <c r="AY26"/>
    </row>
    <row r="27" spans="1:51" x14ac:dyDescent="0.25">
      <c r="A27" t="s">
        <v>721</v>
      </c>
      <c r="B27" t="s">
        <v>30</v>
      </c>
      <c r="C27" t="s">
        <v>905</v>
      </c>
      <c r="D27" t="s">
        <v>768</v>
      </c>
      <c r="E27" s="4">
        <v>91.597826086956516</v>
      </c>
      <c r="F27" s="4">
        <v>372.3478260869565</v>
      </c>
      <c r="G27" s="4">
        <v>155.94293478260869</v>
      </c>
      <c r="H27" s="10">
        <v>0.41880984353106027</v>
      </c>
      <c r="I27" s="4">
        <v>337.38586956521743</v>
      </c>
      <c r="J27" s="4">
        <v>154.4646739130435</v>
      </c>
      <c r="K27" s="10">
        <v>0.45782792892926755</v>
      </c>
      <c r="L27" s="4">
        <v>97.051630434782609</v>
      </c>
      <c r="M27" s="4">
        <v>17.184782608695652</v>
      </c>
      <c r="N27" s="10">
        <v>0.17706845863082737</v>
      </c>
      <c r="O27" s="4">
        <v>62.307065217391305</v>
      </c>
      <c r="P27" s="4">
        <v>15.706521739130435</v>
      </c>
      <c r="Q27" s="8">
        <v>0.25208251559160888</v>
      </c>
      <c r="R27" s="4">
        <v>30.309782608695652</v>
      </c>
      <c r="S27" s="4">
        <v>1.4782608695652173</v>
      </c>
      <c r="T27" s="10">
        <v>4.8771741079433384E-2</v>
      </c>
      <c r="U27" s="4">
        <v>4.4347826086956523</v>
      </c>
      <c r="V27" s="4">
        <v>0</v>
      </c>
      <c r="W27" s="10">
        <v>0</v>
      </c>
      <c r="X27" s="4">
        <v>68.103260869565219</v>
      </c>
      <c r="Y27" s="4">
        <v>36.353260869565219</v>
      </c>
      <c r="Z27" s="10">
        <v>0.53379618546005903</v>
      </c>
      <c r="AA27" s="4">
        <v>0.21739130434782608</v>
      </c>
      <c r="AB27" s="4">
        <v>0</v>
      </c>
      <c r="AC27" s="10">
        <v>0</v>
      </c>
      <c r="AD27" s="4">
        <v>199.41847826086956</v>
      </c>
      <c r="AE27" s="4">
        <v>102.40489130434783</v>
      </c>
      <c r="AF27" s="10">
        <v>0.51351756465810916</v>
      </c>
      <c r="AG27" s="4">
        <v>7.5570652173913047</v>
      </c>
      <c r="AH27" s="4">
        <v>0</v>
      </c>
      <c r="AI27" s="10">
        <v>0</v>
      </c>
      <c r="AJ27" s="4">
        <v>0</v>
      </c>
      <c r="AK27" s="4">
        <v>0</v>
      </c>
      <c r="AL27" s="10" t="s">
        <v>1172</v>
      </c>
      <c r="AM27" s="1">
        <v>395020</v>
      </c>
      <c r="AN27" s="1">
        <v>3</v>
      </c>
      <c r="AX27"/>
      <c r="AY27"/>
    </row>
    <row r="28" spans="1:51" x14ac:dyDescent="0.25">
      <c r="A28" t="s">
        <v>721</v>
      </c>
      <c r="B28" t="s">
        <v>524</v>
      </c>
      <c r="C28" t="s">
        <v>894</v>
      </c>
      <c r="D28" t="s">
        <v>778</v>
      </c>
      <c r="E28" s="4">
        <v>73.434782608695656</v>
      </c>
      <c r="F28" s="4">
        <v>293.83923913043481</v>
      </c>
      <c r="G28" s="4">
        <v>0.85956521739130431</v>
      </c>
      <c r="H28" s="10">
        <v>2.9252907812279782E-3</v>
      </c>
      <c r="I28" s="4">
        <v>284.44793478260874</v>
      </c>
      <c r="J28" s="4">
        <v>0.85956521739130431</v>
      </c>
      <c r="K28" s="10">
        <v>3.0218718868471757E-3</v>
      </c>
      <c r="L28" s="4">
        <v>87.403043478260884</v>
      </c>
      <c r="M28" s="4">
        <v>0</v>
      </c>
      <c r="N28" s="10">
        <v>0</v>
      </c>
      <c r="O28" s="4">
        <v>78.01173913043479</v>
      </c>
      <c r="P28" s="4">
        <v>0</v>
      </c>
      <c r="Q28" s="8">
        <v>0</v>
      </c>
      <c r="R28" s="4">
        <v>4</v>
      </c>
      <c r="S28" s="4">
        <v>0</v>
      </c>
      <c r="T28" s="10">
        <v>0</v>
      </c>
      <c r="U28" s="4">
        <v>5.3913043478260869</v>
      </c>
      <c r="V28" s="4">
        <v>0</v>
      </c>
      <c r="W28" s="10">
        <v>0</v>
      </c>
      <c r="X28" s="4">
        <v>52.063913043478259</v>
      </c>
      <c r="Y28" s="4">
        <v>0.45086956521739124</v>
      </c>
      <c r="Z28" s="10">
        <v>8.6599246745221164E-3</v>
      </c>
      <c r="AA28" s="4">
        <v>0</v>
      </c>
      <c r="AB28" s="4">
        <v>0</v>
      </c>
      <c r="AC28" s="10" t="s">
        <v>1172</v>
      </c>
      <c r="AD28" s="4">
        <v>154.37228260869566</v>
      </c>
      <c r="AE28" s="4">
        <v>0.40869565217391307</v>
      </c>
      <c r="AF28" s="10">
        <v>2.6474678308014577E-3</v>
      </c>
      <c r="AG28" s="4">
        <v>0</v>
      </c>
      <c r="AH28" s="4">
        <v>0</v>
      </c>
      <c r="AI28" s="10" t="s">
        <v>1172</v>
      </c>
      <c r="AJ28" s="4">
        <v>0</v>
      </c>
      <c r="AK28" s="4">
        <v>0</v>
      </c>
      <c r="AL28" s="10" t="s">
        <v>1172</v>
      </c>
      <c r="AM28" s="1">
        <v>395848</v>
      </c>
      <c r="AN28" s="1">
        <v>3</v>
      </c>
      <c r="AX28"/>
      <c r="AY28"/>
    </row>
    <row r="29" spans="1:51" x14ac:dyDescent="0.25">
      <c r="A29" t="s">
        <v>721</v>
      </c>
      <c r="B29" t="s">
        <v>135</v>
      </c>
      <c r="C29" t="s">
        <v>957</v>
      </c>
      <c r="D29" t="s">
        <v>775</v>
      </c>
      <c r="E29" s="4">
        <v>46.467391304347828</v>
      </c>
      <c r="F29" s="4">
        <v>158.82826086956518</v>
      </c>
      <c r="G29" s="4">
        <v>4.3070652173913047</v>
      </c>
      <c r="H29" s="10">
        <v>2.7117750920463729E-2</v>
      </c>
      <c r="I29" s="4">
        <v>145.9632608695652</v>
      </c>
      <c r="J29" s="4">
        <v>4.3070652173913047</v>
      </c>
      <c r="K29" s="10">
        <v>2.9507871992803435E-2</v>
      </c>
      <c r="L29" s="4">
        <v>29.53847826086956</v>
      </c>
      <c r="M29" s="4">
        <v>0.16847826086956522</v>
      </c>
      <c r="N29" s="10">
        <v>5.7036878941984304E-3</v>
      </c>
      <c r="O29" s="4">
        <v>16.673478260869562</v>
      </c>
      <c r="P29" s="4">
        <v>0.16847826086956522</v>
      </c>
      <c r="Q29" s="8">
        <v>1.0104565959998958E-2</v>
      </c>
      <c r="R29" s="4">
        <v>8.2086956521739118</v>
      </c>
      <c r="S29" s="4">
        <v>0</v>
      </c>
      <c r="T29" s="10">
        <v>0</v>
      </c>
      <c r="U29" s="4">
        <v>4.6563043478260875</v>
      </c>
      <c r="V29" s="4">
        <v>0</v>
      </c>
      <c r="W29" s="10">
        <v>0</v>
      </c>
      <c r="X29" s="4">
        <v>24.090760869565212</v>
      </c>
      <c r="Y29" s="4">
        <v>4.1385869565217392</v>
      </c>
      <c r="Z29" s="10">
        <v>0.17179145893022316</v>
      </c>
      <c r="AA29" s="4">
        <v>0</v>
      </c>
      <c r="AB29" s="4">
        <v>0</v>
      </c>
      <c r="AC29" s="10" t="s">
        <v>1172</v>
      </c>
      <c r="AD29" s="4">
        <v>105.19902173913042</v>
      </c>
      <c r="AE29" s="4">
        <v>0</v>
      </c>
      <c r="AF29" s="10">
        <v>0</v>
      </c>
      <c r="AG29" s="4">
        <v>0</v>
      </c>
      <c r="AH29" s="4">
        <v>0</v>
      </c>
      <c r="AI29" s="10" t="s">
        <v>1172</v>
      </c>
      <c r="AJ29" s="4">
        <v>0</v>
      </c>
      <c r="AK29" s="4">
        <v>0</v>
      </c>
      <c r="AL29" s="10" t="s">
        <v>1172</v>
      </c>
      <c r="AM29" s="1">
        <v>395285</v>
      </c>
      <c r="AN29" s="1">
        <v>3</v>
      </c>
      <c r="AX29"/>
      <c r="AY29"/>
    </row>
    <row r="30" spans="1:51" x14ac:dyDescent="0.25">
      <c r="A30" t="s">
        <v>721</v>
      </c>
      <c r="B30" t="s">
        <v>423</v>
      </c>
      <c r="C30" t="s">
        <v>967</v>
      </c>
      <c r="D30" t="s">
        <v>786</v>
      </c>
      <c r="E30" s="4">
        <v>72.771739130434781</v>
      </c>
      <c r="F30" s="4">
        <v>266.70271739130436</v>
      </c>
      <c r="G30" s="4">
        <v>0.25239130434782608</v>
      </c>
      <c r="H30" s="10">
        <v>9.4633945546763716E-4</v>
      </c>
      <c r="I30" s="4">
        <v>245.45065217391306</v>
      </c>
      <c r="J30" s="4">
        <v>0.25239130434782608</v>
      </c>
      <c r="K30" s="10">
        <v>1.0282771795977761E-3</v>
      </c>
      <c r="L30" s="4">
        <v>73.993478260869551</v>
      </c>
      <c r="M30" s="4">
        <v>0</v>
      </c>
      <c r="N30" s="10">
        <v>0</v>
      </c>
      <c r="O30" s="4">
        <v>52.741413043478254</v>
      </c>
      <c r="P30" s="4">
        <v>0</v>
      </c>
      <c r="Q30" s="8">
        <v>0</v>
      </c>
      <c r="R30" s="4">
        <v>16.771086956521739</v>
      </c>
      <c r="S30" s="4">
        <v>0</v>
      </c>
      <c r="T30" s="10">
        <v>0</v>
      </c>
      <c r="U30" s="4">
        <v>4.4809782608695654</v>
      </c>
      <c r="V30" s="4">
        <v>0</v>
      </c>
      <c r="W30" s="10">
        <v>0</v>
      </c>
      <c r="X30" s="4">
        <v>45.745543478260871</v>
      </c>
      <c r="Y30" s="4">
        <v>0</v>
      </c>
      <c r="Z30" s="10">
        <v>0</v>
      </c>
      <c r="AA30" s="4">
        <v>0</v>
      </c>
      <c r="AB30" s="4">
        <v>0</v>
      </c>
      <c r="AC30" s="10" t="s">
        <v>1172</v>
      </c>
      <c r="AD30" s="4">
        <v>146.96369565217393</v>
      </c>
      <c r="AE30" s="4">
        <v>0.25239130434782608</v>
      </c>
      <c r="AF30" s="10">
        <v>1.7173717851051648E-3</v>
      </c>
      <c r="AG30" s="4">
        <v>0</v>
      </c>
      <c r="AH30" s="4">
        <v>0</v>
      </c>
      <c r="AI30" s="10" t="s">
        <v>1172</v>
      </c>
      <c r="AJ30" s="4">
        <v>0</v>
      </c>
      <c r="AK30" s="4">
        <v>0</v>
      </c>
      <c r="AL30" s="10" t="s">
        <v>1172</v>
      </c>
      <c r="AM30" s="1">
        <v>395702</v>
      </c>
      <c r="AN30" s="1">
        <v>3</v>
      </c>
      <c r="AX30"/>
      <c r="AY30"/>
    </row>
    <row r="31" spans="1:51" x14ac:dyDescent="0.25">
      <c r="A31" t="s">
        <v>721</v>
      </c>
      <c r="B31" t="s">
        <v>459</v>
      </c>
      <c r="C31" t="s">
        <v>919</v>
      </c>
      <c r="D31" t="s">
        <v>756</v>
      </c>
      <c r="E31" s="4">
        <v>38</v>
      </c>
      <c r="F31" s="4">
        <v>206.37771739130434</v>
      </c>
      <c r="G31" s="4">
        <v>0</v>
      </c>
      <c r="H31" s="10">
        <v>0</v>
      </c>
      <c r="I31" s="4">
        <v>194.89402173913044</v>
      </c>
      <c r="J31" s="4">
        <v>0</v>
      </c>
      <c r="K31" s="10">
        <v>0</v>
      </c>
      <c r="L31" s="4">
        <v>66.301630434782609</v>
      </c>
      <c r="M31" s="4">
        <v>0</v>
      </c>
      <c r="N31" s="10">
        <v>0</v>
      </c>
      <c r="O31" s="4">
        <v>54.817934782608695</v>
      </c>
      <c r="P31" s="4">
        <v>0</v>
      </c>
      <c r="Q31" s="8">
        <v>0</v>
      </c>
      <c r="R31" s="4">
        <v>5.7445652173913047</v>
      </c>
      <c r="S31" s="4">
        <v>0</v>
      </c>
      <c r="T31" s="10">
        <v>0</v>
      </c>
      <c r="U31" s="4">
        <v>5.7391304347826084</v>
      </c>
      <c r="V31" s="4">
        <v>0</v>
      </c>
      <c r="W31" s="10">
        <v>0</v>
      </c>
      <c r="X31" s="4">
        <v>15.480978260869565</v>
      </c>
      <c r="Y31" s="4">
        <v>0</v>
      </c>
      <c r="Z31" s="10">
        <v>0</v>
      </c>
      <c r="AA31" s="4">
        <v>0</v>
      </c>
      <c r="AB31" s="4">
        <v>0</v>
      </c>
      <c r="AC31" s="10" t="s">
        <v>1172</v>
      </c>
      <c r="AD31" s="4">
        <v>124.59510869565217</v>
      </c>
      <c r="AE31" s="4">
        <v>0</v>
      </c>
      <c r="AF31" s="10">
        <v>0</v>
      </c>
      <c r="AG31" s="4">
        <v>0</v>
      </c>
      <c r="AH31" s="4">
        <v>0</v>
      </c>
      <c r="AI31" s="10" t="s">
        <v>1172</v>
      </c>
      <c r="AJ31" s="4">
        <v>0</v>
      </c>
      <c r="AK31" s="4">
        <v>0</v>
      </c>
      <c r="AL31" s="10" t="s">
        <v>1172</v>
      </c>
      <c r="AM31" s="1">
        <v>395753</v>
      </c>
      <c r="AN31" s="1">
        <v>3</v>
      </c>
      <c r="AX31"/>
      <c r="AY31"/>
    </row>
    <row r="32" spans="1:51" x14ac:dyDescent="0.25">
      <c r="A32" t="s">
        <v>721</v>
      </c>
      <c r="B32" t="s">
        <v>63</v>
      </c>
      <c r="C32" t="s">
        <v>922</v>
      </c>
      <c r="D32" t="s">
        <v>766</v>
      </c>
      <c r="E32" s="4">
        <v>61.369565217391305</v>
      </c>
      <c r="F32" s="4">
        <v>192.80434782608697</v>
      </c>
      <c r="G32" s="4">
        <v>2.4972826086956523</v>
      </c>
      <c r="H32" s="10">
        <v>1.2952418536475364E-2</v>
      </c>
      <c r="I32" s="4">
        <v>180.44021739130434</v>
      </c>
      <c r="J32" s="4">
        <v>2.4972826086956523</v>
      </c>
      <c r="K32" s="10">
        <v>1.3839944579982532E-2</v>
      </c>
      <c r="L32" s="4">
        <v>62.141304347826086</v>
      </c>
      <c r="M32" s="4">
        <v>1.888586956521739</v>
      </c>
      <c r="N32" s="10">
        <v>3.0391813888403008E-2</v>
      </c>
      <c r="O32" s="4">
        <v>49.777173913043477</v>
      </c>
      <c r="P32" s="4">
        <v>1.888586956521739</v>
      </c>
      <c r="Q32" s="8">
        <v>3.7940823233977509E-2</v>
      </c>
      <c r="R32" s="4">
        <v>7.3586956521739131</v>
      </c>
      <c r="S32" s="4">
        <v>0</v>
      </c>
      <c r="T32" s="10">
        <v>0</v>
      </c>
      <c r="U32" s="4">
        <v>5.0054347826086953</v>
      </c>
      <c r="V32" s="4">
        <v>0</v>
      </c>
      <c r="W32" s="10">
        <v>0</v>
      </c>
      <c r="X32" s="4">
        <v>19.809782608695652</v>
      </c>
      <c r="Y32" s="4">
        <v>0.45652173913043476</v>
      </c>
      <c r="Z32" s="10">
        <v>2.3045267489711932E-2</v>
      </c>
      <c r="AA32" s="4">
        <v>0</v>
      </c>
      <c r="AB32" s="4">
        <v>0</v>
      </c>
      <c r="AC32" s="10" t="s">
        <v>1172</v>
      </c>
      <c r="AD32" s="4">
        <v>101.79891304347827</v>
      </c>
      <c r="AE32" s="4">
        <v>0.15217391304347827</v>
      </c>
      <c r="AF32" s="10">
        <v>1.4948481127542578E-3</v>
      </c>
      <c r="AG32" s="4">
        <v>9.054347826086957</v>
      </c>
      <c r="AH32" s="4">
        <v>0</v>
      </c>
      <c r="AI32" s="10">
        <v>0</v>
      </c>
      <c r="AJ32" s="4">
        <v>0</v>
      </c>
      <c r="AK32" s="4">
        <v>0</v>
      </c>
      <c r="AL32" s="10" t="s">
        <v>1172</v>
      </c>
      <c r="AM32" s="1">
        <v>395109</v>
      </c>
      <c r="AN32" s="1">
        <v>3</v>
      </c>
      <c r="AX32"/>
      <c r="AY32"/>
    </row>
    <row r="33" spans="1:51" x14ac:dyDescent="0.25">
      <c r="A33" t="s">
        <v>721</v>
      </c>
      <c r="B33" t="s">
        <v>126</v>
      </c>
      <c r="C33" t="s">
        <v>952</v>
      </c>
      <c r="D33" t="s">
        <v>766</v>
      </c>
      <c r="E33" s="4">
        <v>107.25</v>
      </c>
      <c r="F33" s="4">
        <v>333.63586956521738</v>
      </c>
      <c r="G33" s="4">
        <v>61.570652173913039</v>
      </c>
      <c r="H33" s="10">
        <v>0.18454446236296404</v>
      </c>
      <c r="I33" s="4">
        <v>311.39673913043481</v>
      </c>
      <c r="J33" s="4">
        <v>61.570652173913039</v>
      </c>
      <c r="K33" s="10">
        <v>0.19772413913468415</v>
      </c>
      <c r="L33" s="4">
        <v>61.505434782608695</v>
      </c>
      <c r="M33" s="4">
        <v>0.23369565217391305</v>
      </c>
      <c r="N33" s="10">
        <v>3.7995935318547321E-3</v>
      </c>
      <c r="O33" s="4">
        <v>39.266304347826086</v>
      </c>
      <c r="P33" s="4">
        <v>0.23369565217391305</v>
      </c>
      <c r="Q33" s="8">
        <v>5.9515570934256063E-3</v>
      </c>
      <c r="R33" s="4">
        <v>17.391304347826086</v>
      </c>
      <c r="S33" s="4">
        <v>0</v>
      </c>
      <c r="T33" s="10">
        <v>0</v>
      </c>
      <c r="U33" s="4">
        <v>4.8478260869565215</v>
      </c>
      <c r="V33" s="4">
        <v>0</v>
      </c>
      <c r="W33" s="10">
        <v>0</v>
      </c>
      <c r="X33" s="4">
        <v>73.766304347826093</v>
      </c>
      <c r="Y33" s="4">
        <v>7.8043478260869561</v>
      </c>
      <c r="Z33" s="10">
        <v>0.10579827598909598</v>
      </c>
      <c r="AA33" s="4">
        <v>0</v>
      </c>
      <c r="AB33" s="4">
        <v>0</v>
      </c>
      <c r="AC33" s="10" t="s">
        <v>1172</v>
      </c>
      <c r="AD33" s="4">
        <v>155.23369565217391</v>
      </c>
      <c r="AE33" s="4">
        <v>42.578804347826086</v>
      </c>
      <c r="AF33" s="10">
        <v>0.27428841508244933</v>
      </c>
      <c r="AG33" s="4">
        <v>43.130434782608695</v>
      </c>
      <c r="AH33" s="4">
        <v>10.953804347826088</v>
      </c>
      <c r="AI33" s="10">
        <v>0.25396925403225806</v>
      </c>
      <c r="AJ33" s="4">
        <v>0</v>
      </c>
      <c r="AK33" s="4">
        <v>0</v>
      </c>
      <c r="AL33" s="10" t="s">
        <v>1172</v>
      </c>
      <c r="AM33" s="1">
        <v>395266</v>
      </c>
      <c r="AN33" s="1">
        <v>3</v>
      </c>
      <c r="AX33"/>
      <c r="AY33"/>
    </row>
    <row r="34" spans="1:51" x14ac:dyDescent="0.25">
      <c r="A34" t="s">
        <v>721</v>
      </c>
      <c r="B34" t="s">
        <v>98</v>
      </c>
      <c r="C34" t="s">
        <v>939</v>
      </c>
      <c r="D34" t="s">
        <v>781</v>
      </c>
      <c r="E34" s="4">
        <v>59.217391304347828</v>
      </c>
      <c r="F34" s="4">
        <v>192.39945652173913</v>
      </c>
      <c r="G34" s="4">
        <v>11.222826086956522</v>
      </c>
      <c r="H34" s="10">
        <v>5.8330861686651699E-2</v>
      </c>
      <c r="I34" s="4">
        <v>178.14945652173913</v>
      </c>
      <c r="J34" s="4">
        <v>11.222826086956522</v>
      </c>
      <c r="K34" s="10">
        <v>6.2996690004423497E-2</v>
      </c>
      <c r="L34" s="4">
        <v>47.241847826086953</v>
      </c>
      <c r="M34" s="4">
        <v>3.3722826086956523</v>
      </c>
      <c r="N34" s="10">
        <v>7.1383376473971819E-2</v>
      </c>
      <c r="O34" s="4">
        <v>32.991847826086953</v>
      </c>
      <c r="P34" s="4">
        <v>3.3722826086956523</v>
      </c>
      <c r="Q34" s="8">
        <v>0.10221563297916153</v>
      </c>
      <c r="R34" s="4">
        <v>9.0326086956521738</v>
      </c>
      <c r="S34" s="4">
        <v>0</v>
      </c>
      <c r="T34" s="10">
        <v>0</v>
      </c>
      <c r="U34" s="4">
        <v>5.2173913043478262</v>
      </c>
      <c r="V34" s="4">
        <v>0</v>
      </c>
      <c r="W34" s="10">
        <v>0</v>
      </c>
      <c r="X34" s="4">
        <v>42.301630434782609</v>
      </c>
      <c r="Y34" s="4">
        <v>4.4048913043478262</v>
      </c>
      <c r="Z34" s="10">
        <v>0.10413053253677651</v>
      </c>
      <c r="AA34" s="4">
        <v>0</v>
      </c>
      <c r="AB34" s="4">
        <v>0</v>
      </c>
      <c r="AC34" s="10" t="s">
        <v>1172</v>
      </c>
      <c r="AD34" s="4">
        <v>98.728260869565219</v>
      </c>
      <c r="AE34" s="4">
        <v>3.4456521739130435</v>
      </c>
      <c r="AF34" s="10">
        <v>3.4900363316084995E-2</v>
      </c>
      <c r="AG34" s="4">
        <v>4.1277173913043477</v>
      </c>
      <c r="AH34" s="4">
        <v>0</v>
      </c>
      <c r="AI34" s="10">
        <v>0</v>
      </c>
      <c r="AJ34" s="4">
        <v>0</v>
      </c>
      <c r="AK34" s="4">
        <v>0</v>
      </c>
      <c r="AL34" s="10" t="s">
        <v>1172</v>
      </c>
      <c r="AM34" s="1">
        <v>395208</v>
      </c>
      <c r="AN34" s="1">
        <v>3</v>
      </c>
      <c r="AX34"/>
      <c r="AY34"/>
    </row>
    <row r="35" spans="1:51" x14ac:dyDescent="0.25">
      <c r="A35" t="s">
        <v>721</v>
      </c>
      <c r="B35" t="s">
        <v>591</v>
      </c>
      <c r="C35" t="s">
        <v>944</v>
      </c>
      <c r="D35" t="s">
        <v>740</v>
      </c>
      <c r="E35" s="4">
        <v>105.66304347826087</v>
      </c>
      <c r="F35" s="4">
        <v>343.15184782608696</v>
      </c>
      <c r="G35" s="4">
        <v>7.6535869565217425</v>
      </c>
      <c r="H35" s="10">
        <v>2.2303790595936592E-2</v>
      </c>
      <c r="I35" s="4">
        <v>337.38032608695653</v>
      </c>
      <c r="J35" s="4">
        <v>7.6535869565217425</v>
      </c>
      <c r="K35" s="10">
        <v>2.2685338665981086E-2</v>
      </c>
      <c r="L35" s="4">
        <v>46.506413043478261</v>
      </c>
      <c r="M35" s="4">
        <v>6.1453260869565254</v>
      </c>
      <c r="N35" s="10">
        <v>0.13213932627337518</v>
      </c>
      <c r="O35" s="4">
        <v>40.984673913043473</v>
      </c>
      <c r="P35" s="4">
        <v>6.1453260869565254</v>
      </c>
      <c r="Q35" s="8">
        <v>0.14994205150918036</v>
      </c>
      <c r="R35" s="4">
        <v>1.6956521739130435</v>
      </c>
      <c r="S35" s="4">
        <v>0</v>
      </c>
      <c r="T35" s="10">
        <v>0</v>
      </c>
      <c r="U35" s="4">
        <v>3.8260869565217392</v>
      </c>
      <c r="V35" s="4">
        <v>0</v>
      </c>
      <c r="W35" s="10">
        <v>0</v>
      </c>
      <c r="X35" s="4">
        <v>103.16141304347829</v>
      </c>
      <c r="Y35" s="4">
        <v>1.5082608695652173</v>
      </c>
      <c r="Z35" s="10">
        <v>1.4620397540789282E-2</v>
      </c>
      <c r="AA35" s="4">
        <v>0.24978260869565219</v>
      </c>
      <c r="AB35" s="4">
        <v>0</v>
      </c>
      <c r="AC35" s="10">
        <v>0</v>
      </c>
      <c r="AD35" s="4">
        <v>193.23423913043479</v>
      </c>
      <c r="AE35" s="4">
        <v>0</v>
      </c>
      <c r="AF35" s="10">
        <v>0</v>
      </c>
      <c r="AG35" s="4">
        <v>0</v>
      </c>
      <c r="AH35" s="4">
        <v>0</v>
      </c>
      <c r="AI35" s="10" t="s">
        <v>1172</v>
      </c>
      <c r="AJ35" s="4">
        <v>0</v>
      </c>
      <c r="AK35" s="4">
        <v>0</v>
      </c>
      <c r="AL35" s="10" t="s">
        <v>1172</v>
      </c>
      <c r="AM35" s="1">
        <v>395977</v>
      </c>
      <c r="AN35" s="1">
        <v>3</v>
      </c>
      <c r="AX35"/>
      <c r="AY35"/>
    </row>
    <row r="36" spans="1:51" x14ac:dyDescent="0.25">
      <c r="A36" t="s">
        <v>721</v>
      </c>
      <c r="B36" t="s">
        <v>335</v>
      </c>
      <c r="C36" t="s">
        <v>999</v>
      </c>
      <c r="D36" t="s">
        <v>767</v>
      </c>
      <c r="E36" s="4">
        <v>41.434782608695649</v>
      </c>
      <c r="F36" s="4">
        <v>139.78739130434784</v>
      </c>
      <c r="G36" s="4">
        <v>32.46032608695652</v>
      </c>
      <c r="H36" s="10">
        <v>0.23221211715928847</v>
      </c>
      <c r="I36" s="4">
        <v>128.88684782608698</v>
      </c>
      <c r="J36" s="4">
        <v>30.234782608695653</v>
      </c>
      <c r="K36" s="10">
        <v>0.23458392472669401</v>
      </c>
      <c r="L36" s="4">
        <v>41.058043478260871</v>
      </c>
      <c r="M36" s="4">
        <v>6.7119565217391308</v>
      </c>
      <c r="N36" s="10">
        <v>0.16347482620044795</v>
      </c>
      <c r="O36" s="4">
        <v>30.157499999999999</v>
      </c>
      <c r="P36" s="4">
        <v>4.4864130434782608</v>
      </c>
      <c r="Q36" s="8">
        <v>0.14876607953173376</v>
      </c>
      <c r="R36" s="4">
        <v>4.5217391304347823</v>
      </c>
      <c r="S36" s="4">
        <v>0</v>
      </c>
      <c r="T36" s="10">
        <v>0</v>
      </c>
      <c r="U36" s="4">
        <v>6.3788043478260876</v>
      </c>
      <c r="V36" s="4">
        <v>2.2255434782608696</v>
      </c>
      <c r="W36" s="10">
        <v>0.34889665161455224</v>
      </c>
      <c r="X36" s="4">
        <v>30.657608695652176</v>
      </c>
      <c r="Y36" s="4">
        <v>12.872282608695652</v>
      </c>
      <c r="Z36" s="10">
        <v>0.41987236305619569</v>
      </c>
      <c r="AA36" s="4">
        <v>0</v>
      </c>
      <c r="AB36" s="4">
        <v>0</v>
      </c>
      <c r="AC36" s="10" t="s">
        <v>1172</v>
      </c>
      <c r="AD36" s="4">
        <v>68.071739130434793</v>
      </c>
      <c r="AE36" s="4">
        <v>12.876086956521737</v>
      </c>
      <c r="AF36" s="10">
        <v>0.18915466419697882</v>
      </c>
      <c r="AG36" s="4">
        <v>0</v>
      </c>
      <c r="AH36" s="4">
        <v>0</v>
      </c>
      <c r="AI36" s="10" t="s">
        <v>1172</v>
      </c>
      <c r="AJ36" s="4">
        <v>0</v>
      </c>
      <c r="AK36" s="4">
        <v>0</v>
      </c>
      <c r="AL36" s="10" t="s">
        <v>1172</v>
      </c>
      <c r="AM36" s="1">
        <v>395574</v>
      </c>
      <c r="AN36" s="1">
        <v>3</v>
      </c>
      <c r="AX36"/>
      <c r="AY36"/>
    </row>
    <row r="37" spans="1:51" x14ac:dyDescent="0.25">
      <c r="A37" t="s">
        <v>721</v>
      </c>
      <c r="B37" t="s">
        <v>351</v>
      </c>
      <c r="C37" t="s">
        <v>819</v>
      </c>
      <c r="D37" t="s">
        <v>756</v>
      </c>
      <c r="E37" s="4">
        <v>127.09782608695652</v>
      </c>
      <c r="F37" s="4">
        <v>424.87967391304352</v>
      </c>
      <c r="G37" s="4">
        <v>92.709130434782608</v>
      </c>
      <c r="H37" s="10">
        <v>0.21820090752036445</v>
      </c>
      <c r="I37" s="4">
        <v>407.09706521739139</v>
      </c>
      <c r="J37" s="4">
        <v>92.709130434782608</v>
      </c>
      <c r="K37" s="10">
        <v>0.22773224951959695</v>
      </c>
      <c r="L37" s="4">
        <v>57.514021739130435</v>
      </c>
      <c r="M37" s="4">
        <v>8.1506521739130413</v>
      </c>
      <c r="N37" s="10">
        <v>0.14171591426665328</v>
      </c>
      <c r="O37" s="4">
        <v>39.731413043478263</v>
      </c>
      <c r="P37" s="4">
        <v>8.1506521739130413</v>
      </c>
      <c r="Q37" s="8">
        <v>0.20514377792186114</v>
      </c>
      <c r="R37" s="4">
        <v>12.782608695652174</v>
      </c>
      <c r="S37" s="4">
        <v>0</v>
      </c>
      <c r="T37" s="10">
        <v>0</v>
      </c>
      <c r="U37" s="4">
        <v>5</v>
      </c>
      <c r="V37" s="4">
        <v>0</v>
      </c>
      <c r="W37" s="10">
        <v>0</v>
      </c>
      <c r="X37" s="4">
        <v>126.325</v>
      </c>
      <c r="Y37" s="4">
        <v>10.735326086956521</v>
      </c>
      <c r="Z37" s="10">
        <v>8.4981801598705886E-2</v>
      </c>
      <c r="AA37" s="4">
        <v>0</v>
      </c>
      <c r="AB37" s="4">
        <v>0</v>
      </c>
      <c r="AC37" s="10" t="s">
        <v>1172</v>
      </c>
      <c r="AD37" s="4">
        <v>235.33206521739135</v>
      </c>
      <c r="AE37" s="4">
        <v>73.823152173913044</v>
      </c>
      <c r="AF37" s="10">
        <v>0.31369780444376699</v>
      </c>
      <c r="AG37" s="4">
        <v>5.7085869565217395</v>
      </c>
      <c r="AH37" s="4">
        <v>0</v>
      </c>
      <c r="AI37" s="10">
        <v>0</v>
      </c>
      <c r="AJ37" s="4">
        <v>0</v>
      </c>
      <c r="AK37" s="4">
        <v>0</v>
      </c>
      <c r="AL37" s="10" t="s">
        <v>1172</v>
      </c>
      <c r="AM37" s="1">
        <v>395595</v>
      </c>
      <c r="AN37" s="1">
        <v>3</v>
      </c>
      <c r="AX37"/>
      <c r="AY37"/>
    </row>
    <row r="38" spans="1:51" x14ac:dyDescent="0.25">
      <c r="A38" t="s">
        <v>721</v>
      </c>
      <c r="B38" t="s">
        <v>56</v>
      </c>
      <c r="C38" t="s">
        <v>918</v>
      </c>
      <c r="D38" t="s">
        <v>776</v>
      </c>
      <c r="E38" s="4">
        <v>305.26086956521738</v>
      </c>
      <c r="F38" s="4">
        <v>982.11010869565223</v>
      </c>
      <c r="G38" s="4">
        <v>4.1521739130434785</v>
      </c>
      <c r="H38" s="10">
        <v>4.2278089557168004E-3</v>
      </c>
      <c r="I38" s="4">
        <v>915.19684782608704</v>
      </c>
      <c r="J38" s="4">
        <v>4.1521739130434785</v>
      </c>
      <c r="K38" s="10">
        <v>4.53691894034201E-3</v>
      </c>
      <c r="L38" s="4">
        <v>220.69597826086954</v>
      </c>
      <c r="M38" s="4">
        <v>0</v>
      </c>
      <c r="N38" s="10">
        <v>0</v>
      </c>
      <c r="O38" s="4">
        <v>165.16608695652172</v>
      </c>
      <c r="P38" s="4">
        <v>0</v>
      </c>
      <c r="Q38" s="8">
        <v>0</v>
      </c>
      <c r="R38" s="4">
        <v>50.774456521739133</v>
      </c>
      <c r="S38" s="4">
        <v>0</v>
      </c>
      <c r="T38" s="10">
        <v>0</v>
      </c>
      <c r="U38" s="4">
        <v>4.7554347826086953</v>
      </c>
      <c r="V38" s="4">
        <v>0</v>
      </c>
      <c r="W38" s="10">
        <v>0</v>
      </c>
      <c r="X38" s="4">
        <v>220.47250000000003</v>
      </c>
      <c r="Y38" s="4">
        <v>1.4619565217391304</v>
      </c>
      <c r="Z38" s="10">
        <v>6.6310153045805271E-3</v>
      </c>
      <c r="AA38" s="4">
        <v>11.383369565217391</v>
      </c>
      <c r="AB38" s="4">
        <v>0</v>
      </c>
      <c r="AC38" s="10">
        <v>0</v>
      </c>
      <c r="AD38" s="4">
        <v>508.4042391304348</v>
      </c>
      <c r="AE38" s="4">
        <v>2.6902173913043477</v>
      </c>
      <c r="AF38" s="10">
        <v>5.2914928402360405E-3</v>
      </c>
      <c r="AG38" s="4">
        <v>21.154021739130435</v>
      </c>
      <c r="AH38" s="4">
        <v>0</v>
      </c>
      <c r="AI38" s="10">
        <v>0</v>
      </c>
      <c r="AJ38" s="4">
        <v>0</v>
      </c>
      <c r="AK38" s="4">
        <v>0</v>
      </c>
      <c r="AL38" s="10" t="s">
        <v>1172</v>
      </c>
      <c r="AM38" s="1">
        <v>395094</v>
      </c>
      <c r="AN38" s="1">
        <v>3</v>
      </c>
      <c r="AX38"/>
      <c r="AY38"/>
    </row>
    <row r="39" spans="1:51" x14ac:dyDescent="0.25">
      <c r="A39" t="s">
        <v>721</v>
      </c>
      <c r="B39" t="s">
        <v>201</v>
      </c>
      <c r="C39" t="s">
        <v>994</v>
      </c>
      <c r="D39" t="s">
        <v>755</v>
      </c>
      <c r="E39" s="4">
        <v>65.858695652173907</v>
      </c>
      <c r="F39" s="4">
        <v>242.19380434782607</v>
      </c>
      <c r="G39" s="4">
        <v>0</v>
      </c>
      <c r="H39" s="10">
        <v>0</v>
      </c>
      <c r="I39" s="4">
        <v>228.19380434782607</v>
      </c>
      <c r="J39" s="4">
        <v>0</v>
      </c>
      <c r="K39" s="10">
        <v>0</v>
      </c>
      <c r="L39" s="4">
        <v>43.633152173913039</v>
      </c>
      <c r="M39" s="4">
        <v>0</v>
      </c>
      <c r="N39" s="10">
        <v>0</v>
      </c>
      <c r="O39" s="4">
        <v>29.633152173913043</v>
      </c>
      <c r="P39" s="4">
        <v>0</v>
      </c>
      <c r="Q39" s="8">
        <v>0</v>
      </c>
      <c r="R39" s="4">
        <v>8.8695652173913047</v>
      </c>
      <c r="S39" s="4">
        <v>0</v>
      </c>
      <c r="T39" s="10">
        <v>0</v>
      </c>
      <c r="U39" s="4">
        <v>5.1304347826086953</v>
      </c>
      <c r="V39" s="4">
        <v>0</v>
      </c>
      <c r="W39" s="10">
        <v>0</v>
      </c>
      <c r="X39" s="4">
        <v>70.054347826086953</v>
      </c>
      <c r="Y39" s="4">
        <v>0</v>
      </c>
      <c r="Z39" s="10">
        <v>0</v>
      </c>
      <c r="AA39" s="4">
        <v>0</v>
      </c>
      <c r="AB39" s="4">
        <v>0</v>
      </c>
      <c r="AC39" s="10" t="s">
        <v>1172</v>
      </c>
      <c r="AD39" s="4">
        <v>128.50630434782607</v>
      </c>
      <c r="AE39" s="4">
        <v>0</v>
      </c>
      <c r="AF39" s="10">
        <v>0</v>
      </c>
      <c r="AG39" s="4">
        <v>0</v>
      </c>
      <c r="AH39" s="4">
        <v>0</v>
      </c>
      <c r="AI39" s="10" t="s">
        <v>1172</v>
      </c>
      <c r="AJ39" s="4">
        <v>0</v>
      </c>
      <c r="AK39" s="4">
        <v>0</v>
      </c>
      <c r="AL39" s="10" t="s">
        <v>1172</v>
      </c>
      <c r="AM39" s="1">
        <v>395386</v>
      </c>
      <c r="AN39" s="1">
        <v>3</v>
      </c>
      <c r="AX39"/>
      <c r="AY39"/>
    </row>
    <row r="40" spans="1:51" x14ac:dyDescent="0.25">
      <c r="A40" t="s">
        <v>721</v>
      </c>
      <c r="B40" t="s">
        <v>317</v>
      </c>
      <c r="C40" t="s">
        <v>850</v>
      </c>
      <c r="D40" t="s">
        <v>781</v>
      </c>
      <c r="E40" s="4">
        <v>71.456521739130437</v>
      </c>
      <c r="F40" s="4">
        <v>305.65347826086952</v>
      </c>
      <c r="G40" s="4">
        <v>48.512173913043483</v>
      </c>
      <c r="H40" s="10">
        <v>0.15871625014402502</v>
      </c>
      <c r="I40" s="4">
        <v>279.75945652173908</v>
      </c>
      <c r="J40" s="4">
        <v>48.512173913043483</v>
      </c>
      <c r="K40" s="10">
        <v>0.17340673490075134</v>
      </c>
      <c r="L40" s="4">
        <v>74.718695652173921</v>
      </c>
      <c r="M40" s="4">
        <v>11.501304347826089</v>
      </c>
      <c r="N40" s="10">
        <v>0.15392806642886656</v>
      </c>
      <c r="O40" s="4">
        <v>53.520326086956523</v>
      </c>
      <c r="P40" s="4">
        <v>11.501304347826089</v>
      </c>
      <c r="Q40" s="8">
        <v>0.2148960065964374</v>
      </c>
      <c r="R40" s="4">
        <v>15.864130434782609</v>
      </c>
      <c r="S40" s="4">
        <v>0</v>
      </c>
      <c r="T40" s="10">
        <v>0</v>
      </c>
      <c r="U40" s="4">
        <v>5.3342391304347823</v>
      </c>
      <c r="V40" s="4">
        <v>0</v>
      </c>
      <c r="W40" s="10">
        <v>0</v>
      </c>
      <c r="X40" s="4">
        <v>57.631413043478254</v>
      </c>
      <c r="Y40" s="4">
        <v>2.9194565217391295</v>
      </c>
      <c r="Z40" s="10">
        <v>5.0657382277554688E-2</v>
      </c>
      <c r="AA40" s="4">
        <v>4.6956521739130439</v>
      </c>
      <c r="AB40" s="4">
        <v>0</v>
      </c>
      <c r="AC40" s="10">
        <v>0</v>
      </c>
      <c r="AD40" s="4">
        <v>168.60771739130431</v>
      </c>
      <c r="AE40" s="4">
        <v>34.091413043478262</v>
      </c>
      <c r="AF40" s="10">
        <v>0.20219366925156224</v>
      </c>
      <c r="AG40" s="4">
        <v>0</v>
      </c>
      <c r="AH40" s="4">
        <v>0</v>
      </c>
      <c r="AI40" s="10" t="s">
        <v>1172</v>
      </c>
      <c r="AJ40" s="4">
        <v>0</v>
      </c>
      <c r="AK40" s="4">
        <v>0</v>
      </c>
      <c r="AL40" s="10" t="s">
        <v>1172</v>
      </c>
      <c r="AM40" s="1">
        <v>395552</v>
      </c>
      <c r="AN40" s="1">
        <v>3</v>
      </c>
      <c r="AX40"/>
      <c r="AY40"/>
    </row>
    <row r="41" spans="1:51" x14ac:dyDescent="0.25">
      <c r="A41" t="s">
        <v>721</v>
      </c>
      <c r="B41" t="s">
        <v>389</v>
      </c>
      <c r="C41" t="s">
        <v>964</v>
      </c>
      <c r="D41" t="s">
        <v>777</v>
      </c>
      <c r="E41" s="4">
        <v>89.630434782608702</v>
      </c>
      <c r="F41" s="4">
        <v>290.92663043478262</v>
      </c>
      <c r="G41" s="4">
        <v>63.771739130434781</v>
      </c>
      <c r="H41" s="10">
        <v>0.21920213709941061</v>
      </c>
      <c r="I41" s="4">
        <v>276.0271739130435</v>
      </c>
      <c r="J41" s="4">
        <v>63.771739130434781</v>
      </c>
      <c r="K41" s="10">
        <v>0.23103427907617788</v>
      </c>
      <c r="L41" s="4">
        <v>46.551630434782609</v>
      </c>
      <c r="M41" s="4">
        <v>0.94836956521739135</v>
      </c>
      <c r="N41" s="10">
        <v>2.0372424260113247E-2</v>
      </c>
      <c r="O41" s="4">
        <v>31.652173913043477</v>
      </c>
      <c r="P41" s="4">
        <v>0.94836956521739135</v>
      </c>
      <c r="Q41" s="8">
        <v>2.9962225274725279E-2</v>
      </c>
      <c r="R41" s="4">
        <v>9.6820652173913047</v>
      </c>
      <c r="S41" s="4">
        <v>0</v>
      </c>
      <c r="T41" s="10">
        <v>0</v>
      </c>
      <c r="U41" s="4">
        <v>5.2173913043478262</v>
      </c>
      <c r="V41" s="4">
        <v>0</v>
      </c>
      <c r="W41" s="10">
        <v>0</v>
      </c>
      <c r="X41" s="4">
        <v>76.404891304347828</v>
      </c>
      <c r="Y41" s="4">
        <v>29.989130434782609</v>
      </c>
      <c r="Z41" s="10">
        <v>0.39250275633958104</v>
      </c>
      <c r="AA41" s="4">
        <v>0</v>
      </c>
      <c r="AB41" s="4">
        <v>0</v>
      </c>
      <c r="AC41" s="10" t="s">
        <v>1172</v>
      </c>
      <c r="AD41" s="4">
        <v>153.73641304347825</v>
      </c>
      <c r="AE41" s="4">
        <v>32.834239130434781</v>
      </c>
      <c r="AF41" s="10">
        <v>0.21357490057445869</v>
      </c>
      <c r="AG41" s="4">
        <v>14.233695652173912</v>
      </c>
      <c r="AH41" s="4">
        <v>0</v>
      </c>
      <c r="AI41" s="10">
        <v>0</v>
      </c>
      <c r="AJ41" s="4">
        <v>0</v>
      </c>
      <c r="AK41" s="4">
        <v>0</v>
      </c>
      <c r="AL41" s="10" t="s">
        <v>1172</v>
      </c>
      <c r="AM41" s="1">
        <v>395651</v>
      </c>
      <c r="AN41" s="1">
        <v>3</v>
      </c>
      <c r="AX41"/>
      <c r="AY41"/>
    </row>
    <row r="42" spans="1:51" x14ac:dyDescent="0.25">
      <c r="A42" t="s">
        <v>721</v>
      </c>
      <c r="B42" t="s">
        <v>618</v>
      </c>
      <c r="C42" t="s">
        <v>1111</v>
      </c>
      <c r="D42" t="s">
        <v>744</v>
      </c>
      <c r="E42" s="4">
        <v>105.72826086956522</v>
      </c>
      <c r="F42" s="4">
        <v>459.68467391304353</v>
      </c>
      <c r="G42" s="4">
        <v>233.38336956521732</v>
      </c>
      <c r="H42" s="10">
        <v>0.50770317743803095</v>
      </c>
      <c r="I42" s="4">
        <v>447.94065217391301</v>
      </c>
      <c r="J42" s="4">
        <v>233.38336956521732</v>
      </c>
      <c r="K42" s="10">
        <v>0.5210140415534471</v>
      </c>
      <c r="L42" s="4">
        <v>41.785978260869584</v>
      </c>
      <c r="M42" s="4">
        <v>15.913152173913035</v>
      </c>
      <c r="N42" s="10">
        <v>0.38082516758534007</v>
      </c>
      <c r="O42" s="4">
        <v>35.648043478260888</v>
      </c>
      <c r="P42" s="4">
        <v>15.913152173913035</v>
      </c>
      <c r="Q42" s="8">
        <v>0.44639622883138852</v>
      </c>
      <c r="R42" s="4">
        <v>3.5054347826086958</v>
      </c>
      <c r="S42" s="4">
        <v>0</v>
      </c>
      <c r="T42" s="10">
        <v>0</v>
      </c>
      <c r="U42" s="4">
        <v>2.6325000000000003</v>
      </c>
      <c r="V42" s="4">
        <v>0</v>
      </c>
      <c r="W42" s="10">
        <v>0</v>
      </c>
      <c r="X42" s="4">
        <v>113.12945652173912</v>
      </c>
      <c r="Y42" s="4">
        <v>60.514999999999979</v>
      </c>
      <c r="Z42" s="10">
        <v>0.53491815359663941</v>
      </c>
      <c r="AA42" s="4">
        <v>5.6060869565217377</v>
      </c>
      <c r="AB42" s="4">
        <v>0</v>
      </c>
      <c r="AC42" s="10">
        <v>0</v>
      </c>
      <c r="AD42" s="4">
        <v>299.16315217391303</v>
      </c>
      <c r="AE42" s="4">
        <v>156.9552173913043</v>
      </c>
      <c r="AF42" s="10">
        <v>0.52464755853375034</v>
      </c>
      <c r="AG42" s="4">
        <v>0</v>
      </c>
      <c r="AH42" s="4">
        <v>0</v>
      </c>
      <c r="AI42" s="10" t="s">
        <v>1172</v>
      </c>
      <c r="AJ42" s="4">
        <v>0</v>
      </c>
      <c r="AK42" s="4">
        <v>0</v>
      </c>
      <c r="AL42" s="10" t="s">
        <v>1172</v>
      </c>
      <c r="AM42" s="1">
        <v>396065</v>
      </c>
      <c r="AN42" s="1">
        <v>3</v>
      </c>
      <c r="AX42"/>
      <c r="AY42"/>
    </row>
    <row r="43" spans="1:51" x14ac:dyDescent="0.25">
      <c r="A43" t="s">
        <v>721</v>
      </c>
      <c r="B43" t="s">
        <v>392</v>
      </c>
      <c r="C43" t="s">
        <v>875</v>
      </c>
      <c r="D43" t="s">
        <v>744</v>
      </c>
      <c r="E43" s="4">
        <v>64.021739130434781</v>
      </c>
      <c r="F43" s="4">
        <v>225.57597826086956</v>
      </c>
      <c r="G43" s="4">
        <v>9.9727173913043465</v>
      </c>
      <c r="H43" s="10">
        <v>4.4210015038796811E-2</v>
      </c>
      <c r="I43" s="4">
        <v>202.48630434782609</v>
      </c>
      <c r="J43" s="4">
        <v>9.9727173913043465</v>
      </c>
      <c r="K43" s="10">
        <v>4.9251318124575248E-2</v>
      </c>
      <c r="L43" s="4">
        <v>41.994565217391305</v>
      </c>
      <c r="M43" s="4">
        <v>0</v>
      </c>
      <c r="N43" s="10">
        <v>0</v>
      </c>
      <c r="O43" s="4">
        <v>30.369565217391305</v>
      </c>
      <c r="P43" s="4">
        <v>0</v>
      </c>
      <c r="Q43" s="8">
        <v>0</v>
      </c>
      <c r="R43" s="4">
        <v>7.2173913043478262</v>
      </c>
      <c r="S43" s="4">
        <v>0</v>
      </c>
      <c r="T43" s="10">
        <v>0</v>
      </c>
      <c r="U43" s="4">
        <v>4.4076086956521738</v>
      </c>
      <c r="V43" s="4">
        <v>0</v>
      </c>
      <c r="W43" s="10">
        <v>0</v>
      </c>
      <c r="X43" s="4">
        <v>36.019021739130437</v>
      </c>
      <c r="Y43" s="4">
        <v>7.7527173913043477</v>
      </c>
      <c r="Z43" s="10">
        <v>0.21523953225198036</v>
      </c>
      <c r="AA43" s="4">
        <v>11.464673913043478</v>
      </c>
      <c r="AB43" s="4">
        <v>0</v>
      </c>
      <c r="AC43" s="10">
        <v>0</v>
      </c>
      <c r="AD43" s="4">
        <v>112.22543478260869</v>
      </c>
      <c r="AE43" s="4">
        <v>2.2199999999999998</v>
      </c>
      <c r="AF43" s="10">
        <v>1.9781611934053544E-2</v>
      </c>
      <c r="AG43" s="4">
        <v>23.872282608695652</v>
      </c>
      <c r="AH43" s="4">
        <v>0</v>
      </c>
      <c r="AI43" s="10">
        <v>0</v>
      </c>
      <c r="AJ43" s="4">
        <v>0</v>
      </c>
      <c r="AK43" s="4">
        <v>0</v>
      </c>
      <c r="AL43" s="10" t="s">
        <v>1172</v>
      </c>
      <c r="AM43" s="1">
        <v>395654</v>
      </c>
      <c r="AN43" s="1">
        <v>3</v>
      </c>
      <c r="AX43"/>
      <c r="AY43"/>
    </row>
    <row r="44" spans="1:51" x14ac:dyDescent="0.25">
      <c r="A44" t="s">
        <v>721</v>
      </c>
      <c r="B44" t="s">
        <v>342</v>
      </c>
      <c r="C44" t="s">
        <v>807</v>
      </c>
      <c r="D44" t="s">
        <v>750</v>
      </c>
      <c r="E44" s="4">
        <v>132.35869565217391</v>
      </c>
      <c r="F44" s="4">
        <v>495.7448913043479</v>
      </c>
      <c r="G44" s="4">
        <v>91.24228260869566</v>
      </c>
      <c r="H44" s="10">
        <v>0.18405087820195037</v>
      </c>
      <c r="I44" s="4">
        <v>475.91793478260882</v>
      </c>
      <c r="J44" s="4">
        <v>91.24228260869566</v>
      </c>
      <c r="K44" s="10">
        <v>0.19171852107312068</v>
      </c>
      <c r="L44" s="4">
        <v>57.017065217391313</v>
      </c>
      <c r="M44" s="4">
        <v>5.5740217391304352</v>
      </c>
      <c r="N44" s="10">
        <v>9.7760586552081086E-2</v>
      </c>
      <c r="O44" s="4">
        <v>37.239239130434797</v>
      </c>
      <c r="P44" s="4">
        <v>5.5740217391304352</v>
      </c>
      <c r="Q44" s="8">
        <v>0.14968140781842429</v>
      </c>
      <c r="R44" s="4">
        <v>14.250652173913043</v>
      </c>
      <c r="S44" s="4">
        <v>0</v>
      </c>
      <c r="T44" s="10">
        <v>0</v>
      </c>
      <c r="U44" s="4">
        <v>5.5271739130434785</v>
      </c>
      <c r="V44" s="4">
        <v>0</v>
      </c>
      <c r="W44" s="10">
        <v>0</v>
      </c>
      <c r="X44" s="4">
        <v>126.50032608695651</v>
      </c>
      <c r="Y44" s="4">
        <v>11.138152173913044</v>
      </c>
      <c r="Z44" s="10">
        <v>8.8048406817992406E-2</v>
      </c>
      <c r="AA44" s="4">
        <v>4.9130434782608694E-2</v>
      </c>
      <c r="AB44" s="4">
        <v>0</v>
      </c>
      <c r="AC44" s="10">
        <v>0</v>
      </c>
      <c r="AD44" s="4">
        <v>312.17836956521751</v>
      </c>
      <c r="AE44" s="4">
        <v>74.530108695652174</v>
      </c>
      <c r="AF44" s="10">
        <v>0.23874206531174164</v>
      </c>
      <c r="AG44" s="4">
        <v>0</v>
      </c>
      <c r="AH44" s="4">
        <v>0</v>
      </c>
      <c r="AI44" s="10" t="s">
        <v>1172</v>
      </c>
      <c r="AJ44" s="4">
        <v>0</v>
      </c>
      <c r="AK44" s="4">
        <v>0</v>
      </c>
      <c r="AL44" s="10" t="s">
        <v>1172</v>
      </c>
      <c r="AM44" s="1">
        <v>395586</v>
      </c>
      <c r="AN44" s="1">
        <v>3</v>
      </c>
      <c r="AX44"/>
      <c r="AY44"/>
    </row>
    <row r="45" spans="1:51" x14ac:dyDescent="0.25">
      <c r="A45" t="s">
        <v>721</v>
      </c>
      <c r="B45" t="s">
        <v>563</v>
      </c>
      <c r="C45" t="s">
        <v>864</v>
      </c>
      <c r="D45" t="s">
        <v>791</v>
      </c>
      <c r="E45" s="4">
        <v>96.869565217391298</v>
      </c>
      <c r="F45" s="4">
        <v>333.15217391304344</v>
      </c>
      <c r="G45" s="4">
        <v>0.11141304347826086</v>
      </c>
      <c r="H45" s="10">
        <v>3.3442088091354002E-4</v>
      </c>
      <c r="I45" s="4">
        <v>310.89402173913044</v>
      </c>
      <c r="J45" s="4">
        <v>0</v>
      </c>
      <c r="K45" s="10">
        <v>0</v>
      </c>
      <c r="L45" s="4">
        <v>64.184782608695656</v>
      </c>
      <c r="M45" s="4">
        <v>0</v>
      </c>
      <c r="N45" s="10">
        <v>0</v>
      </c>
      <c r="O45" s="4">
        <v>46.565217391304351</v>
      </c>
      <c r="P45" s="4">
        <v>0</v>
      </c>
      <c r="Q45" s="8">
        <v>0</v>
      </c>
      <c r="R45" s="4">
        <v>8.7336956521739122</v>
      </c>
      <c r="S45" s="4">
        <v>0</v>
      </c>
      <c r="T45" s="10">
        <v>0</v>
      </c>
      <c r="U45" s="4">
        <v>8.8858695652173907</v>
      </c>
      <c r="V45" s="4">
        <v>0</v>
      </c>
      <c r="W45" s="10">
        <v>0</v>
      </c>
      <c r="X45" s="4">
        <v>84.282608695652172</v>
      </c>
      <c r="Y45" s="4">
        <v>0</v>
      </c>
      <c r="Z45" s="10">
        <v>0</v>
      </c>
      <c r="AA45" s="4">
        <v>4.6385869565217392</v>
      </c>
      <c r="AB45" s="4">
        <v>0.11141304347826086</v>
      </c>
      <c r="AC45" s="10">
        <v>2.4018746338605738E-2</v>
      </c>
      <c r="AD45" s="4">
        <v>176.83967391304347</v>
      </c>
      <c r="AE45" s="4">
        <v>0</v>
      </c>
      <c r="AF45" s="10">
        <v>0</v>
      </c>
      <c r="AG45" s="4">
        <v>3.2065217391304346</v>
      </c>
      <c r="AH45" s="4">
        <v>0</v>
      </c>
      <c r="AI45" s="10">
        <v>0</v>
      </c>
      <c r="AJ45" s="4">
        <v>0</v>
      </c>
      <c r="AK45" s="4">
        <v>0</v>
      </c>
      <c r="AL45" s="10" t="s">
        <v>1172</v>
      </c>
      <c r="AM45" s="1">
        <v>395908</v>
      </c>
      <c r="AN45" s="1">
        <v>3</v>
      </c>
      <c r="AX45"/>
      <c r="AY45"/>
    </row>
    <row r="46" spans="1:51" x14ac:dyDescent="0.25">
      <c r="A46" t="s">
        <v>721</v>
      </c>
      <c r="B46" t="s">
        <v>421</v>
      </c>
      <c r="C46" t="s">
        <v>864</v>
      </c>
      <c r="D46" t="s">
        <v>791</v>
      </c>
      <c r="E46" s="4">
        <v>66.83098591549296</v>
      </c>
      <c r="F46" s="4">
        <v>241.66619718309855</v>
      </c>
      <c r="G46" s="4">
        <v>25.41549295774648</v>
      </c>
      <c r="H46" s="10">
        <v>0.10516776137496141</v>
      </c>
      <c r="I46" s="4">
        <v>198.32535211267603</v>
      </c>
      <c r="J46" s="4">
        <v>24.147887323943664</v>
      </c>
      <c r="K46" s="10">
        <v>0.12175895349084946</v>
      </c>
      <c r="L46" s="4">
        <v>49.781690140845058</v>
      </c>
      <c r="M46" s="4">
        <v>1.267605633802817</v>
      </c>
      <c r="N46" s="10">
        <v>2.5463290422973555E-2</v>
      </c>
      <c r="O46" s="4">
        <v>6.4408450704225357</v>
      </c>
      <c r="P46" s="4">
        <v>0</v>
      </c>
      <c r="Q46" s="8">
        <v>0</v>
      </c>
      <c r="R46" s="4">
        <v>36.692957746478861</v>
      </c>
      <c r="S46" s="4">
        <v>1.267605633802817</v>
      </c>
      <c r="T46" s="10">
        <v>3.4546292031321986E-2</v>
      </c>
      <c r="U46" s="4">
        <v>6.647887323943662</v>
      </c>
      <c r="V46" s="4">
        <v>0</v>
      </c>
      <c r="W46" s="10">
        <v>0</v>
      </c>
      <c r="X46" s="4">
        <v>54.006338028169026</v>
      </c>
      <c r="Y46" s="4">
        <v>5.7359154929577461</v>
      </c>
      <c r="Z46" s="10">
        <v>0.10620819152681607</v>
      </c>
      <c r="AA46" s="4">
        <v>0</v>
      </c>
      <c r="AB46" s="4">
        <v>0</v>
      </c>
      <c r="AC46" s="10" t="s">
        <v>1172</v>
      </c>
      <c r="AD46" s="4">
        <v>136.01056338028167</v>
      </c>
      <c r="AE46" s="4">
        <v>18.411971830985916</v>
      </c>
      <c r="AF46" s="10">
        <v>0.13537163124239524</v>
      </c>
      <c r="AG46" s="4">
        <v>1.8676056338028169</v>
      </c>
      <c r="AH46" s="4">
        <v>0</v>
      </c>
      <c r="AI46" s="10">
        <v>0</v>
      </c>
      <c r="AJ46" s="4">
        <v>0</v>
      </c>
      <c r="AK46" s="4">
        <v>0</v>
      </c>
      <c r="AL46" s="10" t="s">
        <v>1172</v>
      </c>
      <c r="AM46" s="1">
        <v>395700</v>
      </c>
      <c r="AN46" s="1">
        <v>3</v>
      </c>
      <c r="AX46"/>
      <c r="AY46"/>
    </row>
    <row r="47" spans="1:51" x14ac:dyDescent="0.25">
      <c r="A47" t="s">
        <v>721</v>
      </c>
      <c r="B47" t="s">
        <v>450</v>
      </c>
      <c r="C47" t="s">
        <v>894</v>
      </c>
      <c r="D47" t="s">
        <v>778</v>
      </c>
      <c r="E47" s="4">
        <v>140.97826086956522</v>
      </c>
      <c r="F47" s="4">
        <v>466.26402173913027</v>
      </c>
      <c r="G47" s="4">
        <v>181.42717391304353</v>
      </c>
      <c r="H47" s="10">
        <v>0.38910824222794116</v>
      </c>
      <c r="I47" s="4">
        <v>436.40706521739116</v>
      </c>
      <c r="J47" s="4">
        <v>181.42717391304353</v>
      </c>
      <c r="K47" s="10">
        <v>0.41572923165821724</v>
      </c>
      <c r="L47" s="4">
        <v>75.864891304347836</v>
      </c>
      <c r="M47" s="4">
        <v>29.04358695652175</v>
      </c>
      <c r="N47" s="10">
        <v>0.38283303985775635</v>
      </c>
      <c r="O47" s="4">
        <v>52.335326086956535</v>
      </c>
      <c r="P47" s="4">
        <v>29.04358695652175</v>
      </c>
      <c r="Q47" s="8">
        <v>0.55495186765942872</v>
      </c>
      <c r="R47" s="4">
        <v>19.268695652173914</v>
      </c>
      <c r="S47" s="4">
        <v>0</v>
      </c>
      <c r="T47" s="10">
        <v>0</v>
      </c>
      <c r="U47" s="4">
        <v>4.2608695652173916</v>
      </c>
      <c r="V47" s="4">
        <v>0</v>
      </c>
      <c r="W47" s="10">
        <v>0</v>
      </c>
      <c r="X47" s="4">
        <v>181.22902173913039</v>
      </c>
      <c r="Y47" s="4">
        <v>47.880108695652169</v>
      </c>
      <c r="Z47" s="10">
        <v>0.26419669562953918</v>
      </c>
      <c r="AA47" s="4">
        <v>6.3273913043478265</v>
      </c>
      <c r="AB47" s="4">
        <v>0</v>
      </c>
      <c r="AC47" s="10">
        <v>0</v>
      </c>
      <c r="AD47" s="4">
        <v>202.36282608695646</v>
      </c>
      <c r="AE47" s="4">
        <v>104.5034782608696</v>
      </c>
      <c r="AF47" s="10">
        <v>0.51641638082265096</v>
      </c>
      <c r="AG47" s="4">
        <v>0.47989130434782606</v>
      </c>
      <c r="AH47" s="4">
        <v>0</v>
      </c>
      <c r="AI47" s="10">
        <v>0</v>
      </c>
      <c r="AJ47" s="4">
        <v>0</v>
      </c>
      <c r="AK47" s="4">
        <v>0</v>
      </c>
      <c r="AL47" s="10" t="s">
        <v>1172</v>
      </c>
      <c r="AM47" s="1">
        <v>395740</v>
      </c>
      <c r="AN47" s="1">
        <v>3</v>
      </c>
      <c r="AX47"/>
      <c r="AY47"/>
    </row>
    <row r="48" spans="1:51" x14ac:dyDescent="0.25">
      <c r="A48" t="s">
        <v>721</v>
      </c>
      <c r="B48" t="s">
        <v>158</v>
      </c>
      <c r="C48" t="s">
        <v>818</v>
      </c>
      <c r="D48" t="s">
        <v>761</v>
      </c>
      <c r="E48" s="4">
        <v>105.1195652173913</v>
      </c>
      <c r="F48" s="4">
        <v>566.49728260869563</v>
      </c>
      <c r="G48" s="4">
        <v>162.58152173913044</v>
      </c>
      <c r="H48" s="10">
        <v>0.28699435413079039</v>
      </c>
      <c r="I48" s="4">
        <v>531.21195652173913</v>
      </c>
      <c r="J48" s="4">
        <v>161.7228260869565</v>
      </c>
      <c r="K48" s="10">
        <v>0.30444123875878576</v>
      </c>
      <c r="L48" s="4">
        <v>77.008152173913047</v>
      </c>
      <c r="M48" s="4">
        <v>16.073369565217391</v>
      </c>
      <c r="N48" s="10">
        <v>0.2087229612900949</v>
      </c>
      <c r="O48" s="4">
        <v>53.989130434782609</v>
      </c>
      <c r="P48" s="4">
        <v>15.214673913043478</v>
      </c>
      <c r="Q48" s="8">
        <v>0.28180994564123213</v>
      </c>
      <c r="R48" s="4">
        <v>18.0625</v>
      </c>
      <c r="S48" s="4">
        <v>0.85869565217391308</v>
      </c>
      <c r="T48" s="10">
        <v>4.7540243718970969E-2</v>
      </c>
      <c r="U48" s="4">
        <v>4.9565217391304346</v>
      </c>
      <c r="V48" s="4">
        <v>0</v>
      </c>
      <c r="W48" s="10">
        <v>0</v>
      </c>
      <c r="X48" s="4">
        <v>138.83152173913044</v>
      </c>
      <c r="Y48" s="4">
        <v>55.423913043478258</v>
      </c>
      <c r="Z48" s="10">
        <v>0.39921706791935796</v>
      </c>
      <c r="AA48" s="4">
        <v>12.266304347826088</v>
      </c>
      <c r="AB48" s="4">
        <v>0</v>
      </c>
      <c r="AC48" s="10">
        <v>0</v>
      </c>
      <c r="AD48" s="4">
        <v>338.39130434782606</v>
      </c>
      <c r="AE48" s="4">
        <v>91.084239130434781</v>
      </c>
      <c r="AF48" s="10">
        <v>0.26916837980213287</v>
      </c>
      <c r="AG48" s="4">
        <v>0</v>
      </c>
      <c r="AH48" s="4">
        <v>0</v>
      </c>
      <c r="AI48" s="10" t="s">
        <v>1172</v>
      </c>
      <c r="AJ48" s="4">
        <v>0</v>
      </c>
      <c r="AK48" s="4">
        <v>0</v>
      </c>
      <c r="AL48" s="10" t="s">
        <v>1172</v>
      </c>
      <c r="AM48" s="1">
        <v>395328</v>
      </c>
      <c r="AN48" s="1">
        <v>3</v>
      </c>
      <c r="AX48"/>
      <c r="AY48"/>
    </row>
    <row r="49" spans="1:51" x14ac:dyDescent="0.25">
      <c r="A49" t="s">
        <v>721</v>
      </c>
      <c r="B49" t="s">
        <v>352</v>
      </c>
      <c r="C49" t="s">
        <v>1043</v>
      </c>
      <c r="D49" t="s">
        <v>768</v>
      </c>
      <c r="E49" s="4">
        <v>128.28260869565219</v>
      </c>
      <c r="F49" s="4">
        <v>402.46945652173912</v>
      </c>
      <c r="G49" s="4">
        <v>81.715652173913014</v>
      </c>
      <c r="H49" s="10">
        <v>0.20303566109121426</v>
      </c>
      <c r="I49" s="4">
        <v>381.42043478260865</v>
      </c>
      <c r="J49" s="4">
        <v>81.715652173913014</v>
      </c>
      <c r="K49" s="10">
        <v>0.21424036239822078</v>
      </c>
      <c r="L49" s="4">
        <v>62.670652173913041</v>
      </c>
      <c r="M49" s="4">
        <v>7.6659782608695641</v>
      </c>
      <c r="N49" s="10">
        <v>0.12232166085644414</v>
      </c>
      <c r="O49" s="4">
        <v>44.629021739130437</v>
      </c>
      <c r="P49" s="4">
        <v>7.6659782608695641</v>
      </c>
      <c r="Q49" s="8">
        <v>0.1717711471624771</v>
      </c>
      <c r="R49" s="4">
        <v>12.900326086956518</v>
      </c>
      <c r="S49" s="4">
        <v>0</v>
      </c>
      <c r="T49" s="10">
        <v>0</v>
      </c>
      <c r="U49" s="4">
        <v>5.1413043478260869</v>
      </c>
      <c r="V49" s="4">
        <v>0</v>
      </c>
      <c r="W49" s="10">
        <v>0</v>
      </c>
      <c r="X49" s="4">
        <v>105.29836956521739</v>
      </c>
      <c r="Y49" s="4">
        <v>7.1220652173913059</v>
      </c>
      <c r="Z49" s="10">
        <v>6.7636994255454247E-2</v>
      </c>
      <c r="AA49" s="4">
        <v>3.0073913043478266</v>
      </c>
      <c r="AB49" s="4">
        <v>0</v>
      </c>
      <c r="AC49" s="10">
        <v>0</v>
      </c>
      <c r="AD49" s="4">
        <v>230.38728260869561</v>
      </c>
      <c r="AE49" s="4">
        <v>65.870760869565189</v>
      </c>
      <c r="AF49" s="10">
        <v>0.28591318116045611</v>
      </c>
      <c r="AG49" s="4">
        <v>1.1057608695652175</v>
      </c>
      <c r="AH49" s="4">
        <v>1.0568478260869565</v>
      </c>
      <c r="AI49" s="10">
        <v>0.95576526098496006</v>
      </c>
      <c r="AJ49" s="4">
        <v>0</v>
      </c>
      <c r="AK49" s="4">
        <v>0</v>
      </c>
      <c r="AL49" s="10" t="s">
        <v>1172</v>
      </c>
      <c r="AM49" s="1">
        <v>395596</v>
      </c>
      <c r="AN49" s="1">
        <v>3</v>
      </c>
      <c r="AX49"/>
      <c r="AY49"/>
    </row>
    <row r="50" spans="1:51" x14ac:dyDescent="0.25">
      <c r="A50" t="s">
        <v>721</v>
      </c>
      <c r="B50" t="s">
        <v>26</v>
      </c>
      <c r="C50" t="s">
        <v>896</v>
      </c>
      <c r="D50" t="s">
        <v>766</v>
      </c>
      <c r="E50" s="4">
        <v>349.94565217391306</v>
      </c>
      <c r="F50" s="4">
        <v>1151.3878260869565</v>
      </c>
      <c r="G50" s="4">
        <v>235.2479347826087</v>
      </c>
      <c r="H50" s="10">
        <v>0.20431685089298662</v>
      </c>
      <c r="I50" s="4">
        <v>1112.2309782608695</v>
      </c>
      <c r="J50" s="4">
        <v>233.45445652173913</v>
      </c>
      <c r="K50" s="10">
        <v>0.20989745932699896</v>
      </c>
      <c r="L50" s="4">
        <v>158.53782608695653</v>
      </c>
      <c r="M50" s="4">
        <v>22.492173913043477</v>
      </c>
      <c r="N50" s="10">
        <v>0.14187260206726141</v>
      </c>
      <c r="O50" s="4">
        <v>126.23152173913043</v>
      </c>
      <c r="P50" s="4">
        <v>20.69869565217391</v>
      </c>
      <c r="Q50" s="8">
        <v>0.1639740642194725</v>
      </c>
      <c r="R50" s="4">
        <v>27.578043478260877</v>
      </c>
      <c r="S50" s="4">
        <v>1.7934782608695652</v>
      </c>
      <c r="T50" s="10">
        <v>6.5032831726562546E-2</v>
      </c>
      <c r="U50" s="4">
        <v>4.7282608695652177</v>
      </c>
      <c r="V50" s="4">
        <v>0</v>
      </c>
      <c r="W50" s="10">
        <v>0</v>
      </c>
      <c r="X50" s="4">
        <v>255.05228260869566</v>
      </c>
      <c r="Y50" s="4">
        <v>129.08608695652177</v>
      </c>
      <c r="Z50" s="10">
        <v>0.50611617993071334</v>
      </c>
      <c r="AA50" s="4">
        <v>6.8505434782608692</v>
      </c>
      <c r="AB50" s="4">
        <v>0</v>
      </c>
      <c r="AC50" s="10">
        <v>0</v>
      </c>
      <c r="AD50" s="4">
        <v>730.94717391304334</v>
      </c>
      <c r="AE50" s="4">
        <v>83.669673913043454</v>
      </c>
      <c r="AF50" s="10">
        <v>0.11446747028944278</v>
      </c>
      <c r="AG50" s="4">
        <v>0</v>
      </c>
      <c r="AH50" s="4">
        <v>0</v>
      </c>
      <c r="AI50" s="10" t="s">
        <v>1172</v>
      </c>
      <c r="AJ50" s="4">
        <v>0</v>
      </c>
      <c r="AK50" s="4">
        <v>0</v>
      </c>
      <c r="AL50" s="10" t="s">
        <v>1172</v>
      </c>
      <c r="AM50" s="1">
        <v>395015</v>
      </c>
      <c r="AN50" s="1">
        <v>3</v>
      </c>
      <c r="AX50"/>
      <c r="AY50"/>
    </row>
    <row r="51" spans="1:51" x14ac:dyDescent="0.25">
      <c r="A51" t="s">
        <v>721</v>
      </c>
      <c r="B51" t="s">
        <v>569</v>
      </c>
      <c r="C51" t="s">
        <v>1106</v>
      </c>
      <c r="D51" t="s">
        <v>756</v>
      </c>
      <c r="E51" s="4">
        <v>68.021739130434781</v>
      </c>
      <c r="F51" s="4">
        <v>224.26760869565217</v>
      </c>
      <c r="G51" s="4">
        <v>39.388586956521735</v>
      </c>
      <c r="H51" s="10">
        <v>0.17563208162608529</v>
      </c>
      <c r="I51" s="4">
        <v>205.01217391304348</v>
      </c>
      <c r="J51" s="4">
        <v>39.388586956521735</v>
      </c>
      <c r="K51" s="10">
        <v>0.19212803905600515</v>
      </c>
      <c r="L51" s="4">
        <v>53.540108695652179</v>
      </c>
      <c r="M51" s="4">
        <v>11.284673913043479</v>
      </c>
      <c r="N51" s="10">
        <v>0.2107704707360796</v>
      </c>
      <c r="O51" s="4">
        <v>38.023804347826101</v>
      </c>
      <c r="P51" s="4">
        <v>11.284673913043479</v>
      </c>
      <c r="Q51" s="8">
        <v>0.29677919152475984</v>
      </c>
      <c r="R51" s="4">
        <v>9.9510869565217384</v>
      </c>
      <c r="S51" s="4">
        <v>0</v>
      </c>
      <c r="T51" s="10">
        <v>0</v>
      </c>
      <c r="U51" s="4">
        <v>5.5652173913043477</v>
      </c>
      <c r="V51" s="4">
        <v>0</v>
      </c>
      <c r="W51" s="10">
        <v>0</v>
      </c>
      <c r="X51" s="4">
        <v>49.567282608695649</v>
      </c>
      <c r="Y51" s="4">
        <v>10.07</v>
      </c>
      <c r="Z51" s="10">
        <v>0.20315820174159413</v>
      </c>
      <c r="AA51" s="4">
        <v>3.7391304347826089</v>
      </c>
      <c r="AB51" s="4">
        <v>0</v>
      </c>
      <c r="AC51" s="10">
        <v>0</v>
      </c>
      <c r="AD51" s="4">
        <v>95.42923913043478</v>
      </c>
      <c r="AE51" s="4">
        <v>18.033913043478258</v>
      </c>
      <c r="AF51" s="10">
        <v>0.1889768084478711</v>
      </c>
      <c r="AG51" s="4">
        <v>21.991847826086957</v>
      </c>
      <c r="AH51" s="4">
        <v>0</v>
      </c>
      <c r="AI51" s="10">
        <v>0</v>
      </c>
      <c r="AJ51" s="4">
        <v>0</v>
      </c>
      <c r="AK51" s="4">
        <v>0</v>
      </c>
      <c r="AL51" s="10" t="s">
        <v>1172</v>
      </c>
      <c r="AM51" s="1">
        <v>395917</v>
      </c>
      <c r="AN51" s="1">
        <v>3</v>
      </c>
      <c r="AX51"/>
      <c r="AY51"/>
    </row>
    <row r="52" spans="1:51" x14ac:dyDescent="0.25">
      <c r="A52" t="s">
        <v>721</v>
      </c>
      <c r="B52" t="s">
        <v>178</v>
      </c>
      <c r="C52" t="s">
        <v>969</v>
      </c>
      <c r="D52" t="s">
        <v>764</v>
      </c>
      <c r="E52" s="4">
        <v>75.108695652173907</v>
      </c>
      <c r="F52" s="4">
        <v>294.1532608695652</v>
      </c>
      <c r="G52" s="4">
        <v>8.6304347826086971</v>
      </c>
      <c r="H52" s="10">
        <v>2.9339925578576686E-2</v>
      </c>
      <c r="I52" s="4">
        <v>264.16141304347821</v>
      </c>
      <c r="J52" s="4">
        <v>8.6304347826086971</v>
      </c>
      <c r="K52" s="10">
        <v>3.2671065327729065E-2</v>
      </c>
      <c r="L52" s="4">
        <v>50.69891304347825</v>
      </c>
      <c r="M52" s="4">
        <v>0</v>
      </c>
      <c r="N52" s="10">
        <v>0</v>
      </c>
      <c r="O52" s="4">
        <v>30.978804347826074</v>
      </c>
      <c r="P52" s="4">
        <v>0</v>
      </c>
      <c r="Q52" s="8">
        <v>0</v>
      </c>
      <c r="R52" s="4">
        <v>14.523369565217395</v>
      </c>
      <c r="S52" s="4">
        <v>0</v>
      </c>
      <c r="T52" s="10">
        <v>0</v>
      </c>
      <c r="U52" s="4">
        <v>5.1967391304347812</v>
      </c>
      <c r="V52" s="4">
        <v>0</v>
      </c>
      <c r="W52" s="10">
        <v>0</v>
      </c>
      <c r="X52" s="4">
        <v>62.911956521739107</v>
      </c>
      <c r="Y52" s="4">
        <v>8.6304347826086971</v>
      </c>
      <c r="Z52" s="10">
        <v>0.13718274330931779</v>
      </c>
      <c r="AA52" s="4">
        <v>10.271739130434787</v>
      </c>
      <c r="AB52" s="4">
        <v>0</v>
      </c>
      <c r="AC52" s="10">
        <v>0</v>
      </c>
      <c r="AD52" s="4">
        <v>170.27065217391305</v>
      </c>
      <c r="AE52" s="4">
        <v>0</v>
      </c>
      <c r="AF52" s="10">
        <v>0</v>
      </c>
      <c r="AG52" s="4">
        <v>0</v>
      </c>
      <c r="AH52" s="4">
        <v>0</v>
      </c>
      <c r="AI52" s="10" t="s">
        <v>1172</v>
      </c>
      <c r="AJ52" s="4">
        <v>0</v>
      </c>
      <c r="AK52" s="4">
        <v>0</v>
      </c>
      <c r="AL52" s="10" t="s">
        <v>1172</v>
      </c>
      <c r="AM52" s="1">
        <v>395352</v>
      </c>
      <c r="AN52" s="1">
        <v>3</v>
      </c>
      <c r="AX52"/>
      <c r="AY52"/>
    </row>
    <row r="53" spans="1:51" x14ac:dyDescent="0.25">
      <c r="A53" t="s">
        <v>721</v>
      </c>
      <c r="B53" t="s">
        <v>136</v>
      </c>
      <c r="C53" t="s">
        <v>958</v>
      </c>
      <c r="D53" t="s">
        <v>784</v>
      </c>
      <c r="E53" s="4">
        <v>92.336956521739125</v>
      </c>
      <c r="F53" s="4">
        <v>301.90336956521736</v>
      </c>
      <c r="G53" s="4">
        <v>90.099021739130436</v>
      </c>
      <c r="H53" s="10">
        <v>0.29843662185316283</v>
      </c>
      <c r="I53" s="4">
        <v>287.81641304347824</v>
      </c>
      <c r="J53" s="4">
        <v>90.099021739130436</v>
      </c>
      <c r="K53" s="10">
        <v>0.3130433764578946</v>
      </c>
      <c r="L53" s="4">
        <v>46.670760869565214</v>
      </c>
      <c r="M53" s="4">
        <v>2.9560869565217387</v>
      </c>
      <c r="N53" s="10">
        <v>6.3339163567171508E-2</v>
      </c>
      <c r="O53" s="4">
        <v>32.583804347826089</v>
      </c>
      <c r="P53" s="4">
        <v>2.9560869565217387</v>
      </c>
      <c r="Q53" s="8">
        <v>9.0722584906478596E-2</v>
      </c>
      <c r="R53" s="4">
        <v>8.6521739130434785</v>
      </c>
      <c r="S53" s="4">
        <v>0</v>
      </c>
      <c r="T53" s="10">
        <v>0</v>
      </c>
      <c r="U53" s="4">
        <v>5.4347826086956523</v>
      </c>
      <c r="V53" s="4">
        <v>0</v>
      </c>
      <c r="W53" s="10">
        <v>0</v>
      </c>
      <c r="X53" s="4">
        <v>80.334673913043474</v>
      </c>
      <c r="Y53" s="4">
        <v>27.190652173913048</v>
      </c>
      <c r="Z53" s="10">
        <v>0.33846720039400396</v>
      </c>
      <c r="AA53" s="4">
        <v>0</v>
      </c>
      <c r="AB53" s="4">
        <v>0</v>
      </c>
      <c r="AC53" s="10" t="s">
        <v>1172</v>
      </c>
      <c r="AD53" s="4">
        <v>170.54467391304345</v>
      </c>
      <c r="AE53" s="4">
        <v>59.952282608695647</v>
      </c>
      <c r="AF53" s="10">
        <v>0.3515341829980797</v>
      </c>
      <c r="AG53" s="4">
        <v>4.3532608695652177</v>
      </c>
      <c r="AH53" s="4">
        <v>0</v>
      </c>
      <c r="AI53" s="10">
        <v>0</v>
      </c>
      <c r="AJ53" s="4">
        <v>0</v>
      </c>
      <c r="AK53" s="4">
        <v>0</v>
      </c>
      <c r="AL53" s="10" t="s">
        <v>1172</v>
      </c>
      <c r="AM53" s="1">
        <v>395286</v>
      </c>
      <c r="AN53" s="1">
        <v>3</v>
      </c>
      <c r="AX53"/>
      <c r="AY53"/>
    </row>
    <row r="54" spans="1:51" x14ac:dyDescent="0.25">
      <c r="A54" t="s">
        <v>721</v>
      </c>
      <c r="B54" t="s">
        <v>224</v>
      </c>
      <c r="C54" t="s">
        <v>1002</v>
      </c>
      <c r="D54" t="s">
        <v>790</v>
      </c>
      <c r="E54" s="4">
        <v>68.076086956521735</v>
      </c>
      <c r="F54" s="4">
        <v>222.71163043478259</v>
      </c>
      <c r="G54" s="4">
        <v>11.11184782608696</v>
      </c>
      <c r="H54" s="10">
        <v>4.9893433065862629E-2</v>
      </c>
      <c r="I54" s="4">
        <v>213.78010869565213</v>
      </c>
      <c r="J54" s="4">
        <v>11.11184782608696</v>
      </c>
      <c r="K54" s="10">
        <v>5.1977931407576991E-2</v>
      </c>
      <c r="L54" s="4">
        <v>38.548369565217392</v>
      </c>
      <c r="M54" s="4">
        <v>0</v>
      </c>
      <c r="N54" s="10">
        <v>0</v>
      </c>
      <c r="O54" s="4">
        <v>29.616847826086957</v>
      </c>
      <c r="P54" s="4">
        <v>0</v>
      </c>
      <c r="Q54" s="8">
        <v>0</v>
      </c>
      <c r="R54" s="4">
        <v>5.3282608695652174</v>
      </c>
      <c r="S54" s="4">
        <v>0</v>
      </c>
      <c r="T54" s="10">
        <v>0</v>
      </c>
      <c r="U54" s="4">
        <v>3.6032608695652173</v>
      </c>
      <c r="V54" s="4">
        <v>0</v>
      </c>
      <c r="W54" s="10">
        <v>0</v>
      </c>
      <c r="X54" s="4">
        <v>54.444130434782608</v>
      </c>
      <c r="Y54" s="4">
        <v>2.354021739130435</v>
      </c>
      <c r="Z54" s="10">
        <v>4.3237383356691944E-2</v>
      </c>
      <c r="AA54" s="4">
        <v>0</v>
      </c>
      <c r="AB54" s="4">
        <v>0</v>
      </c>
      <c r="AC54" s="10" t="s">
        <v>1172</v>
      </c>
      <c r="AD54" s="4">
        <v>124.8386956521739</v>
      </c>
      <c r="AE54" s="4">
        <v>8.7578260869565252</v>
      </c>
      <c r="AF54" s="10">
        <v>7.0153136743415015E-2</v>
      </c>
      <c r="AG54" s="4">
        <v>4.8804347826086953</v>
      </c>
      <c r="AH54" s="4">
        <v>0</v>
      </c>
      <c r="AI54" s="10">
        <v>0</v>
      </c>
      <c r="AJ54" s="4">
        <v>0</v>
      </c>
      <c r="AK54" s="4">
        <v>0</v>
      </c>
      <c r="AL54" s="10" t="s">
        <v>1172</v>
      </c>
      <c r="AM54" s="1">
        <v>395418</v>
      </c>
      <c r="AN54" s="1">
        <v>3</v>
      </c>
      <c r="AX54"/>
      <c r="AY54"/>
    </row>
    <row r="55" spans="1:51" x14ac:dyDescent="0.25">
      <c r="A55" t="s">
        <v>721</v>
      </c>
      <c r="B55" t="s">
        <v>256</v>
      </c>
      <c r="C55" t="s">
        <v>1014</v>
      </c>
      <c r="D55" t="s">
        <v>743</v>
      </c>
      <c r="E55" s="4">
        <v>98.847826086956516</v>
      </c>
      <c r="F55" s="4">
        <v>306.95380434782606</v>
      </c>
      <c r="G55" s="4">
        <v>47.459239130434781</v>
      </c>
      <c r="H55" s="10">
        <v>0.1546136208712896</v>
      </c>
      <c r="I55" s="4">
        <v>291.67934782608694</v>
      </c>
      <c r="J55" s="4">
        <v>47.459239130434781</v>
      </c>
      <c r="K55" s="10">
        <v>0.16271031694274163</v>
      </c>
      <c r="L55" s="4">
        <v>60.046195652173914</v>
      </c>
      <c r="M55" s="4">
        <v>5.0326086956521738</v>
      </c>
      <c r="N55" s="10">
        <v>8.3812282210254788E-2</v>
      </c>
      <c r="O55" s="4">
        <v>44.771739130434781</v>
      </c>
      <c r="P55" s="4">
        <v>5.0326086956521738</v>
      </c>
      <c r="Q55" s="8">
        <v>0.11240592376790483</v>
      </c>
      <c r="R55" s="4">
        <v>10.774456521739131</v>
      </c>
      <c r="S55" s="4">
        <v>0</v>
      </c>
      <c r="T55" s="10">
        <v>0</v>
      </c>
      <c r="U55" s="4">
        <v>4.5</v>
      </c>
      <c r="V55" s="4">
        <v>0</v>
      </c>
      <c r="W55" s="10">
        <v>0</v>
      </c>
      <c r="X55" s="4">
        <v>87.407608695652172</v>
      </c>
      <c r="Y55" s="4">
        <v>1.638586956521739</v>
      </c>
      <c r="Z55" s="10">
        <v>1.8746502518186905E-2</v>
      </c>
      <c r="AA55" s="4">
        <v>0</v>
      </c>
      <c r="AB55" s="4">
        <v>0</v>
      </c>
      <c r="AC55" s="10" t="s">
        <v>1172</v>
      </c>
      <c r="AD55" s="4">
        <v>150.39402173913044</v>
      </c>
      <c r="AE55" s="4">
        <v>40.788043478260867</v>
      </c>
      <c r="AF55" s="10">
        <v>0.27120787785707828</v>
      </c>
      <c r="AG55" s="4">
        <v>9.1059782608695645</v>
      </c>
      <c r="AH55" s="4">
        <v>0</v>
      </c>
      <c r="AI55" s="10">
        <v>0</v>
      </c>
      <c r="AJ55" s="4">
        <v>0</v>
      </c>
      <c r="AK55" s="4">
        <v>0</v>
      </c>
      <c r="AL55" s="10" t="s">
        <v>1172</v>
      </c>
      <c r="AM55" s="1">
        <v>395462</v>
      </c>
      <c r="AN55" s="1">
        <v>3</v>
      </c>
      <c r="AX55"/>
      <c r="AY55"/>
    </row>
    <row r="56" spans="1:51" x14ac:dyDescent="0.25">
      <c r="A56" t="s">
        <v>721</v>
      </c>
      <c r="B56" t="s">
        <v>104</v>
      </c>
      <c r="C56" t="s">
        <v>942</v>
      </c>
      <c r="D56" t="s">
        <v>736</v>
      </c>
      <c r="E56" s="4">
        <v>91.358695652173907</v>
      </c>
      <c r="F56" s="4">
        <v>299.83152173913038</v>
      </c>
      <c r="G56" s="4">
        <v>35.752717391304344</v>
      </c>
      <c r="H56" s="10">
        <v>0.11924269064148345</v>
      </c>
      <c r="I56" s="4">
        <v>288.61413043478262</v>
      </c>
      <c r="J56" s="4">
        <v>35.752717391304344</v>
      </c>
      <c r="K56" s="10">
        <v>0.12387722436682043</v>
      </c>
      <c r="L56" s="4">
        <v>63.625</v>
      </c>
      <c r="M56" s="4">
        <v>1.7146739130434783</v>
      </c>
      <c r="N56" s="10">
        <v>2.6949688220722644E-2</v>
      </c>
      <c r="O56" s="4">
        <v>52.407608695652172</v>
      </c>
      <c r="P56" s="4">
        <v>1.7146739130434783</v>
      </c>
      <c r="Q56" s="8">
        <v>3.2718033806906563E-2</v>
      </c>
      <c r="R56" s="4">
        <v>5.7391304347826084</v>
      </c>
      <c r="S56" s="4">
        <v>0</v>
      </c>
      <c r="T56" s="10">
        <v>0</v>
      </c>
      <c r="U56" s="4">
        <v>5.4782608695652177</v>
      </c>
      <c r="V56" s="4">
        <v>0</v>
      </c>
      <c r="W56" s="10">
        <v>0</v>
      </c>
      <c r="X56" s="4">
        <v>84.866847826086953</v>
      </c>
      <c r="Y56" s="4">
        <v>6.4266304347826084</v>
      </c>
      <c r="Z56" s="10">
        <v>7.5726041433191379E-2</v>
      </c>
      <c r="AA56" s="4">
        <v>0</v>
      </c>
      <c r="AB56" s="4">
        <v>0</v>
      </c>
      <c r="AC56" s="10" t="s">
        <v>1172</v>
      </c>
      <c r="AD56" s="4">
        <v>151.33967391304347</v>
      </c>
      <c r="AE56" s="4">
        <v>27.611413043478262</v>
      </c>
      <c r="AF56" s="10">
        <v>0.18244662704469145</v>
      </c>
      <c r="AG56" s="4">
        <v>0</v>
      </c>
      <c r="AH56" s="4">
        <v>0</v>
      </c>
      <c r="AI56" s="10" t="s">
        <v>1172</v>
      </c>
      <c r="AJ56" s="4">
        <v>0</v>
      </c>
      <c r="AK56" s="4">
        <v>0</v>
      </c>
      <c r="AL56" s="10" t="s">
        <v>1172</v>
      </c>
      <c r="AM56" s="1">
        <v>395227</v>
      </c>
      <c r="AN56" s="1">
        <v>3</v>
      </c>
      <c r="AX56"/>
      <c r="AY56"/>
    </row>
    <row r="57" spans="1:51" x14ac:dyDescent="0.25">
      <c r="A57" t="s">
        <v>721</v>
      </c>
      <c r="B57" t="s">
        <v>24</v>
      </c>
      <c r="C57" t="s">
        <v>901</v>
      </c>
      <c r="D57" t="s">
        <v>734</v>
      </c>
      <c r="E57" s="4">
        <v>49.774647887323944</v>
      </c>
      <c r="F57" s="4">
        <v>227.99647887323943</v>
      </c>
      <c r="G57" s="4">
        <v>0</v>
      </c>
      <c r="H57" s="10">
        <v>0</v>
      </c>
      <c r="I57" s="4">
        <v>210.56408450704225</v>
      </c>
      <c r="J57" s="4">
        <v>0</v>
      </c>
      <c r="K57" s="10">
        <v>0</v>
      </c>
      <c r="L57" s="4">
        <v>46.961267605633807</v>
      </c>
      <c r="M57" s="4">
        <v>0</v>
      </c>
      <c r="N57" s="10">
        <v>0</v>
      </c>
      <c r="O57" s="4">
        <v>34.599295774647899</v>
      </c>
      <c r="P57" s="4">
        <v>0</v>
      </c>
      <c r="Q57" s="8">
        <v>0</v>
      </c>
      <c r="R57" s="4">
        <v>7.2352112676056297</v>
      </c>
      <c r="S57" s="4">
        <v>0</v>
      </c>
      <c r="T57" s="10">
        <v>0</v>
      </c>
      <c r="U57" s="4">
        <v>5.126760563380282</v>
      </c>
      <c r="V57" s="4">
        <v>0</v>
      </c>
      <c r="W57" s="10">
        <v>0</v>
      </c>
      <c r="X57" s="4">
        <v>49.556338028169016</v>
      </c>
      <c r="Y57" s="4">
        <v>0</v>
      </c>
      <c r="Z57" s="10">
        <v>0</v>
      </c>
      <c r="AA57" s="4">
        <v>5.070422535211268</v>
      </c>
      <c r="AB57" s="4">
        <v>0</v>
      </c>
      <c r="AC57" s="10">
        <v>0</v>
      </c>
      <c r="AD57" s="4">
        <v>126.40845070422536</v>
      </c>
      <c r="AE57" s="4">
        <v>0</v>
      </c>
      <c r="AF57" s="10">
        <v>0</v>
      </c>
      <c r="AG57" s="4">
        <v>0</v>
      </c>
      <c r="AH57" s="4">
        <v>0</v>
      </c>
      <c r="AI57" s="10" t="s">
        <v>1172</v>
      </c>
      <c r="AJ57" s="4">
        <v>0</v>
      </c>
      <c r="AK57" s="4">
        <v>0</v>
      </c>
      <c r="AL57" s="10" t="s">
        <v>1172</v>
      </c>
      <c r="AM57" s="1">
        <v>395012</v>
      </c>
      <c r="AN57" s="1">
        <v>3</v>
      </c>
      <c r="AX57"/>
      <c r="AY57"/>
    </row>
    <row r="58" spans="1:51" x14ac:dyDescent="0.25">
      <c r="A58" t="s">
        <v>721</v>
      </c>
      <c r="B58" t="s">
        <v>94</v>
      </c>
      <c r="C58" t="s">
        <v>913</v>
      </c>
      <c r="D58" t="s">
        <v>756</v>
      </c>
      <c r="E58" s="4">
        <v>88.086956521739125</v>
      </c>
      <c r="F58" s="4">
        <v>267.63141304347829</v>
      </c>
      <c r="G58" s="4">
        <v>69.77543478260867</v>
      </c>
      <c r="H58" s="10">
        <v>0.26071466719518921</v>
      </c>
      <c r="I58" s="4">
        <v>250.97652173913045</v>
      </c>
      <c r="J58" s="4">
        <v>69.77543478260867</v>
      </c>
      <c r="K58" s="10">
        <v>0.27801578529777587</v>
      </c>
      <c r="L58" s="4">
        <v>41.515217391304347</v>
      </c>
      <c r="M58" s="4">
        <v>1.3195652173913042</v>
      </c>
      <c r="N58" s="10">
        <v>3.1785097135675754E-2</v>
      </c>
      <c r="O58" s="4">
        <v>29.974456521739132</v>
      </c>
      <c r="P58" s="4">
        <v>1.3195652173913042</v>
      </c>
      <c r="Q58" s="8">
        <v>4.4022990589813786E-2</v>
      </c>
      <c r="R58" s="4">
        <v>5.8016304347826084</v>
      </c>
      <c r="S58" s="4">
        <v>0</v>
      </c>
      <c r="T58" s="10">
        <v>0</v>
      </c>
      <c r="U58" s="4">
        <v>5.7391304347826084</v>
      </c>
      <c r="V58" s="4">
        <v>0</v>
      </c>
      <c r="W58" s="10">
        <v>0</v>
      </c>
      <c r="X58" s="4">
        <v>66.09402173913044</v>
      </c>
      <c r="Y58" s="4">
        <v>1.977173913043478</v>
      </c>
      <c r="Z58" s="10">
        <v>2.9914565054722762E-2</v>
      </c>
      <c r="AA58" s="4">
        <v>5.1141304347826084</v>
      </c>
      <c r="AB58" s="4">
        <v>0</v>
      </c>
      <c r="AC58" s="10">
        <v>0</v>
      </c>
      <c r="AD58" s="4">
        <v>129.29663043478263</v>
      </c>
      <c r="AE58" s="4">
        <v>66.478695652173883</v>
      </c>
      <c r="AF58" s="10">
        <v>0.51415644343265243</v>
      </c>
      <c r="AG58" s="4">
        <v>25.611413043478262</v>
      </c>
      <c r="AH58" s="4">
        <v>0</v>
      </c>
      <c r="AI58" s="10">
        <v>0</v>
      </c>
      <c r="AJ58" s="4">
        <v>0</v>
      </c>
      <c r="AK58" s="4">
        <v>0</v>
      </c>
      <c r="AL58" s="10" t="s">
        <v>1172</v>
      </c>
      <c r="AM58" s="1">
        <v>395202</v>
      </c>
      <c r="AN58" s="1">
        <v>3</v>
      </c>
      <c r="AX58"/>
      <c r="AY58"/>
    </row>
    <row r="59" spans="1:51" x14ac:dyDescent="0.25">
      <c r="A59" t="s">
        <v>721</v>
      </c>
      <c r="B59" t="s">
        <v>51</v>
      </c>
      <c r="C59" t="s">
        <v>913</v>
      </c>
      <c r="D59" t="s">
        <v>756</v>
      </c>
      <c r="E59" s="4">
        <v>171.20652173913044</v>
      </c>
      <c r="F59" s="4">
        <v>618.37695652173909</v>
      </c>
      <c r="G59" s="4">
        <v>117.7086956521739</v>
      </c>
      <c r="H59" s="10">
        <v>0.19035103816653273</v>
      </c>
      <c r="I59" s="4">
        <v>558.27913043478259</v>
      </c>
      <c r="J59" s="4">
        <v>117.7086956521739</v>
      </c>
      <c r="K59" s="10">
        <v>0.2108420129559625</v>
      </c>
      <c r="L59" s="4">
        <v>83.911304347826089</v>
      </c>
      <c r="M59" s="4">
        <v>17.370543478260874</v>
      </c>
      <c r="N59" s="10">
        <v>0.20701076706252985</v>
      </c>
      <c r="O59" s="4">
        <v>35.286304347826096</v>
      </c>
      <c r="P59" s="4">
        <v>17.370543478260874</v>
      </c>
      <c r="Q59" s="8">
        <v>0.49227437668266416</v>
      </c>
      <c r="R59" s="4">
        <v>46.114130434782609</v>
      </c>
      <c r="S59" s="4">
        <v>0</v>
      </c>
      <c r="T59" s="10">
        <v>0</v>
      </c>
      <c r="U59" s="4">
        <v>2.5108695652173911</v>
      </c>
      <c r="V59" s="4">
        <v>0</v>
      </c>
      <c r="W59" s="10">
        <v>0</v>
      </c>
      <c r="X59" s="4">
        <v>147.61554347826086</v>
      </c>
      <c r="Y59" s="4">
        <v>55.504130434782589</v>
      </c>
      <c r="Z59" s="10">
        <v>0.37600464779616249</v>
      </c>
      <c r="AA59" s="4">
        <v>11.472826086956522</v>
      </c>
      <c r="AB59" s="4">
        <v>0</v>
      </c>
      <c r="AC59" s="10">
        <v>0</v>
      </c>
      <c r="AD59" s="4">
        <v>375.37728260869562</v>
      </c>
      <c r="AE59" s="4">
        <v>44.834021739130442</v>
      </c>
      <c r="AF59" s="10">
        <v>0.11943722706807154</v>
      </c>
      <c r="AG59" s="4">
        <v>0</v>
      </c>
      <c r="AH59" s="4">
        <v>0</v>
      </c>
      <c r="AI59" s="10" t="s">
        <v>1172</v>
      </c>
      <c r="AJ59" s="4">
        <v>0</v>
      </c>
      <c r="AK59" s="4">
        <v>0</v>
      </c>
      <c r="AL59" s="10" t="s">
        <v>1172</v>
      </c>
      <c r="AM59" s="1">
        <v>395078</v>
      </c>
      <c r="AN59" s="1">
        <v>3</v>
      </c>
      <c r="AX59"/>
      <c r="AY59"/>
    </row>
    <row r="60" spans="1:51" x14ac:dyDescent="0.25">
      <c r="A60" t="s">
        <v>721</v>
      </c>
      <c r="B60" t="s">
        <v>149</v>
      </c>
      <c r="C60" t="s">
        <v>919</v>
      </c>
      <c r="D60" t="s">
        <v>756</v>
      </c>
      <c r="E60" s="4">
        <v>129.19565217391303</v>
      </c>
      <c r="F60" s="4">
        <v>382.19608695652175</v>
      </c>
      <c r="G60" s="4">
        <v>70.416195652173911</v>
      </c>
      <c r="H60" s="10">
        <v>0.18424101673281754</v>
      </c>
      <c r="I60" s="4">
        <v>368.59554347826088</v>
      </c>
      <c r="J60" s="4">
        <v>70.416195652173911</v>
      </c>
      <c r="K60" s="10">
        <v>0.19103919430953981</v>
      </c>
      <c r="L60" s="4">
        <v>49.39402173913043</v>
      </c>
      <c r="M60" s="4">
        <v>2.4972826086956523</v>
      </c>
      <c r="N60" s="10">
        <v>5.0558397975463507E-2</v>
      </c>
      <c r="O60" s="4">
        <v>35.793478260869563</v>
      </c>
      <c r="P60" s="4">
        <v>2.4972826086956523</v>
      </c>
      <c r="Q60" s="8">
        <v>6.9769207409656864E-2</v>
      </c>
      <c r="R60" s="4">
        <v>8.991847826086957</v>
      </c>
      <c r="S60" s="4">
        <v>0</v>
      </c>
      <c r="T60" s="10">
        <v>0</v>
      </c>
      <c r="U60" s="4">
        <v>4.6086956521739131</v>
      </c>
      <c r="V60" s="4">
        <v>0</v>
      </c>
      <c r="W60" s="10">
        <v>0</v>
      </c>
      <c r="X60" s="4">
        <v>120.44141304347826</v>
      </c>
      <c r="Y60" s="4">
        <v>9.9251086956521739</v>
      </c>
      <c r="Z60" s="10">
        <v>8.2406113020853544E-2</v>
      </c>
      <c r="AA60" s="4">
        <v>0</v>
      </c>
      <c r="AB60" s="4">
        <v>0</v>
      </c>
      <c r="AC60" s="10" t="s">
        <v>1172</v>
      </c>
      <c r="AD60" s="4">
        <v>170.84358695652173</v>
      </c>
      <c r="AE60" s="4">
        <v>42.925108695652177</v>
      </c>
      <c r="AF60" s="10">
        <v>0.25125384839043596</v>
      </c>
      <c r="AG60" s="4">
        <v>41.517065217391306</v>
      </c>
      <c r="AH60" s="4">
        <v>15.068695652173913</v>
      </c>
      <c r="AI60" s="10">
        <v>0.36295185060098389</v>
      </c>
      <c r="AJ60" s="4">
        <v>0</v>
      </c>
      <c r="AK60" s="4">
        <v>0</v>
      </c>
      <c r="AL60" s="10" t="s">
        <v>1172</v>
      </c>
      <c r="AM60" s="1">
        <v>395311</v>
      </c>
      <c r="AN60" s="1">
        <v>3</v>
      </c>
      <c r="AX60"/>
      <c r="AY60"/>
    </row>
    <row r="61" spans="1:51" x14ac:dyDescent="0.25">
      <c r="A61" t="s">
        <v>721</v>
      </c>
      <c r="B61" t="s">
        <v>57</v>
      </c>
      <c r="C61" t="s">
        <v>919</v>
      </c>
      <c r="D61" t="s">
        <v>756</v>
      </c>
      <c r="E61" s="4">
        <v>37.858695652173914</v>
      </c>
      <c r="F61" s="4">
        <v>114.36543478260869</v>
      </c>
      <c r="G61" s="4">
        <v>0</v>
      </c>
      <c r="H61" s="10">
        <v>0</v>
      </c>
      <c r="I61" s="4">
        <v>88.381739130434767</v>
      </c>
      <c r="J61" s="4">
        <v>0</v>
      </c>
      <c r="K61" s="10">
        <v>0</v>
      </c>
      <c r="L61" s="4">
        <v>39.743152173913039</v>
      </c>
      <c r="M61" s="4">
        <v>0</v>
      </c>
      <c r="N61" s="10">
        <v>0</v>
      </c>
      <c r="O61" s="4">
        <v>13.759456521739128</v>
      </c>
      <c r="P61" s="4">
        <v>0</v>
      </c>
      <c r="Q61" s="8">
        <v>0</v>
      </c>
      <c r="R61" s="4">
        <v>17.896739130434781</v>
      </c>
      <c r="S61" s="4">
        <v>0</v>
      </c>
      <c r="T61" s="10">
        <v>0</v>
      </c>
      <c r="U61" s="4">
        <v>8.0869565217391308</v>
      </c>
      <c r="V61" s="4">
        <v>0</v>
      </c>
      <c r="W61" s="10">
        <v>0</v>
      </c>
      <c r="X61" s="4">
        <v>20.771739130434781</v>
      </c>
      <c r="Y61" s="4">
        <v>0</v>
      </c>
      <c r="Z61" s="10">
        <v>0</v>
      </c>
      <c r="AA61" s="4">
        <v>0</v>
      </c>
      <c r="AB61" s="4">
        <v>0</v>
      </c>
      <c r="AC61" s="10" t="s">
        <v>1172</v>
      </c>
      <c r="AD61" s="4">
        <v>53.850543478260867</v>
      </c>
      <c r="AE61" s="4">
        <v>0</v>
      </c>
      <c r="AF61" s="10">
        <v>0</v>
      </c>
      <c r="AG61" s="4">
        <v>0</v>
      </c>
      <c r="AH61" s="4">
        <v>0</v>
      </c>
      <c r="AI61" s="10" t="s">
        <v>1172</v>
      </c>
      <c r="AJ61" s="4">
        <v>0</v>
      </c>
      <c r="AK61" s="4">
        <v>0</v>
      </c>
      <c r="AL61" s="10" t="s">
        <v>1172</v>
      </c>
      <c r="AM61" s="1">
        <v>395095</v>
      </c>
      <c r="AN61" s="1">
        <v>3</v>
      </c>
      <c r="AX61"/>
      <c r="AY61"/>
    </row>
    <row r="62" spans="1:51" x14ac:dyDescent="0.25">
      <c r="A62" t="s">
        <v>721</v>
      </c>
      <c r="B62" t="s">
        <v>88</v>
      </c>
      <c r="C62" t="s">
        <v>935</v>
      </c>
      <c r="D62" t="s">
        <v>767</v>
      </c>
      <c r="E62" s="4">
        <v>113.58695652173913</v>
      </c>
      <c r="F62" s="4">
        <v>353.13586956521732</v>
      </c>
      <c r="G62" s="4">
        <v>86.18695652173912</v>
      </c>
      <c r="H62" s="10">
        <v>0.24406174492512736</v>
      </c>
      <c r="I62" s="4">
        <v>331.7999999999999</v>
      </c>
      <c r="J62" s="4">
        <v>86.18695652173912</v>
      </c>
      <c r="K62" s="10">
        <v>0.25975574599680273</v>
      </c>
      <c r="L62" s="4">
        <v>88.619565217391298</v>
      </c>
      <c r="M62" s="4">
        <v>15.204347826086956</v>
      </c>
      <c r="N62" s="10">
        <v>0.17156874770023303</v>
      </c>
      <c r="O62" s="4">
        <v>67.283695652173904</v>
      </c>
      <c r="P62" s="4">
        <v>15.204347826086956</v>
      </c>
      <c r="Q62" s="8">
        <v>0.2259737322498829</v>
      </c>
      <c r="R62" s="4">
        <v>16.553260869565214</v>
      </c>
      <c r="S62" s="4">
        <v>0</v>
      </c>
      <c r="T62" s="10">
        <v>0</v>
      </c>
      <c r="U62" s="4">
        <v>4.7826086956521738</v>
      </c>
      <c r="V62" s="4">
        <v>0</v>
      </c>
      <c r="W62" s="10">
        <v>0</v>
      </c>
      <c r="X62" s="4">
        <v>54.880434782608695</v>
      </c>
      <c r="Y62" s="4">
        <v>12.729347826086956</v>
      </c>
      <c r="Z62" s="10">
        <v>0.2319469201822143</v>
      </c>
      <c r="AA62" s="4">
        <v>0</v>
      </c>
      <c r="AB62" s="4">
        <v>0</v>
      </c>
      <c r="AC62" s="10" t="s">
        <v>1172</v>
      </c>
      <c r="AD62" s="4">
        <v>206.37065217391296</v>
      </c>
      <c r="AE62" s="4">
        <v>58.253260869565217</v>
      </c>
      <c r="AF62" s="10">
        <v>0.28227492744692179</v>
      </c>
      <c r="AG62" s="4">
        <v>3.2652173913043474</v>
      </c>
      <c r="AH62" s="4">
        <v>0</v>
      </c>
      <c r="AI62" s="10">
        <v>0</v>
      </c>
      <c r="AJ62" s="4">
        <v>0</v>
      </c>
      <c r="AK62" s="4">
        <v>0</v>
      </c>
      <c r="AL62" s="10" t="s">
        <v>1172</v>
      </c>
      <c r="AM62" s="1">
        <v>395188</v>
      </c>
      <c r="AN62" s="1">
        <v>3</v>
      </c>
      <c r="AX62"/>
      <c r="AY62"/>
    </row>
    <row r="63" spans="1:51" x14ac:dyDescent="0.25">
      <c r="A63" t="s">
        <v>721</v>
      </c>
      <c r="B63" t="s">
        <v>247</v>
      </c>
      <c r="C63" t="s">
        <v>1009</v>
      </c>
      <c r="D63" t="s">
        <v>753</v>
      </c>
      <c r="E63" s="4">
        <v>25.423913043478262</v>
      </c>
      <c r="F63" s="4">
        <v>95.135869565217391</v>
      </c>
      <c r="G63" s="4">
        <v>8.5896739130434785</v>
      </c>
      <c r="H63" s="10">
        <v>9.0288489003141958E-2</v>
      </c>
      <c r="I63" s="4">
        <v>81.877717391304344</v>
      </c>
      <c r="J63" s="4">
        <v>8.5896739130434785</v>
      </c>
      <c r="K63" s="10">
        <v>0.10490856592877768</v>
      </c>
      <c r="L63" s="4">
        <v>26.413043478260871</v>
      </c>
      <c r="M63" s="4">
        <v>0.50815217391304346</v>
      </c>
      <c r="N63" s="10">
        <v>1.9238683127572015E-2</v>
      </c>
      <c r="O63" s="4">
        <v>17.502717391304348</v>
      </c>
      <c r="P63" s="4">
        <v>0.50815217391304346</v>
      </c>
      <c r="Q63" s="8">
        <v>2.9032758888371372E-2</v>
      </c>
      <c r="R63" s="4">
        <v>3.8668478260869565</v>
      </c>
      <c r="S63" s="4">
        <v>0</v>
      </c>
      <c r="T63" s="10">
        <v>0</v>
      </c>
      <c r="U63" s="4">
        <v>5.0434782608695654</v>
      </c>
      <c r="V63" s="4">
        <v>0</v>
      </c>
      <c r="W63" s="10">
        <v>0</v>
      </c>
      <c r="X63" s="4">
        <v>21.828804347826086</v>
      </c>
      <c r="Y63" s="4">
        <v>6.0815217391304346</v>
      </c>
      <c r="Z63" s="10">
        <v>0.27860077181625792</v>
      </c>
      <c r="AA63" s="4">
        <v>4.3478260869565215</v>
      </c>
      <c r="AB63" s="4">
        <v>0</v>
      </c>
      <c r="AC63" s="10">
        <v>0</v>
      </c>
      <c r="AD63" s="4">
        <v>42.546195652173914</v>
      </c>
      <c r="AE63" s="4">
        <v>2</v>
      </c>
      <c r="AF63" s="10">
        <v>4.7007728172702302E-2</v>
      </c>
      <c r="AG63" s="4">
        <v>0</v>
      </c>
      <c r="AH63" s="4">
        <v>0</v>
      </c>
      <c r="AI63" s="10" t="s">
        <v>1172</v>
      </c>
      <c r="AJ63" s="4">
        <v>0</v>
      </c>
      <c r="AK63" s="4">
        <v>0</v>
      </c>
      <c r="AL63" s="10" t="s">
        <v>1172</v>
      </c>
      <c r="AM63" s="1">
        <v>395448</v>
      </c>
      <c r="AN63" s="1">
        <v>3</v>
      </c>
      <c r="AX63"/>
      <c r="AY63"/>
    </row>
    <row r="64" spans="1:51" x14ac:dyDescent="0.25">
      <c r="A64" t="s">
        <v>721</v>
      </c>
      <c r="B64" t="s">
        <v>122</v>
      </c>
      <c r="C64" t="s">
        <v>950</v>
      </c>
      <c r="D64" t="s">
        <v>747</v>
      </c>
      <c r="E64" s="4">
        <v>95.647887323943664</v>
      </c>
      <c r="F64" s="4">
        <v>403.58830985915483</v>
      </c>
      <c r="G64" s="4">
        <v>40.450563380281693</v>
      </c>
      <c r="H64" s="10">
        <v>0.10022729200059888</v>
      </c>
      <c r="I64" s="4">
        <v>392.78549295774644</v>
      </c>
      <c r="J64" s="4">
        <v>40.450563380281693</v>
      </c>
      <c r="K64" s="10">
        <v>0.10298385277847603</v>
      </c>
      <c r="L64" s="4">
        <v>47.447042253521111</v>
      </c>
      <c r="M64" s="4">
        <v>3.2253521126760565</v>
      </c>
      <c r="N64" s="10">
        <v>6.7977938338963553E-2</v>
      </c>
      <c r="O64" s="4">
        <v>36.644225352112663</v>
      </c>
      <c r="P64" s="4">
        <v>3.2253521126760565</v>
      </c>
      <c r="Q64" s="8">
        <v>8.8018018710555285E-2</v>
      </c>
      <c r="R64" s="4">
        <v>5.619718309859155</v>
      </c>
      <c r="S64" s="4">
        <v>0</v>
      </c>
      <c r="T64" s="10">
        <v>0</v>
      </c>
      <c r="U64" s="4">
        <v>5.183098591549296</v>
      </c>
      <c r="V64" s="4">
        <v>0</v>
      </c>
      <c r="W64" s="10">
        <v>0</v>
      </c>
      <c r="X64" s="4">
        <v>109.48591549295772</v>
      </c>
      <c r="Y64" s="4">
        <v>8.4928169014084514</v>
      </c>
      <c r="Z64" s="10">
        <v>7.7569949186338222E-2</v>
      </c>
      <c r="AA64" s="4">
        <v>0</v>
      </c>
      <c r="AB64" s="4">
        <v>0</v>
      </c>
      <c r="AC64" s="10" t="s">
        <v>1172</v>
      </c>
      <c r="AD64" s="4">
        <v>246.65535211267604</v>
      </c>
      <c r="AE64" s="4">
        <v>28.732394366197184</v>
      </c>
      <c r="AF64" s="10">
        <v>0.11648802314685543</v>
      </c>
      <c r="AG64" s="4">
        <v>0</v>
      </c>
      <c r="AH64" s="4">
        <v>0</v>
      </c>
      <c r="AI64" s="10" t="s">
        <v>1172</v>
      </c>
      <c r="AJ64" s="4">
        <v>0</v>
      </c>
      <c r="AK64" s="4">
        <v>0</v>
      </c>
      <c r="AL64" s="10" t="s">
        <v>1172</v>
      </c>
      <c r="AM64" s="1">
        <v>395261</v>
      </c>
      <c r="AN64" s="1">
        <v>3</v>
      </c>
      <c r="AX64"/>
      <c r="AY64"/>
    </row>
    <row r="65" spans="1:51" x14ac:dyDescent="0.25">
      <c r="A65" t="s">
        <v>721</v>
      </c>
      <c r="B65" t="s">
        <v>175</v>
      </c>
      <c r="C65" t="s">
        <v>818</v>
      </c>
      <c r="D65" t="s">
        <v>761</v>
      </c>
      <c r="E65" s="4">
        <v>43.902173913043477</v>
      </c>
      <c r="F65" s="4">
        <v>204.49076086956521</v>
      </c>
      <c r="G65" s="4">
        <v>7.6177173913043488</v>
      </c>
      <c r="H65" s="10">
        <v>3.7252134809960064E-2</v>
      </c>
      <c r="I65" s="4">
        <v>185.89239130434783</v>
      </c>
      <c r="J65" s="4">
        <v>7.6177173913043488</v>
      </c>
      <c r="K65" s="10">
        <v>4.0979177995684749E-2</v>
      </c>
      <c r="L65" s="4">
        <v>37.556521739130432</v>
      </c>
      <c r="M65" s="4">
        <v>0.64456521739130435</v>
      </c>
      <c r="N65" s="10">
        <v>1.7162537624450105E-2</v>
      </c>
      <c r="O65" s="4">
        <v>29.238043478260867</v>
      </c>
      <c r="P65" s="4">
        <v>0.64456521739130435</v>
      </c>
      <c r="Q65" s="8">
        <v>2.2045429198111456E-2</v>
      </c>
      <c r="R65" s="4">
        <v>2.8695652173913042</v>
      </c>
      <c r="S65" s="4">
        <v>0</v>
      </c>
      <c r="T65" s="10">
        <v>0</v>
      </c>
      <c r="U65" s="4">
        <v>5.4489130434782611</v>
      </c>
      <c r="V65" s="4">
        <v>0</v>
      </c>
      <c r="W65" s="10">
        <v>0</v>
      </c>
      <c r="X65" s="4">
        <v>38.124999999999993</v>
      </c>
      <c r="Y65" s="4">
        <v>0.40760869565217389</v>
      </c>
      <c r="Z65" s="10">
        <v>1.0691375623663579E-2</v>
      </c>
      <c r="AA65" s="4">
        <v>10.279891304347828</v>
      </c>
      <c r="AB65" s="4">
        <v>0</v>
      </c>
      <c r="AC65" s="10">
        <v>0</v>
      </c>
      <c r="AD65" s="4">
        <v>118.52934782608695</v>
      </c>
      <c r="AE65" s="4">
        <v>6.5655434782608708</v>
      </c>
      <c r="AF65" s="10">
        <v>5.5391711830678529E-2</v>
      </c>
      <c r="AG65" s="4">
        <v>0</v>
      </c>
      <c r="AH65" s="4">
        <v>0</v>
      </c>
      <c r="AI65" s="10" t="s">
        <v>1172</v>
      </c>
      <c r="AJ65" s="4">
        <v>0</v>
      </c>
      <c r="AK65" s="4">
        <v>0</v>
      </c>
      <c r="AL65" s="10" t="s">
        <v>1172</v>
      </c>
      <c r="AM65" s="1">
        <v>395349</v>
      </c>
      <c r="AN65" s="1">
        <v>3</v>
      </c>
      <c r="AX65"/>
      <c r="AY65"/>
    </row>
    <row r="66" spans="1:51" x14ac:dyDescent="0.25">
      <c r="A66" t="s">
        <v>721</v>
      </c>
      <c r="B66" t="s">
        <v>510</v>
      </c>
      <c r="C66" t="s">
        <v>1090</v>
      </c>
      <c r="D66" t="s">
        <v>795</v>
      </c>
      <c r="E66" s="4">
        <v>145.38043478260869</v>
      </c>
      <c r="F66" s="4">
        <v>486.26</v>
      </c>
      <c r="G66" s="4">
        <v>26.004565217391303</v>
      </c>
      <c r="H66" s="10">
        <v>5.3478725820325139E-2</v>
      </c>
      <c r="I66" s="4">
        <v>445.41760869565218</v>
      </c>
      <c r="J66" s="4">
        <v>26.004565217391303</v>
      </c>
      <c r="K66" s="10">
        <v>5.8382436414093075E-2</v>
      </c>
      <c r="L66" s="4">
        <v>84.472826086956516</v>
      </c>
      <c r="M66" s="4">
        <v>0</v>
      </c>
      <c r="N66" s="10">
        <v>0</v>
      </c>
      <c r="O66" s="4">
        <v>58.527173913043477</v>
      </c>
      <c r="P66" s="4">
        <v>0</v>
      </c>
      <c r="Q66" s="8">
        <v>0</v>
      </c>
      <c r="R66" s="4">
        <v>21.684782608695652</v>
      </c>
      <c r="S66" s="4">
        <v>0</v>
      </c>
      <c r="T66" s="10">
        <v>0</v>
      </c>
      <c r="U66" s="4">
        <v>4.2608695652173916</v>
      </c>
      <c r="V66" s="4">
        <v>0</v>
      </c>
      <c r="W66" s="10">
        <v>0</v>
      </c>
      <c r="X66" s="4">
        <v>117.11597826086957</v>
      </c>
      <c r="Y66" s="4">
        <v>15.067065217391304</v>
      </c>
      <c r="Z66" s="10">
        <v>0.12865080786696947</v>
      </c>
      <c r="AA66" s="4">
        <v>14.896739130434783</v>
      </c>
      <c r="AB66" s="4">
        <v>0</v>
      </c>
      <c r="AC66" s="10">
        <v>0</v>
      </c>
      <c r="AD66" s="4">
        <v>269.77445652173913</v>
      </c>
      <c r="AE66" s="4">
        <v>10.937499999999998</v>
      </c>
      <c r="AF66" s="10">
        <v>4.0543126806813254E-2</v>
      </c>
      <c r="AG66" s="4">
        <v>0</v>
      </c>
      <c r="AH66" s="4">
        <v>0</v>
      </c>
      <c r="AI66" s="10" t="s">
        <v>1172</v>
      </c>
      <c r="AJ66" s="4">
        <v>0</v>
      </c>
      <c r="AK66" s="4">
        <v>0</v>
      </c>
      <c r="AL66" s="10" t="s">
        <v>1172</v>
      </c>
      <c r="AM66" s="1">
        <v>395828</v>
      </c>
      <c r="AN66" s="1">
        <v>3</v>
      </c>
      <c r="AX66"/>
      <c r="AY66"/>
    </row>
    <row r="67" spans="1:51" x14ac:dyDescent="0.25">
      <c r="A67" t="s">
        <v>721</v>
      </c>
      <c r="B67" t="s">
        <v>121</v>
      </c>
      <c r="C67" t="s">
        <v>820</v>
      </c>
      <c r="D67" t="s">
        <v>772</v>
      </c>
      <c r="E67" s="4">
        <v>90.782608695652172</v>
      </c>
      <c r="F67" s="4">
        <v>356.58521739130435</v>
      </c>
      <c r="G67" s="4">
        <v>0</v>
      </c>
      <c r="H67" s="10">
        <v>0</v>
      </c>
      <c r="I67" s="4">
        <v>324.07434782608698</v>
      </c>
      <c r="J67" s="4">
        <v>0</v>
      </c>
      <c r="K67" s="10">
        <v>0</v>
      </c>
      <c r="L67" s="4">
        <v>73.702826086956534</v>
      </c>
      <c r="M67" s="4">
        <v>0</v>
      </c>
      <c r="N67" s="10">
        <v>0</v>
      </c>
      <c r="O67" s="4">
        <v>46.16478260869566</v>
      </c>
      <c r="P67" s="4">
        <v>0</v>
      </c>
      <c r="Q67" s="8">
        <v>0</v>
      </c>
      <c r="R67" s="4">
        <v>21.798913043478262</v>
      </c>
      <c r="S67" s="4">
        <v>0</v>
      </c>
      <c r="T67" s="10">
        <v>0</v>
      </c>
      <c r="U67" s="4">
        <v>5.7391304347826084</v>
      </c>
      <c r="V67" s="4">
        <v>0</v>
      </c>
      <c r="W67" s="10">
        <v>0</v>
      </c>
      <c r="X67" s="4">
        <v>78.831521739130437</v>
      </c>
      <c r="Y67" s="4">
        <v>0</v>
      </c>
      <c r="Z67" s="10">
        <v>0</v>
      </c>
      <c r="AA67" s="4">
        <v>4.9728260869565215</v>
      </c>
      <c r="AB67" s="4">
        <v>0</v>
      </c>
      <c r="AC67" s="10">
        <v>0</v>
      </c>
      <c r="AD67" s="4">
        <v>159.78445652173914</v>
      </c>
      <c r="AE67" s="4">
        <v>0</v>
      </c>
      <c r="AF67" s="10">
        <v>0</v>
      </c>
      <c r="AG67" s="4">
        <v>39.293586956521743</v>
      </c>
      <c r="AH67" s="4">
        <v>0</v>
      </c>
      <c r="AI67" s="10">
        <v>0</v>
      </c>
      <c r="AJ67" s="4">
        <v>0</v>
      </c>
      <c r="AK67" s="4">
        <v>0</v>
      </c>
      <c r="AL67" s="10" t="s">
        <v>1172</v>
      </c>
      <c r="AM67" s="1">
        <v>395260</v>
      </c>
      <c r="AN67" s="1">
        <v>3</v>
      </c>
      <c r="AX67"/>
      <c r="AY67"/>
    </row>
    <row r="68" spans="1:51" x14ac:dyDescent="0.25">
      <c r="A68" t="s">
        <v>721</v>
      </c>
      <c r="B68" t="s">
        <v>551</v>
      </c>
      <c r="C68" t="s">
        <v>881</v>
      </c>
      <c r="D68" t="s">
        <v>774</v>
      </c>
      <c r="E68" s="4">
        <v>286.23913043478262</v>
      </c>
      <c r="F68" s="4">
        <v>840.429347826087</v>
      </c>
      <c r="G68" s="4">
        <v>7.4021739130434785</v>
      </c>
      <c r="H68" s="10">
        <v>8.8076099819579794E-3</v>
      </c>
      <c r="I68" s="4">
        <v>799.52989130434787</v>
      </c>
      <c r="J68" s="4">
        <v>1.0869565217391304E-2</v>
      </c>
      <c r="K68" s="10">
        <v>1.3594945399300539E-5</v>
      </c>
      <c r="L68" s="4">
        <v>97.959239130434781</v>
      </c>
      <c r="M68" s="4">
        <v>7.3913043478260869</v>
      </c>
      <c r="N68" s="10">
        <v>7.5452855835113325E-2</v>
      </c>
      <c r="O68" s="4">
        <v>61.980978260869563</v>
      </c>
      <c r="P68" s="4">
        <v>0</v>
      </c>
      <c r="Q68" s="8">
        <v>0</v>
      </c>
      <c r="R68" s="4">
        <v>33.717391304347828</v>
      </c>
      <c r="S68" s="4">
        <v>7.3913043478260869</v>
      </c>
      <c r="T68" s="10">
        <v>0.21921341070277239</v>
      </c>
      <c r="U68" s="4">
        <v>2.2608695652173911</v>
      </c>
      <c r="V68" s="4">
        <v>0</v>
      </c>
      <c r="W68" s="10">
        <v>0</v>
      </c>
      <c r="X68" s="4">
        <v>209.72282608695653</v>
      </c>
      <c r="Y68" s="4">
        <v>1.0869565217391304E-2</v>
      </c>
      <c r="Z68" s="10">
        <v>5.1828241208634581E-5</v>
      </c>
      <c r="AA68" s="4">
        <v>4.9211956521739131</v>
      </c>
      <c r="AB68" s="4">
        <v>0</v>
      </c>
      <c r="AC68" s="10">
        <v>0</v>
      </c>
      <c r="AD68" s="4">
        <v>527.82608695652175</v>
      </c>
      <c r="AE68" s="4">
        <v>0</v>
      </c>
      <c r="AF68" s="10">
        <v>0</v>
      </c>
      <c r="AG68" s="4">
        <v>0</v>
      </c>
      <c r="AH68" s="4">
        <v>0</v>
      </c>
      <c r="AI68" s="10" t="s">
        <v>1172</v>
      </c>
      <c r="AJ68" s="4">
        <v>0</v>
      </c>
      <c r="AK68" s="4">
        <v>0</v>
      </c>
      <c r="AL68" s="10" t="s">
        <v>1172</v>
      </c>
      <c r="AM68" s="1">
        <v>395893</v>
      </c>
      <c r="AN68" s="1">
        <v>3</v>
      </c>
      <c r="AX68"/>
      <c r="AY68"/>
    </row>
    <row r="69" spans="1:51" x14ac:dyDescent="0.25">
      <c r="A69" t="s">
        <v>721</v>
      </c>
      <c r="B69" t="s">
        <v>503</v>
      </c>
      <c r="C69" t="s">
        <v>881</v>
      </c>
      <c r="D69" t="s">
        <v>774</v>
      </c>
      <c r="E69" s="4">
        <v>237.95652173913044</v>
      </c>
      <c r="F69" s="4">
        <v>739.86739130434785</v>
      </c>
      <c r="G69" s="4">
        <v>0</v>
      </c>
      <c r="H69" s="10">
        <v>0</v>
      </c>
      <c r="I69" s="4">
        <v>699.38369565217386</v>
      </c>
      <c r="J69" s="4">
        <v>0</v>
      </c>
      <c r="K69" s="10">
        <v>0</v>
      </c>
      <c r="L69" s="4">
        <v>95.081521739130423</v>
      </c>
      <c r="M69" s="4">
        <v>0</v>
      </c>
      <c r="N69" s="10">
        <v>0</v>
      </c>
      <c r="O69" s="4">
        <v>59.81521739130433</v>
      </c>
      <c r="P69" s="4">
        <v>0</v>
      </c>
      <c r="Q69" s="8">
        <v>0</v>
      </c>
      <c r="R69" s="4">
        <v>29.788043478260871</v>
      </c>
      <c r="S69" s="4">
        <v>0</v>
      </c>
      <c r="T69" s="10">
        <v>0</v>
      </c>
      <c r="U69" s="4">
        <v>5.4782608695652177</v>
      </c>
      <c r="V69" s="4">
        <v>0</v>
      </c>
      <c r="W69" s="10">
        <v>0</v>
      </c>
      <c r="X69" s="4">
        <v>215.22391304347829</v>
      </c>
      <c r="Y69" s="4">
        <v>0</v>
      </c>
      <c r="Z69" s="10">
        <v>0</v>
      </c>
      <c r="AA69" s="4">
        <v>5.2173913043478262</v>
      </c>
      <c r="AB69" s="4">
        <v>0</v>
      </c>
      <c r="AC69" s="10">
        <v>0</v>
      </c>
      <c r="AD69" s="4">
        <v>424.34456521739128</v>
      </c>
      <c r="AE69" s="4">
        <v>0</v>
      </c>
      <c r="AF69" s="10">
        <v>0</v>
      </c>
      <c r="AG69" s="4">
        <v>0</v>
      </c>
      <c r="AH69" s="4">
        <v>0</v>
      </c>
      <c r="AI69" s="10" t="s">
        <v>1172</v>
      </c>
      <c r="AJ69" s="4">
        <v>0</v>
      </c>
      <c r="AK69" s="4">
        <v>0</v>
      </c>
      <c r="AL69" s="10" t="s">
        <v>1172</v>
      </c>
      <c r="AM69" s="1">
        <v>395819</v>
      </c>
      <c r="AN69" s="1">
        <v>3</v>
      </c>
      <c r="AX69"/>
      <c r="AY69"/>
    </row>
    <row r="70" spans="1:51" x14ac:dyDescent="0.25">
      <c r="A70" t="s">
        <v>721</v>
      </c>
      <c r="B70" t="s">
        <v>354</v>
      </c>
      <c r="C70" t="s">
        <v>1045</v>
      </c>
      <c r="D70" t="s">
        <v>768</v>
      </c>
      <c r="E70" s="4">
        <v>106.60869565217391</v>
      </c>
      <c r="F70" s="4">
        <v>332.17934782608694</v>
      </c>
      <c r="G70" s="4">
        <v>0</v>
      </c>
      <c r="H70" s="10">
        <v>0</v>
      </c>
      <c r="I70" s="4">
        <v>311.58152173913044</v>
      </c>
      <c r="J70" s="4">
        <v>0</v>
      </c>
      <c r="K70" s="10">
        <v>0</v>
      </c>
      <c r="L70" s="4">
        <v>85.195652173913032</v>
      </c>
      <c r="M70" s="4">
        <v>0</v>
      </c>
      <c r="N70" s="10">
        <v>0</v>
      </c>
      <c r="O70" s="4">
        <v>68.961956521739125</v>
      </c>
      <c r="P70" s="4">
        <v>0</v>
      </c>
      <c r="Q70" s="8">
        <v>0</v>
      </c>
      <c r="R70" s="4">
        <v>11.190217391304348</v>
      </c>
      <c r="S70" s="4">
        <v>0</v>
      </c>
      <c r="T70" s="10">
        <v>0</v>
      </c>
      <c r="U70" s="4">
        <v>5.0434782608695654</v>
      </c>
      <c r="V70" s="4">
        <v>0</v>
      </c>
      <c r="W70" s="10">
        <v>0</v>
      </c>
      <c r="X70" s="4">
        <v>47.024456521739133</v>
      </c>
      <c r="Y70" s="4">
        <v>0</v>
      </c>
      <c r="Z70" s="10">
        <v>0</v>
      </c>
      <c r="AA70" s="4">
        <v>4.3641304347826084</v>
      </c>
      <c r="AB70" s="4">
        <v>0</v>
      </c>
      <c r="AC70" s="10">
        <v>0</v>
      </c>
      <c r="AD70" s="4">
        <v>181.02717391304347</v>
      </c>
      <c r="AE70" s="4">
        <v>0</v>
      </c>
      <c r="AF70" s="10">
        <v>0</v>
      </c>
      <c r="AG70" s="4">
        <v>14.567934782608695</v>
      </c>
      <c r="AH70" s="4">
        <v>0</v>
      </c>
      <c r="AI70" s="10">
        <v>0</v>
      </c>
      <c r="AJ70" s="4">
        <v>0</v>
      </c>
      <c r="AK70" s="4">
        <v>0</v>
      </c>
      <c r="AL70" s="10" t="s">
        <v>1172</v>
      </c>
      <c r="AM70" s="1">
        <v>395603</v>
      </c>
      <c r="AN70" s="1">
        <v>3</v>
      </c>
      <c r="AX70"/>
      <c r="AY70"/>
    </row>
    <row r="71" spans="1:51" x14ac:dyDescent="0.25">
      <c r="A71" t="s">
        <v>721</v>
      </c>
      <c r="B71" t="s">
        <v>587</v>
      </c>
      <c r="C71" t="s">
        <v>846</v>
      </c>
      <c r="D71" t="s">
        <v>797</v>
      </c>
      <c r="E71" s="4">
        <v>68.673913043478265</v>
      </c>
      <c r="F71" s="4">
        <v>207.46608695652174</v>
      </c>
      <c r="G71" s="4">
        <v>0</v>
      </c>
      <c r="H71" s="10">
        <v>0</v>
      </c>
      <c r="I71" s="4">
        <v>196.5829347826087</v>
      </c>
      <c r="J71" s="4">
        <v>0</v>
      </c>
      <c r="K71" s="10">
        <v>0</v>
      </c>
      <c r="L71" s="4">
        <v>28.32358695652173</v>
      </c>
      <c r="M71" s="4">
        <v>0</v>
      </c>
      <c r="N71" s="10">
        <v>0</v>
      </c>
      <c r="O71" s="4">
        <v>17.440434782608687</v>
      </c>
      <c r="P71" s="4">
        <v>0</v>
      </c>
      <c r="Q71" s="8">
        <v>0</v>
      </c>
      <c r="R71" s="4">
        <v>10.144021739130435</v>
      </c>
      <c r="S71" s="4">
        <v>0</v>
      </c>
      <c r="T71" s="10">
        <v>0</v>
      </c>
      <c r="U71" s="4">
        <v>0.73913043478260865</v>
      </c>
      <c r="V71" s="4">
        <v>0</v>
      </c>
      <c r="W71" s="10">
        <v>0</v>
      </c>
      <c r="X71" s="4">
        <v>46.400543478260886</v>
      </c>
      <c r="Y71" s="4">
        <v>0</v>
      </c>
      <c r="Z71" s="10">
        <v>0</v>
      </c>
      <c r="AA71" s="4">
        <v>0</v>
      </c>
      <c r="AB71" s="4">
        <v>0</v>
      </c>
      <c r="AC71" s="10" t="s">
        <v>1172</v>
      </c>
      <c r="AD71" s="4">
        <v>132.74195652173913</v>
      </c>
      <c r="AE71" s="4">
        <v>0</v>
      </c>
      <c r="AF71" s="10">
        <v>0</v>
      </c>
      <c r="AG71" s="4">
        <v>0</v>
      </c>
      <c r="AH71" s="4">
        <v>0</v>
      </c>
      <c r="AI71" s="10" t="s">
        <v>1172</v>
      </c>
      <c r="AJ71" s="4">
        <v>0</v>
      </c>
      <c r="AK71" s="4">
        <v>0</v>
      </c>
      <c r="AL71" s="10" t="s">
        <v>1172</v>
      </c>
      <c r="AM71" s="1">
        <v>395959</v>
      </c>
      <c r="AN71" s="1">
        <v>3</v>
      </c>
      <c r="AX71"/>
      <c r="AY71"/>
    </row>
    <row r="72" spans="1:51" x14ac:dyDescent="0.25">
      <c r="A72" t="s">
        <v>721</v>
      </c>
      <c r="B72" t="s">
        <v>431</v>
      </c>
      <c r="C72" t="s">
        <v>969</v>
      </c>
      <c r="D72" t="s">
        <v>764</v>
      </c>
      <c r="E72" s="4">
        <v>15.782608695652174</v>
      </c>
      <c r="F72" s="4">
        <v>64.736413043478251</v>
      </c>
      <c r="G72" s="4">
        <v>10.652173913043478</v>
      </c>
      <c r="H72" s="10">
        <v>0.164546866473576</v>
      </c>
      <c r="I72" s="4">
        <v>59.861413043478258</v>
      </c>
      <c r="J72" s="4">
        <v>10.652173913043478</v>
      </c>
      <c r="K72" s="10">
        <v>0.17794725135049255</v>
      </c>
      <c r="L72" s="4">
        <v>31.771739130434781</v>
      </c>
      <c r="M72" s="4">
        <v>3.5489130434782608</v>
      </c>
      <c r="N72" s="10">
        <v>0.11170030790283955</v>
      </c>
      <c r="O72" s="4">
        <v>26.896739130434781</v>
      </c>
      <c r="P72" s="4">
        <v>3.5489130434782608</v>
      </c>
      <c r="Q72" s="8">
        <v>0.1319458476459891</v>
      </c>
      <c r="R72" s="4">
        <v>1.2663043478260869</v>
      </c>
      <c r="S72" s="4">
        <v>0</v>
      </c>
      <c r="T72" s="10">
        <v>0</v>
      </c>
      <c r="U72" s="4">
        <v>3.6086956521739131</v>
      </c>
      <c r="V72" s="4">
        <v>0</v>
      </c>
      <c r="W72" s="10">
        <v>0</v>
      </c>
      <c r="X72" s="4">
        <v>0</v>
      </c>
      <c r="Y72" s="4">
        <v>0</v>
      </c>
      <c r="Z72" s="10" t="s">
        <v>1172</v>
      </c>
      <c r="AA72" s="4">
        <v>0</v>
      </c>
      <c r="AB72" s="4">
        <v>0</v>
      </c>
      <c r="AC72" s="10" t="s">
        <v>1172</v>
      </c>
      <c r="AD72" s="4">
        <v>26.959239130434781</v>
      </c>
      <c r="AE72" s="4">
        <v>7.1032608695652177</v>
      </c>
      <c r="AF72" s="10">
        <v>0.26348150388065722</v>
      </c>
      <c r="AG72" s="4">
        <v>6.0054347826086953</v>
      </c>
      <c r="AH72" s="4">
        <v>0</v>
      </c>
      <c r="AI72" s="10">
        <v>0</v>
      </c>
      <c r="AJ72" s="4">
        <v>0</v>
      </c>
      <c r="AK72" s="4">
        <v>0</v>
      </c>
      <c r="AL72" s="10" t="s">
        <v>1172</v>
      </c>
      <c r="AM72" s="1">
        <v>395712</v>
      </c>
      <c r="AN72" s="1">
        <v>3</v>
      </c>
      <c r="AX72"/>
      <c r="AY72"/>
    </row>
    <row r="73" spans="1:51" x14ac:dyDescent="0.25">
      <c r="A73" t="s">
        <v>721</v>
      </c>
      <c r="B73" t="s">
        <v>260</v>
      </c>
      <c r="C73" t="s">
        <v>881</v>
      </c>
      <c r="D73" t="s">
        <v>774</v>
      </c>
      <c r="E73" s="4">
        <v>75.054347826086953</v>
      </c>
      <c r="F73" s="4">
        <v>254.07565217391306</v>
      </c>
      <c r="G73" s="4">
        <v>0</v>
      </c>
      <c r="H73" s="10">
        <v>0</v>
      </c>
      <c r="I73" s="4">
        <v>244.92891304347827</v>
      </c>
      <c r="J73" s="4">
        <v>0</v>
      </c>
      <c r="K73" s="10">
        <v>0</v>
      </c>
      <c r="L73" s="4">
        <v>45.211956521739133</v>
      </c>
      <c r="M73" s="4">
        <v>0</v>
      </c>
      <c r="N73" s="10">
        <v>0</v>
      </c>
      <c r="O73" s="4">
        <v>36.065217391304351</v>
      </c>
      <c r="P73" s="4">
        <v>0</v>
      </c>
      <c r="Q73" s="8">
        <v>0</v>
      </c>
      <c r="R73" s="4">
        <v>4.8858695652173916</v>
      </c>
      <c r="S73" s="4">
        <v>0</v>
      </c>
      <c r="T73" s="10">
        <v>0</v>
      </c>
      <c r="U73" s="4">
        <v>4.2608695652173916</v>
      </c>
      <c r="V73" s="4">
        <v>0</v>
      </c>
      <c r="W73" s="10">
        <v>0</v>
      </c>
      <c r="X73" s="4">
        <v>63.157065217391299</v>
      </c>
      <c r="Y73" s="4">
        <v>0</v>
      </c>
      <c r="Z73" s="10">
        <v>0</v>
      </c>
      <c r="AA73" s="4">
        <v>0</v>
      </c>
      <c r="AB73" s="4">
        <v>0</v>
      </c>
      <c r="AC73" s="10" t="s">
        <v>1172</v>
      </c>
      <c r="AD73" s="4">
        <v>137.64413043478262</v>
      </c>
      <c r="AE73" s="4">
        <v>0</v>
      </c>
      <c r="AF73" s="10">
        <v>0</v>
      </c>
      <c r="AG73" s="4">
        <v>8.0625</v>
      </c>
      <c r="AH73" s="4">
        <v>0</v>
      </c>
      <c r="AI73" s="10">
        <v>0</v>
      </c>
      <c r="AJ73" s="4">
        <v>0</v>
      </c>
      <c r="AK73" s="4">
        <v>0</v>
      </c>
      <c r="AL73" s="10" t="s">
        <v>1172</v>
      </c>
      <c r="AM73" s="1">
        <v>395467</v>
      </c>
      <c r="AN73" s="1">
        <v>3</v>
      </c>
      <c r="AX73"/>
      <c r="AY73"/>
    </row>
    <row r="74" spans="1:51" x14ac:dyDescent="0.25">
      <c r="A74" t="s">
        <v>721</v>
      </c>
      <c r="B74" t="s">
        <v>470</v>
      </c>
      <c r="C74" t="s">
        <v>844</v>
      </c>
      <c r="D74" t="s">
        <v>780</v>
      </c>
      <c r="E74" s="4">
        <v>181.07608695652175</v>
      </c>
      <c r="F74" s="4">
        <v>626.69293478260875</v>
      </c>
      <c r="G74" s="4">
        <v>21.475543478260871</v>
      </c>
      <c r="H74" s="10">
        <v>3.4268047852989508E-2</v>
      </c>
      <c r="I74" s="4">
        <v>559.116847826087</v>
      </c>
      <c r="J74" s="4">
        <v>21.475543478260871</v>
      </c>
      <c r="K74" s="10">
        <v>3.840975917960681E-2</v>
      </c>
      <c r="L74" s="4">
        <v>78.758152173913047</v>
      </c>
      <c r="M74" s="4">
        <v>2.8913043478260869</v>
      </c>
      <c r="N74" s="10">
        <v>3.6711175516682189E-2</v>
      </c>
      <c r="O74" s="4">
        <v>50.209239130434781</v>
      </c>
      <c r="P74" s="4">
        <v>2.8913043478260869</v>
      </c>
      <c r="Q74" s="8">
        <v>5.7585105807219789E-2</v>
      </c>
      <c r="R74" s="4">
        <v>23.853260869565219</v>
      </c>
      <c r="S74" s="4">
        <v>0</v>
      </c>
      <c r="T74" s="10">
        <v>0</v>
      </c>
      <c r="U74" s="4">
        <v>4.6956521739130439</v>
      </c>
      <c r="V74" s="4">
        <v>0</v>
      </c>
      <c r="W74" s="10">
        <v>0</v>
      </c>
      <c r="X74" s="4">
        <v>183.58423913043478</v>
      </c>
      <c r="Y74" s="4">
        <v>11.081521739130435</v>
      </c>
      <c r="Z74" s="10">
        <v>6.0362053908435596E-2</v>
      </c>
      <c r="AA74" s="4">
        <v>39.027173913043477</v>
      </c>
      <c r="AB74" s="4">
        <v>0</v>
      </c>
      <c r="AC74" s="10">
        <v>0</v>
      </c>
      <c r="AD74" s="4">
        <v>308.69836956521738</v>
      </c>
      <c r="AE74" s="4">
        <v>7.5027173913043477</v>
      </c>
      <c r="AF74" s="10">
        <v>2.430436351792678E-2</v>
      </c>
      <c r="AG74" s="4">
        <v>16.625</v>
      </c>
      <c r="AH74" s="4">
        <v>0</v>
      </c>
      <c r="AI74" s="10">
        <v>0</v>
      </c>
      <c r="AJ74" s="4">
        <v>0</v>
      </c>
      <c r="AK74" s="4">
        <v>0</v>
      </c>
      <c r="AL74" s="10" t="s">
        <v>1172</v>
      </c>
      <c r="AM74" s="1">
        <v>395770</v>
      </c>
      <c r="AN74" s="1">
        <v>3</v>
      </c>
      <c r="AX74"/>
      <c r="AY74"/>
    </row>
    <row r="75" spans="1:51" x14ac:dyDescent="0.25">
      <c r="A75" t="s">
        <v>721</v>
      </c>
      <c r="B75" t="s">
        <v>258</v>
      </c>
      <c r="C75" t="s">
        <v>903</v>
      </c>
      <c r="D75" t="s">
        <v>769</v>
      </c>
      <c r="E75" s="4">
        <v>506.83695652173913</v>
      </c>
      <c r="F75" s="4">
        <v>1749.9809782608695</v>
      </c>
      <c r="G75" s="4">
        <v>0</v>
      </c>
      <c r="H75" s="10">
        <v>0</v>
      </c>
      <c r="I75" s="4">
        <v>1607.6902173913045</v>
      </c>
      <c r="J75" s="4">
        <v>0</v>
      </c>
      <c r="K75" s="10">
        <v>0</v>
      </c>
      <c r="L75" s="4">
        <v>330.125</v>
      </c>
      <c r="M75" s="4">
        <v>0</v>
      </c>
      <c r="N75" s="10">
        <v>0</v>
      </c>
      <c r="O75" s="4">
        <v>187.83423913043478</v>
      </c>
      <c r="P75" s="4">
        <v>0</v>
      </c>
      <c r="Q75" s="8">
        <v>0</v>
      </c>
      <c r="R75" s="4">
        <v>137.62771739130434</v>
      </c>
      <c r="S75" s="4">
        <v>0</v>
      </c>
      <c r="T75" s="10">
        <v>0</v>
      </c>
      <c r="U75" s="4">
        <v>4.6630434782608692</v>
      </c>
      <c r="V75" s="4">
        <v>0</v>
      </c>
      <c r="W75" s="10">
        <v>0</v>
      </c>
      <c r="X75" s="4">
        <v>417.3125</v>
      </c>
      <c r="Y75" s="4">
        <v>0</v>
      </c>
      <c r="Z75" s="10">
        <v>0</v>
      </c>
      <c r="AA75" s="4">
        <v>0</v>
      </c>
      <c r="AB75" s="4">
        <v>0</v>
      </c>
      <c r="AC75" s="10" t="s">
        <v>1172</v>
      </c>
      <c r="AD75" s="4">
        <v>1002.5434782608696</v>
      </c>
      <c r="AE75" s="4">
        <v>0</v>
      </c>
      <c r="AF75" s="10">
        <v>0</v>
      </c>
      <c r="AG75" s="4">
        <v>0</v>
      </c>
      <c r="AH75" s="4">
        <v>0</v>
      </c>
      <c r="AI75" s="10" t="s">
        <v>1172</v>
      </c>
      <c r="AJ75" s="4">
        <v>0</v>
      </c>
      <c r="AK75" s="4">
        <v>0</v>
      </c>
      <c r="AL75" s="10" t="s">
        <v>1172</v>
      </c>
      <c r="AM75" s="1">
        <v>395465</v>
      </c>
      <c r="AN75" s="1">
        <v>3</v>
      </c>
      <c r="AX75"/>
      <c r="AY75"/>
    </row>
    <row r="76" spans="1:51" x14ac:dyDescent="0.25">
      <c r="A76" t="s">
        <v>721</v>
      </c>
      <c r="B76" t="s">
        <v>582</v>
      </c>
      <c r="C76" t="s">
        <v>881</v>
      </c>
      <c r="D76" t="s">
        <v>774</v>
      </c>
      <c r="E76" s="4">
        <v>154.78260869565219</v>
      </c>
      <c r="F76" s="4">
        <v>554.44684782608692</v>
      </c>
      <c r="G76" s="4">
        <v>142.09206521739134</v>
      </c>
      <c r="H76" s="10">
        <v>0.25627716304009235</v>
      </c>
      <c r="I76" s="4">
        <v>548.27293478260867</v>
      </c>
      <c r="J76" s="4">
        <v>141.65728260869568</v>
      </c>
      <c r="K76" s="10">
        <v>0.25837000811441307</v>
      </c>
      <c r="L76" s="4">
        <v>73.448913043478257</v>
      </c>
      <c r="M76" s="4">
        <v>3.5476086956521735</v>
      </c>
      <c r="N76" s="10">
        <v>4.8300356651325232E-2</v>
      </c>
      <c r="O76" s="4">
        <v>67.361956521739131</v>
      </c>
      <c r="P76" s="4">
        <v>3.199782608695652</v>
      </c>
      <c r="Q76" s="8">
        <v>4.7501331224888255E-2</v>
      </c>
      <c r="R76" s="4">
        <v>0.34782608695652173</v>
      </c>
      <c r="S76" s="4">
        <v>0.34782608695652173</v>
      </c>
      <c r="T76" s="10">
        <v>1</v>
      </c>
      <c r="U76" s="4">
        <v>5.7391304347826084</v>
      </c>
      <c r="V76" s="4">
        <v>0</v>
      </c>
      <c r="W76" s="10">
        <v>0</v>
      </c>
      <c r="X76" s="4">
        <v>143.50934782608695</v>
      </c>
      <c r="Y76" s="4">
        <v>52.546630434782628</v>
      </c>
      <c r="Z76" s="10">
        <v>0.36615475737832576</v>
      </c>
      <c r="AA76" s="4">
        <v>8.6956521739130432E-2</v>
      </c>
      <c r="AB76" s="4">
        <v>8.6956521739130432E-2</v>
      </c>
      <c r="AC76" s="10">
        <v>1</v>
      </c>
      <c r="AD76" s="4">
        <v>337.40163043478259</v>
      </c>
      <c r="AE76" s="4">
        <v>85.910869565217396</v>
      </c>
      <c r="AF76" s="10">
        <v>0.2546249389918801</v>
      </c>
      <c r="AG76" s="4">
        <v>0</v>
      </c>
      <c r="AH76" s="4">
        <v>0</v>
      </c>
      <c r="AI76" s="10" t="s">
        <v>1172</v>
      </c>
      <c r="AJ76" s="4">
        <v>0</v>
      </c>
      <c r="AK76" s="4">
        <v>0</v>
      </c>
      <c r="AL76" s="10" t="s">
        <v>1172</v>
      </c>
      <c r="AM76" s="1">
        <v>395950</v>
      </c>
      <c r="AN76" s="1">
        <v>3</v>
      </c>
      <c r="AX76"/>
      <c r="AY76"/>
    </row>
    <row r="77" spans="1:51" x14ac:dyDescent="0.25">
      <c r="A77" t="s">
        <v>721</v>
      </c>
      <c r="B77" t="s">
        <v>476</v>
      </c>
      <c r="C77" t="s">
        <v>1076</v>
      </c>
      <c r="D77" t="s">
        <v>798</v>
      </c>
      <c r="E77" s="4">
        <v>167.08695652173913</v>
      </c>
      <c r="F77" s="4">
        <v>525.37228260869574</v>
      </c>
      <c r="G77" s="4">
        <v>131.25271739130434</v>
      </c>
      <c r="H77" s="10">
        <v>0.24982802050305938</v>
      </c>
      <c r="I77" s="4">
        <v>481.82608695652175</v>
      </c>
      <c r="J77" s="4">
        <v>131.25271739130434</v>
      </c>
      <c r="K77" s="10">
        <v>0.27240683089695</v>
      </c>
      <c r="L77" s="4">
        <v>88.635869565217391</v>
      </c>
      <c r="M77" s="4">
        <v>0</v>
      </c>
      <c r="N77" s="10">
        <v>0</v>
      </c>
      <c r="O77" s="4">
        <v>45.089673913043477</v>
      </c>
      <c r="P77" s="4">
        <v>0</v>
      </c>
      <c r="Q77" s="8">
        <v>0</v>
      </c>
      <c r="R77" s="4">
        <v>38.067934782608695</v>
      </c>
      <c r="S77" s="4">
        <v>0</v>
      </c>
      <c r="T77" s="10">
        <v>0</v>
      </c>
      <c r="U77" s="4">
        <v>5.4782608695652177</v>
      </c>
      <c r="V77" s="4">
        <v>0</v>
      </c>
      <c r="W77" s="10">
        <v>0</v>
      </c>
      <c r="X77" s="4">
        <v>163.95923913043478</v>
      </c>
      <c r="Y77" s="4">
        <v>39.396739130434781</v>
      </c>
      <c r="Z77" s="10">
        <v>0.24028373966223046</v>
      </c>
      <c r="AA77" s="4">
        <v>0</v>
      </c>
      <c r="AB77" s="4">
        <v>0</v>
      </c>
      <c r="AC77" s="10" t="s">
        <v>1172</v>
      </c>
      <c r="AD77" s="4">
        <v>272.7771739130435</v>
      </c>
      <c r="AE77" s="4">
        <v>91.855978260869563</v>
      </c>
      <c r="AF77" s="10">
        <v>0.33674363929788204</v>
      </c>
      <c r="AG77" s="4">
        <v>0</v>
      </c>
      <c r="AH77" s="4">
        <v>0</v>
      </c>
      <c r="AI77" s="10" t="s">
        <v>1172</v>
      </c>
      <c r="AJ77" s="4">
        <v>0</v>
      </c>
      <c r="AK77" s="4">
        <v>0</v>
      </c>
      <c r="AL77" s="10" t="s">
        <v>1172</v>
      </c>
      <c r="AM77" s="1">
        <v>395779</v>
      </c>
      <c r="AN77" s="1">
        <v>3</v>
      </c>
      <c r="AX77"/>
      <c r="AY77"/>
    </row>
    <row r="78" spans="1:51" x14ac:dyDescent="0.25">
      <c r="A78" t="s">
        <v>721</v>
      </c>
      <c r="B78" t="s">
        <v>580</v>
      </c>
      <c r="C78" t="s">
        <v>901</v>
      </c>
      <c r="D78" t="s">
        <v>734</v>
      </c>
      <c r="E78" s="4">
        <v>44.239436619718312</v>
      </c>
      <c r="F78" s="4">
        <v>188.50957746478866</v>
      </c>
      <c r="G78" s="4">
        <v>13.105633802816902</v>
      </c>
      <c r="H78" s="10">
        <v>6.952237641753177E-2</v>
      </c>
      <c r="I78" s="4">
        <v>179.47084507042246</v>
      </c>
      <c r="J78" s="4">
        <v>13.105633802816902</v>
      </c>
      <c r="K78" s="10">
        <v>7.3023748217569212E-2</v>
      </c>
      <c r="L78" s="4">
        <v>36.676056338028168</v>
      </c>
      <c r="M78" s="4">
        <v>0</v>
      </c>
      <c r="N78" s="10">
        <v>0</v>
      </c>
      <c r="O78" s="4">
        <v>27.637323943661972</v>
      </c>
      <c r="P78" s="4">
        <v>0</v>
      </c>
      <c r="Q78" s="8">
        <v>0</v>
      </c>
      <c r="R78" s="4">
        <v>5.404929577464789</v>
      </c>
      <c r="S78" s="4">
        <v>0</v>
      </c>
      <c r="T78" s="10">
        <v>0</v>
      </c>
      <c r="U78" s="4">
        <v>3.6338028169014085</v>
      </c>
      <c r="V78" s="4">
        <v>0</v>
      </c>
      <c r="W78" s="10">
        <v>0</v>
      </c>
      <c r="X78" s="4">
        <v>45.214788732394368</v>
      </c>
      <c r="Y78" s="4">
        <v>0.96830985915492962</v>
      </c>
      <c r="Z78" s="10">
        <v>2.1415777587415311E-2</v>
      </c>
      <c r="AA78" s="4">
        <v>0</v>
      </c>
      <c r="AB78" s="4">
        <v>0</v>
      </c>
      <c r="AC78" s="10" t="s">
        <v>1172</v>
      </c>
      <c r="AD78" s="4">
        <v>106.61873239436613</v>
      </c>
      <c r="AE78" s="4">
        <v>12.137323943661972</v>
      </c>
      <c r="AF78" s="10">
        <v>0.11383856918095683</v>
      </c>
      <c r="AG78" s="4">
        <v>0</v>
      </c>
      <c r="AH78" s="4">
        <v>0</v>
      </c>
      <c r="AI78" s="10" t="s">
        <v>1172</v>
      </c>
      <c r="AJ78" s="4">
        <v>0</v>
      </c>
      <c r="AK78" s="4">
        <v>0</v>
      </c>
      <c r="AL78" s="10" t="s">
        <v>1172</v>
      </c>
      <c r="AM78" s="1">
        <v>395944</v>
      </c>
      <c r="AN78" s="1">
        <v>3</v>
      </c>
      <c r="AX78"/>
      <c r="AY78"/>
    </row>
    <row r="79" spans="1:51" x14ac:dyDescent="0.25">
      <c r="A79" t="s">
        <v>721</v>
      </c>
      <c r="B79" t="s">
        <v>146</v>
      </c>
      <c r="C79" t="s">
        <v>827</v>
      </c>
      <c r="D79" t="s">
        <v>767</v>
      </c>
      <c r="E79" s="4">
        <v>45.478260869565219</v>
      </c>
      <c r="F79" s="4">
        <v>169.73978260869572</v>
      </c>
      <c r="G79" s="4">
        <v>13.629130434782606</v>
      </c>
      <c r="H79" s="10">
        <v>8.029426116446782E-2</v>
      </c>
      <c r="I79" s="4">
        <v>159.913695652174</v>
      </c>
      <c r="J79" s="4">
        <v>13.629130434782606</v>
      </c>
      <c r="K79" s="10">
        <v>8.5228037406046411E-2</v>
      </c>
      <c r="L79" s="4">
        <v>32.15271739130435</v>
      </c>
      <c r="M79" s="4">
        <v>3.9872826086956512</v>
      </c>
      <c r="N79" s="10">
        <v>0.12401075032538324</v>
      </c>
      <c r="O79" s="4">
        <v>22.326630434782611</v>
      </c>
      <c r="P79" s="4">
        <v>3.9872826086956512</v>
      </c>
      <c r="Q79" s="8">
        <v>0.17858864195126695</v>
      </c>
      <c r="R79" s="4">
        <v>4.3478260869565215</v>
      </c>
      <c r="S79" s="4">
        <v>0</v>
      </c>
      <c r="T79" s="10">
        <v>0</v>
      </c>
      <c r="U79" s="4">
        <v>5.4782608695652177</v>
      </c>
      <c r="V79" s="4">
        <v>0</v>
      </c>
      <c r="W79" s="10">
        <v>0</v>
      </c>
      <c r="X79" s="4">
        <v>42.338586956521745</v>
      </c>
      <c r="Y79" s="4">
        <v>3.0145652173913033</v>
      </c>
      <c r="Z79" s="10">
        <v>7.1201365801060262E-2</v>
      </c>
      <c r="AA79" s="4">
        <v>0</v>
      </c>
      <c r="AB79" s="4">
        <v>0</v>
      </c>
      <c r="AC79" s="10" t="s">
        <v>1172</v>
      </c>
      <c r="AD79" s="4">
        <v>95.248478260869632</v>
      </c>
      <c r="AE79" s="4">
        <v>6.6272826086956504</v>
      </c>
      <c r="AF79" s="10">
        <v>6.9578881780605811E-2</v>
      </c>
      <c r="AG79" s="4">
        <v>0</v>
      </c>
      <c r="AH79" s="4">
        <v>0</v>
      </c>
      <c r="AI79" s="10" t="s">
        <v>1172</v>
      </c>
      <c r="AJ79" s="4">
        <v>0</v>
      </c>
      <c r="AK79" s="4">
        <v>0</v>
      </c>
      <c r="AL79" s="10" t="s">
        <v>1172</v>
      </c>
      <c r="AM79" s="1">
        <v>395305</v>
      </c>
      <c r="AN79" s="1">
        <v>3</v>
      </c>
      <c r="AX79"/>
      <c r="AY79"/>
    </row>
    <row r="80" spans="1:51" x14ac:dyDescent="0.25">
      <c r="A80" t="s">
        <v>721</v>
      </c>
      <c r="B80" t="s">
        <v>248</v>
      </c>
      <c r="C80" t="s">
        <v>881</v>
      </c>
      <c r="D80" t="s">
        <v>774</v>
      </c>
      <c r="E80" s="4">
        <v>163.97826086956522</v>
      </c>
      <c r="F80" s="4">
        <v>475.56271739130432</v>
      </c>
      <c r="G80" s="4">
        <v>24.016739130434782</v>
      </c>
      <c r="H80" s="10">
        <v>5.0501728272936162E-2</v>
      </c>
      <c r="I80" s="4">
        <v>446.16206521739127</v>
      </c>
      <c r="J80" s="4">
        <v>24.016739130434782</v>
      </c>
      <c r="K80" s="10">
        <v>5.3829630537353484E-2</v>
      </c>
      <c r="L80" s="4">
        <v>110.98630434782608</v>
      </c>
      <c r="M80" s="4">
        <v>9.3615217391304348</v>
      </c>
      <c r="N80" s="10">
        <v>8.4348440955307843E-2</v>
      </c>
      <c r="O80" s="4">
        <v>86.986304347826078</v>
      </c>
      <c r="P80" s="4">
        <v>9.3615217391304348</v>
      </c>
      <c r="Q80" s="8">
        <v>0.1076206399308237</v>
      </c>
      <c r="R80" s="4">
        <v>18.956521739130434</v>
      </c>
      <c r="S80" s="4">
        <v>0</v>
      </c>
      <c r="T80" s="10">
        <v>0</v>
      </c>
      <c r="U80" s="4">
        <v>5.0434782608695654</v>
      </c>
      <c r="V80" s="4">
        <v>0</v>
      </c>
      <c r="W80" s="10">
        <v>0</v>
      </c>
      <c r="X80" s="4">
        <v>80.804456521739127</v>
      </c>
      <c r="Y80" s="4">
        <v>2.9279347826086961</v>
      </c>
      <c r="Z80" s="10">
        <v>3.6234818086066614E-2</v>
      </c>
      <c r="AA80" s="4">
        <v>5.400652173913044</v>
      </c>
      <c r="AB80" s="4">
        <v>0</v>
      </c>
      <c r="AC80" s="10">
        <v>0</v>
      </c>
      <c r="AD80" s="4">
        <v>265.94217391304346</v>
      </c>
      <c r="AE80" s="4">
        <v>11.727282608695651</v>
      </c>
      <c r="AF80" s="10">
        <v>4.409711493345235E-2</v>
      </c>
      <c r="AG80" s="4">
        <v>12.429130434782611</v>
      </c>
      <c r="AH80" s="4">
        <v>0</v>
      </c>
      <c r="AI80" s="10">
        <v>0</v>
      </c>
      <c r="AJ80" s="4">
        <v>0</v>
      </c>
      <c r="AK80" s="4">
        <v>0</v>
      </c>
      <c r="AL80" s="10" t="s">
        <v>1172</v>
      </c>
      <c r="AM80" s="1">
        <v>395449</v>
      </c>
      <c r="AN80" s="1">
        <v>3</v>
      </c>
      <c r="AX80"/>
      <c r="AY80"/>
    </row>
    <row r="81" spans="1:51" x14ac:dyDescent="0.25">
      <c r="A81" t="s">
        <v>721</v>
      </c>
      <c r="B81" t="s">
        <v>572</v>
      </c>
      <c r="C81" t="s">
        <v>813</v>
      </c>
      <c r="D81" t="s">
        <v>755</v>
      </c>
      <c r="E81" s="4">
        <v>54.75</v>
      </c>
      <c r="F81" s="4">
        <v>261.03576086956514</v>
      </c>
      <c r="G81" s="4">
        <v>0</v>
      </c>
      <c r="H81" s="10">
        <v>0</v>
      </c>
      <c r="I81" s="4">
        <v>246.64989130434776</v>
      </c>
      <c r="J81" s="4">
        <v>0</v>
      </c>
      <c r="K81" s="10">
        <v>0</v>
      </c>
      <c r="L81" s="4">
        <v>46.184782608695649</v>
      </c>
      <c r="M81" s="4">
        <v>0</v>
      </c>
      <c r="N81" s="10">
        <v>0</v>
      </c>
      <c r="O81" s="4">
        <v>35.264130434782608</v>
      </c>
      <c r="P81" s="4">
        <v>0</v>
      </c>
      <c r="Q81" s="8">
        <v>0</v>
      </c>
      <c r="R81" s="4">
        <v>5.621739130434781</v>
      </c>
      <c r="S81" s="4">
        <v>0</v>
      </c>
      <c r="T81" s="10">
        <v>0</v>
      </c>
      <c r="U81" s="4">
        <v>5.2989130434782608</v>
      </c>
      <c r="V81" s="4">
        <v>0</v>
      </c>
      <c r="W81" s="10">
        <v>0</v>
      </c>
      <c r="X81" s="4">
        <v>53.662500000000001</v>
      </c>
      <c r="Y81" s="4">
        <v>0</v>
      </c>
      <c r="Z81" s="10">
        <v>0</v>
      </c>
      <c r="AA81" s="4">
        <v>3.465217391304348</v>
      </c>
      <c r="AB81" s="4">
        <v>0</v>
      </c>
      <c r="AC81" s="10">
        <v>0</v>
      </c>
      <c r="AD81" s="4">
        <v>122.49771739130426</v>
      </c>
      <c r="AE81" s="4">
        <v>0</v>
      </c>
      <c r="AF81" s="10">
        <v>0</v>
      </c>
      <c r="AG81" s="4">
        <v>35.225543478260867</v>
      </c>
      <c r="AH81" s="4">
        <v>0</v>
      </c>
      <c r="AI81" s="10">
        <v>0</v>
      </c>
      <c r="AJ81" s="4">
        <v>0</v>
      </c>
      <c r="AK81" s="4">
        <v>0</v>
      </c>
      <c r="AL81" s="10" t="s">
        <v>1172</v>
      </c>
      <c r="AM81" s="1">
        <v>395923</v>
      </c>
      <c r="AN81" s="1">
        <v>3</v>
      </c>
      <c r="AX81"/>
      <c r="AY81"/>
    </row>
    <row r="82" spans="1:51" x14ac:dyDescent="0.25">
      <c r="A82" t="s">
        <v>721</v>
      </c>
      <c r="B82" t="s">
        <v>160</v>
      </c>
      <c r="C82" t="s">
        <v>881</v>
      </c>
      <c r="D82" t="s">
        <v>736</v>
      </c>
      <c r="E82" s="4">
        <v>168.29347826086956</v>
      </c>
      <c r="F82" s="4">
        <v>479.74652173913046</v>
      </c>
      <c r="G82" s="4">
        <v>158.42326086956524</v>
      </c>
      <c r="H82" s="10">
        <v>0.33022284412873831</v>
      </c>
      <c r="I82" s="4">
        <v>479.64326086956527</v>
      </c>
      <c r="J82" s="4">
        <v>158.42326086956524</v>
      </c>
      <c r="K82" s="10">
        <v>0.33029393675281316</v>
      </c>
      <c r="L82" s="4">
        <v>49.000108695652173</v>
      </c>
      <c r="M82" s="4">
        <v>11.489239130434784</v>
      </c>
      <c r="N82" s="10">
        <v>0.23447374783995603</v>
      </c>
      <c r="O82" s="4">
        <v>49.000108695652173</v>
      </c>
      <c r="P82" s="4">
        <v>11.489239130434784</v>
      </c>
      <c r="Q82" s="8">
        <v>0.23447374783995603</v>
      </c>
      <c r="R82" s="4">
        <v>0</v>
      </c>
      <c r="S82" s="4">
        <v>0</v>
      </c>
      <c r="T82" s="10" t="s">
        <v>1172</v>
      </c>
      <c r="U82" s="4">
        <v>0</v>
      </c>
      <c r="V82" s="4">
        <v>0</v>
      </c>
      <c r="W82" s="10" t="s">
        <v>1172</v>
      </c>
      <c r="X82" s="4">
        <v>130.77467391304347</v>
      </c>
      <c r="Y82" s="4">
        <v>56.0704347826087</v>
      </c>
      <c r="Z82" s="10">
        <v>0.42875606648342202</v>
      </c>
      <c r="AA82" s="4">
        <v>0.10326086956521739</v>
      </c>
      <c r="AB82" s="4">
        <v>0</v>
      </c>
      <c r="AC82" s="10">
        <v>0</v>
      </c>
      <c r="AD82" s="4">
        <v>299.86847826086961</v>
      </c>
      <c r="AE82" s="4">
        <v>90.863586956521772</v>
      </c>
      <c r="AF82" s="10">
        <v>0.30301146517132516</v>
      </c>
      <c r="AG82" s="4">
        <v>0</v>
      </c>
      <c r="AH82" s="4">
        <v>0</v>
      </c>
      <c r="AI82" s="10" t="s">
        <v>1172</v>
      </c>
      <c r="AJ82" s="4">
        <v>0</v>
      </c>
      <c r="AK82" s="4">
        <v>0</v>
      </c>
      <c r="AL82" s="10" t="s">
        <v>1172</v>
      </c>
      <c r="AM82" s="1">
        <v>395330</v>
      </c>
      <c r="AN82" s="1">
        <v>3</v>
      </c>
      <c r="AX82"/>
      <c r="AY82"/>
    </row>
    <row r="83" spans="1:51" x14ac:dyDescent="0.25">
      <c r="A83" t="s">
        <v>721</v>
      </c>
      <c r="B83" t="s">
        <v>164</v>
      </c>
      <c r="C83" t="s">
        <v>977</v>
      </c>
      <c r="D83" t="s">
        <v>736</v>
      </c>
      <c r="E83" s="4">
        <v>159.22826086956522</v>
      </c>
      <c r="F83" s="4">
        <v>501.36641304347825</v>
      </c>
      <c r="G83" s="4">
        <v>357.17184782608695</v>
      </c>
      <c r="H83" s="10">
        <v>0.71239683898632666</v>
      </c>
      <c r="I83" s="4">
        <v>475.11521739130433</v>
      </c>
      <c r="J83" s="4">
        <v>357.17184782608695</v>
      </c>
      <c r="K83" s="10">
        <v>0.75175838354998559</v>
      </c>
      <c r="L83" s="4">
        <v>77.59847826086957</v>
      </c>
      <c r="M83" s="4">
        <v>25.380108695652165</v>
      </c>
      <c r="N83" s="10">
        <v>0.3270696702366977</v>
      </c>
      <c r="O83" s="4">
        <v>61.261521739130437</v>
      </c>
      <c r="P83" s="4">
        <v>25.380108695652165</v>
      </c>
      <c r="Q83" s="8">
        <v>0.41429118923503283</v>
      </c>
      <c r="R83" s="4">
        <v>11.119565217391305</v>
      </c>
      <c r="S83" s="4">
        <v>0</v>
      </c>
      <c r="T83" s="10">
        <v>0</v>
      </c>
      <c r="U83" s="4">
        <v>5.2173913043478262</v>
      </c>
      <c r="V83" s="4">
        <v>0</v>
      </c>
      <c r="W83" s="10">
        <v>0</v>
      </c>
      <c r="X83" s="4">
        <v>135.74521739130435</v>
      </c>
      <c r="Y83" s="4">
        <v>111.67684782608694</v>
      </c>
      <c r="Z83" s="10">
        <v>0.82269453003388693</v>
      </c>
      <c r="AA83" s="4">
        <v>9.9142391304347797</v>
      </c>
      <c r="AB83" s="4">
        <v>0</v>
      </c>
      <c r="AC83" s="10">
        <v>0</v>
      </c>
      <c r="AD83" s="4">
        <v>278.10847826086956</v>
      </c>
      <c r="AE83" s="4">
        <v>220.11489130434785</v>
      </c>
      <c r="AF83" s="10">
        <v>0.79147134485370518</v>
      </c>
      <c r="AG83" s="4">
        <v>0</v>
      </c>
      <c r="AH83" s="4">
        <v>0</v>
      </c>
      <c r="AI83" s="10" t="s">
        <v>1172</v>
      </c>
      <c r="AJ83" s="4">
        <v>0</v>
      </c>
      <c r="AK83" s="4">
        <v>0</v>
      </c>
      <c r="AL83" s="10" t="s">
        <v>1172</v>
      </c>
      <c r="AM83" s="1">
        <v>395334</v>
      </c>
      <c r="AN83" s="1">
        <v>3</v>
      </c>
      <c r="AX83"/>
      <c r="AY83"/>
    </row>
    <row r="84" spans="1:51" x14ac:dyDescent="0.25">
      <c r="A84" t="s">
        <v>721</v>
      </c>
      <c r="B84" t="s">
        <v>310</v>
      </c>
      <c r="C84" t="s">
        <v>1031</v>
      </c>
      <c r="D84" t="s">
        <v>768</v>
      </c>
      <c r="E84" s="4">
        <v>100.95652173913044</v>
      </c>
      <c r="F84" s="4">
        <v>300.20793478260867</v>
      </c>
      <c r="G84" s="4">
        <v>63.842717391304348</v>
      </c>
      <c r="H84" s="10">
        <v>0.21266165878505225</v>
      </c>
      <c r="I84" s="4">
        <v>285.46771739130429</v>
      </c>
      <c r="J84" s="4">
        <v>62.864456521739129</v>
      </c>
      <c r="K84" s="10">
        <v>0.22021564153108003</v>
      </c>
      <c r="L84" s="4">
        <v>49.546956521739126</v>
      </c>
      <c r="M84" s="4">
        <v>0.97826086956521741</v>
      </c>
      <c r="N84" s="10">
        <v>1.9744116253356502E-2</v>
      </c>
      <c r="O84" s="4">
        <v>43.516739130434779</v>
      </c>
      <c r="P84" s="4">
        <v>0</v>
      </c>
      <c r="Q84" s="8">
        <v>0</v>
      </c>
      <c r="R84" s="4">
        <v>0.97826086956521741</v>
      </c>
      <c r="S84" s="4">
        <v>0.97826086956521741</v>
      </c>
      <c r="T84" s="10">
        <v>1</v>
      </c>
      <c r="U84" s="4">
        <v>5.0519565217391298</v>
      </c>
      <c r="V84" s="4">
        <v>0</v>
      </c>
      <c r="W84" s="10">
        <v>0</v>
      </c>
      <c r="X84" s="4">
        <v>86.08141304347825</v>
      </c>
      <c r="Y84" s="4">
        <v>43.915978260869572</v>
      </c>
      <c r="Z84" s="10">
        <v>0.51016795273433024</v>
      </c>
      <c r="AA84" s="4">
        <v>8.7099999999999991</v>
      </c>
      <c r="AB84" s="4">
        <v>0</v>
      </c>
      <c r="AC84" s="10">
        <v>0</v>
      </c>
      <c r="AD84" s="4">
        <v>155.86956521739128</v>
      </c>
      <c r="AE84" s="4">
        <v>18.94847826086956</v>
      </c>
      <c r="AF84" s="10">
        <v>0.12156624825662481</v>
      </c>
      <c r="AG84" s="4">
        <v>0</v>
      </c>
      <c r="AH84" s="4">
        <v>0</v>
      </c>
      <c r="AI84" s="10" t="s">
        <v>1172</v>
      </c>
      <c r="AJ84" s="4">
        <v>0</v>
      </c>
      <c r="AK84" s="4">
        <v>0</v>
      </c>
      <c r="AL84" s="10" t="s">
        <v>1172</v>
      </c>
      <c r="AM84" s="1">
        <v>395538</v>
      </c>
      <c r="AN84" s="1">
        <v>3</v>
      </c>
      <c r="AX84"/>
      <c r="AY84"/>
    </row>
    <row r="85" spans="1:51" x14ac:dyDescent="0.25">
      <c r="A85" t="s">
        <v>721</v>
      </c>
      <c r="B85" t="s">
        <v>254</v>
      </c>
      <c r="C85" t="s">
        <v>1005</v>
      </c>
      <c r="D85" t="s">
        <v>787</v>
      </c>
      <c r="E85" s="4">
        <v>115.17391304347827</v>
      </c>
      <c r="F85" s="4">
        <v>498.43184782608699</v>
      </c>
      <c r="G85" s="4">
        <v>3.2928260869565218</v>
      </c>
      <c r="H85" s="10">
        <v>6.6063717664073818E-3</v>
      </c>
      <c r="I85" s="4">
        <v>462.5921739130435</v>
      </c>
      <c r="J85" s="4">
        <v>3.2928260869565218</v>
      </c>
      <c r="K85" s="10">
        <v>7.1182053494391719E-3</v>
      </c>
      <c r="L85" s="4">
        <v>82.711304347826101</v>
      </c>
      <c r="M85" s="4">
        <v>0.21945652173913041</v>
      </c>
      <c r="N85" s="10">
        <v>2.6532832902289782E-3</v>
      </c>
      <c r="O85" s="4">
        <v>57.059130434782617</v>
      </c>
      <c r="P85" s="4">
        <v>0.21945652173913041</v>
      </c>
      <c r="Q85" s="8">
        <v>3.8461245389984446E-3</v>
      </c>
      <c r="R85" s="4">
        <v>20.478260869565219</v>
      </c>
      <c r="S85" s="4">
        <v>0</v>
      </c>
      <c r="T85" s="10">
        <v>0</v>
      </c>
      <c r="U85" s="4">
        <v>5.1739130434782608</v>
      </c>
      <c r="V85" s="4">
        <v>0</v>
      </c>
      <c r="W85" s="10">
        <v>0</v>
      </c>
      <c r="X85" s="4">
        <v>113.64945652173913</v>
      </c>
      <c r="Y85" s="4">
        <v>2.597826086956522</v>
      </c>
      <c r="Z85" s="10">
        <v>2.2858235898907304E-2</v>
      </c>
      <c r="AA85" s="4">
        <v>10.1875</v>
      </c>
      <c r="AB85" s="4">
        <v>0</v>
      </c>
      <c r="AC85" s="10">
        <v>0</v>
      </c>
      <c r="AD85" s="4">
        <v>276.48380434782609</v>
      </c>
      <c r="AE85" s="4">
        <v>0.47554347826086957</v>
      </c>
      <c r="AF85" s="10">
        <v>1.7199686592225113E-3</v>
      </c>
      <c r="AG85" s="4">
        <v>13.217717391304348</v>
      </c>
      <c r="AH85" s="4">
        <v>0</v>
      </c>
      <c r="AI85" s="10">
        <v>0</v>
      </c>
      <c r="AJ85" s="4">
        <v>2.1820652173913042</v>
      </c>
      <c r="AK85" s="4">
        <v>0</v>
      </c>
      <c r="AL85" s="10" t="s">
        <v>1172</v>
      </c>
      <c r="AM85" s="1">
        <v>395460</v>
      </c>
      <c r="AN85" s="1">
        <v>3</v>
      </c>
      <c r="AX85"/>
      <c r="AY85"/>
    </row>
    <row r="86" spans="1:51" x14ac:dyDescent="0.25">
      <c r="A86" t="s">
        <v>721</v>
      </c>
      <c r="B86" t="s">
        <v>659</v>
      </c>
      <c r="C86" t="s">
        <v>1006</v>
      </c>
      <c r="D86" t="s">
        <v>767</v>
      </c>
      <c r="E86" s="4">
        <v>32.358695652173914</v>
      </c>
      <c r="F86" s="4">
        <v>172.62271739130438</v>
      </c>
      <c r="G86" s="4">
        <v>0</v>
      </c>
      <c r="H86" s="10">
        <v>0</v>
      </c>
      <c r="I86" s="4">
        <v>150.68521739130438</v>
      </c>
      <c r="J86" s="4">
        <v>0</v>
      </c>
      <c r="K86" s="10">
        <v>0</v>
      </c>
      <c r="L86" s="4">
        <v>56.408478260869565</v>
      </c>
      <c r="M86" s="4">
        <v>0</v>
      </c>
      <c r="N86" s="10">
        <v>0</v>
      </c>
      <c r="O86" s="4">
        <v>34.470978260869565</v>
      </c>
      <c r="P86" s="4">
        <v>0</v>
      </c>
      <c r="Q86" s="8">
        <v>0</v>
      </c>
      <c r="R86" s="4">
        <v>17.0625</v>
      </c>
      <c r="S86" s="4">
        <v>0</v>
      </c>
      <c r="T86" s="10">
        <v>0</v>
      </c>
      <c r="U86" s="4">
        <v>4.875</v>
      </c>
      <c r="V86" s="4">
        <v>0</v>
      </c>
      <c r="W86" s="10">
        <v>0</v>
      </c>
      <c r="X86" s="4">
        <v>40.578804347826086</v>
      </c>
      <c r="Y86" s="4">
        <v>0</v>
      </c>
      <c r="Z86" s="10">
        <v>0</v>
      </c>
      <c r="AA86" s="4">
        <v>0</v>
      </c>
      <c r="AB86" s="4">
        <v>0</v>
      </c>
      <c r="AC86" s="10" t="s">
        <v>1172</v>
      </c>
      <c r="AD86" s="4">
        <v>75.635434782608712</v>
      </c>
      <c r="AE86" s="4">
        <v>0</v>
      </c>
      <c r="AF86" s="10">
        <v>0</v>
      </c>
      <c r="AG86" s="4">
        <v>0</v>
      </c>
      <c r="AH86" s="4">
        <v>0</v>
      </c>
      <c r="AI86" s="10" t="s">
        <v>1172</v>
      </c>
      <c r="AJ86" s="4">
        <v>0</v>
      </c>
      <c r="AK86" s="4">
        <v>0</v>
      </c>
      <c r="AL86" s="10" t="s">
        <v>1172</v>
      </c>
      <c r="AM86" s="1">
        <v>396125</v>
      </c>
      <c r="AN86" s="1">
        <v>3</v>
      </c>
      <c r="AX86"/>
      <c r="AY86"/>
    </row>
    <row r="87" spans="1:51" x14ac:dyDescent="0.25">
      <c r="A87" t="s">
        <v>721</v>
      </c>
      <c r="B87" t="s">
        <v>480</v>
      </c>
      <c r="C87" t="s">
        <v>813</v>
      </c>
      <c r="D87" t="s">
        <v>755</v>
      </c>
      <c r="E87" s="4">
        <v>59.663043478260867</v>
      </c>
      <c r="F87" s="4">
        <v>225.60804347826087</v>
      </c>
      <c r="G87" s="4">
        <v>26.532717391304352</v>
      </c>
      <c r="H87" s="10">
        <v>0.11760536983629749</v>
      </c>
      <c r="I87" s="4">
        <v>213.99739130434781</v>
      </c>
      <c r="J87" s="4">
        <v>26.532717391304352</v>
      </c>
      <c r="K87" s="10">
        <v>0.12398617211912379</v>
      </c>
      <c r="L87" s="4">
        <v>32.371630434782617</v>
      </c>
      <c r="M87" s="4">
        <v>6.859673913043479</v>
      </c>
      <c r="N87" s="10">
        <v>0.21190387450095524</v>
      </c>
      <c r="O87" s="4">
        <v>26.71945652173914</v>
      </c>
      <c r="P87" s="4">
        <v>6.859673913043479</v>
      </c>
      <c r="Q87" s="8">
        <v>0.25672954490905903</v>
      </c>
      <c r="R87" s="4">
        <v>0</v>
      </c>
      <c r="S87" s="4">
        <v>0</v>
      </c>
      <c r="T87" s="10" t="s">
        <v>1172</v>
      </c>
      <c r="U87" s="4">
        <v>5.6521739130434785</v>
      </c>
      <c r="V87" s="4">
        <v>0</v>
      </c>
      <c r="W87" s="10">
        <v>0</v>
      </c>
      <c r="X87" s="4">
        <v>51.286630434782616</v>
      </c>
      <c r="Y87" s="4">
        <v>2.8225000000000002</v>
      </c>
      <c r="Z87" s="10">
        <v>5.503383583737604E-2</v>
      </c>
      <c r="AA87" s="4">
        <v>5.9584782608695637</v>
      </c>
      <c r="AB87" s="4">
        <v>0</v>
      </c>
      <c r="AC87" s="10">
        <v>0</v>
      </c>
      <c r="AD87" s="4">
        <v>135.99130434782606</v>
      </c>
      <c r="AE87" s="4">
        <v>16.850543478260871</v>
      </c>
      <c r="AF87" s="10">
        <v>0.12390897755610976</v>
      </c>
      <c r="AG87" s="4">
        <v>0</v>
      </c>
      <c r="AH87" s="4">
        <v>0</v>
      </c>
      <c r="AI87" s="10" t="s">
        <v>1172</v>
      </c>
      <c r="AJ87" s="4">
        <v>0</v>
      </c>
      <c r="AK87" s="4">
        <v>0</v>
      </c>
      <c r="AL87" s="10" t="s">
        <v>1172</v>
      </c>
      <c r="AM87" s="1">
        <v>395784</v>
      </c>
      <c r="AN87" s="1">
        <v>3</v>
      </c>
      <c r="AX87"/>
      <c r="AY87"/>
    </row>
    <row r="88" spans="1:51" x14ac:dyDescent="0.25">
      <c r="A88" t="s">
        <v>721</v>
      </c>
      <c r="B88" t="s">
        <v>394</v>
      </c>
      <c r="C88" t="s">
        <v>813</v>
      </c>
      <c r="D88" t="s">
        <v>755</v>
      </c>
      <c r="E88" s="4">
        <v>158.15217391304347</v>
      </c>
      <c r="F88" s="4">
        <v>595.18815217391307</v>
      </c>
      <c r="G88" s="4">
        <v>253.42934782608694</v>
      </c>
      <c r="H88" s="10">
        <v>0.4257970305699823</v>
      </c>
      <c r="I88" s="4">
        <v>578.7479347826087</v>
      </c>
      <c r="J88" s="4">
        <v>253.42934782608694</v>
      </c>
      <c r="K88" s="10">
        <v>0.43789244435279229</v>
      </c>
      <c r="L88" s="4">
        <v>82.711956521739125</v>
      </c>
      <c r="M88" s="4">
        <v>24.203804347826086</v>
      </c>
      <c r="N88" s="10">
        <v>0.29262763650699786</v>
      </c>
      <c r="O88" s="4">
        <v>67.086956521739125</v>
      </c>
      <c r="P88" s="4">
        <v>24.203804347826086</v>
      </c>
      <c r="Q88" s="8">
        <v>0.36078256642903433</v>
      </c>
      <c r="R88" s="4">
        <v>10.347826086956522</v>
      </c>
      <c r="S88" s="4">
        <v>0</v>
      </c>
      <c r="T88" s="10">
        <v>0</v>
      </c>
      <c r="U88" s="4">
        <v>5.2771739130434785</v>
      </c>
      <c r="V88" s="4">
        <v>0</v>
      </c>
      <c r="W88" s="10">
        <v>0</v>
      </c>
      <c r="X88" s="4">
        <v>163.70652173913044</v>
      </c>
      <c r="Y88" s="4">
        <v>56.010869565217391</v>
      </c>
      <c r="Z88" s="10">
        <v>0.34214195604541531</v>
      </c>
      <c r="AA88" s="4">
        <v>0.81521739130434778</v>
      </c>
      <c r="AB88" s="4">
        <v>0</v>
      </c>
      <c r="AC88" s="10">
        <v>0</v>
      </c>
      <c r="AD88" s="4">
        <v>336.42456521739132</v>
      </c>
      <c r="AE88" s="4">
        <v>173.21467391304347</v>
      </c>
      <c r="AF88" s="10">
        <v>0.51486928072899596</v>
      </c>
      <c r="AG88" s="4">
        <v>11.529891304347826</v>
      </c>
      <c r="AH88" s="4">
        <v>0</v>
      </c>
      <c r="AI88" s="10">
        <v>0</v>
      </c>
      <c r="AJ88" s="4">
        <v>0</v>
      </c>
      <c r="AK88" s="4">
        <v>0</v>
      </c>
      <c r="AL88" s="10" t="s">
        <v>1172</v>
      </c>
      <c r="AM88" s="1">
        <v>395660</v>
      </c>
      <c r="AN88" s="1">
        <v>3</v>
      </c>
      <c r="AX88"/>
      <c r="AY88"/>
    </row>
    <row r="89" spans="1:51" x14ac:dyDescent="0.25">
      <c r="A89" t="s">
        <v>721</v>
      </c>
      <c r="B89" t="s">
        <v>427</v>
      </c>
      <c r="C89" t="s">
        <v>840</v>
      </c>
      <c r="D89" t="s">
        <v>796</v>
      </c>
      <c r="E89" s="4">
        <v>46.173913043478258</v>
      </c>
      <c r="F89" s="4">
        <v>152.67119565217391</v>
      </c>
      <c r="G89" s="4">
        <v>15.103260869565219</v>
      </c>
      <c r="H89" s="10">
        <v>9.8926721606179824E-2</v>
      </c>
      <c r="I89" s="4">
        <v>143.56521739130434</v>
      </c>
      <c r="J89" s="4">
        <v>15.103260869565219</v>
      </c>
      <c r="K89" s="10">
        <v>0.1052013930950939</v>
      </c>
      <c r="L89" s="4">
        <v>38.478260869565219</v>
      </c>
      <c r="M89" s="4">
        <v>0</v>
      </c>
      <c r="N89" s="10">
        <v>0</v>
      </c>
      <c r="O89" s="4">
        <v>29.372282608695652</v>
      </c>
      <c r="P89" s="4">
        <v>0</v>
      </c>
      <c r="Q89" s="8">
        <v>0</v>
      </c>
      <c r="R89" s="4">
        <v>4.4701086956521738</v>
      </c>
      <c r="S89" s="4">
        <v>0</v>
      </c>
      <c r="T89" s="10">
        <v>0</v>
      </c>
      <c r="U89" s="4">
        <v>4.6358695652173916</v>
      </c>
      <c r="V89" s="4">
        <v>0</v>
      </c>
      <c r="W89" s="10">
        <v>0</v>
      </c>
      <c r="X89" s="4">
        <v>38.790760869565219</v>
      </c>
      <c r="Y89" s="4">
        <v>2.5163043478260869</v>
      </c>
      <c r="Z89" s="10">
        <v>6.4868651488616466E-2</v>
      </c>
      <c r="AA89" s="4">
        <v>0</v>
      </c>
      <c r="AB89" s="4">
        <v>0</v>
      </c>
      <c r="AC89" s="10" t="s">
        <v>1172</v>
      </c>
      <c r="AD89" s="4">
        <v>62.519021739130437</v>
      </c>
      <c r="AE89" s="4">
        <v>12.586956521739131</v>
      </c>
      <c r="AF89" s="10">
        <v>0.20133002999087235</v>
      </c>
      <c r="AG89" s="4">
        <v>12.883152173913043</v>
      </c>
      <c r="AH89" s="4">
        <v>0</v>
      </c>
      <c r="AI89" s="10">
        <v>0</v>
      </c>
      <c r="AJ89" s="4">
        <v>0</v>
      </c>
      <c r="AK89" s="4">
        <v>0</v>
      </c>
      <c r="AL89" s="10" t="s">
        <v>1172</v>
      </c>
      <c r="AM89" s="1">
        <v>395707</v>
      </c>
      <c r="AN89" s="1">
        <v>3</v>
      </c>
      <c r="AX89"/>
      <c r="AY89"/>
    </row>
    <row r="90" spans="1:51" x14ac:dyDescent="0.25">
      <c r="A90" t="s">
        <v>721</v>
      </c>
      <c r="B90" t="s">
        <v>252</v>
      </c>
      <c r="C90" t="s">
        <v>1012</v>
      </c>
      <c r="D90" t="s">
        <v>796</v>
      </c>
      <c r="E90" s="4">
        <v>46.021739130434781</v>
      </c>
      <c r="F90" s="4">
        <v>190.84478260869565</v>
      </c>
      <c r="G90" s="4">
        <v>29.478913043478251</v>
      </c>
      <c r="H90" s="10">
        <v>0.15446538616631311</v>
      </c>
      <c r="I90" s="4">
        <v>160.96836956521739</v>
      </c>
      <c r="J90" s="4">
        <v>28.826739130434774</v>
      </c>
      <c r="K90" s="10">
        <v>0.179083252245749</v>
      </c>
      <c r="L90" s="4">
        <v>41.271413043478262</v>
      </c>
      <c r="M90" s="4">
        <v>0.91597826086956524</v>
      </c>
      <c r="N90" s="10">
        <v>2.2194012594252785E-2</v>
      </c>
      <c r="O90" s="4">
        <v>28.056739130434785</v>
      </c>
      <c r="P90" s="4">
        <v>0.26380434782608697</v>
      </c>
      <c r="Q90" s="8">
        <v>9.4025305863118993E-3</v>
      </c>
      <c r="R90" s="4">
        <v>8.0407608695652204</v>
      </c>
      <c r="S90" s="4">
        <v>0</v>
      </c>
      <c r="T90" s="10">
        <v>0</v>
      </c>
      <c r="U90" s="4">
        <v>5.1739130434782608</v>
      </c>
      <c r="V90" s="4">
        <v>0.65217391304347827</v>
      </c>
      <c r="W90" s="10">
        <v>0.12605042016806722</v>
      </c>
      <c r="X90" s="4">
        <v>50.037608695652196</v>
      </c>
      <c r="Y90" s="4">
        <v>7.8442391304347838</v>
      </c>
      <c r="Z90" s="10">
        <v>0.15676686666116352</v>
      </c>
      <c r="AA90" s="4">
        <v>16.661739130434782</v>
      </c>
      <c r="AB90" s="4">
        <v>0</v>
      </c>
      <c r="AC90" s="10">
        <v>0</v>
      </c>
      <c r="AD90" s="4">
        <v>74.245869565217376</v>
      </c>
      <c r="AE90" s="4">
        <v>20.718695652173903</v>
      </c>
      <c r="AF90" s="10">
        <v>0.27905519557521857</v>
      </c>
      <c r="AG90" s="4">
        <v>8.6281521739130458</v>
      </c>
      <c r="AH90" s="4">
        <v>0</v>
      </c>
      <c r="AI90" s="10">
        <v>0</v>
      </c>
      <c r="AJ90" s="4">
        <v>0</v>
      </c>
      <c r="AK90" s="4">
        <v>0</v>
      </c>
      <c r="AL90" s="10" t="s">
        <v>1172</v>
      </c>
      <c r="AM90" s="1">
        <v>395458</v>
      </c>
      <c r="AN90" s="1">
        <v>3</v>
      </c>
      <c r="AX90"/>
      <c r="AY90"/>
    </row>
    <row r="91" spans="1:51" x14ac:dyDescent="0.25">
      <c r="A91" t="s">
        <v>721</v>
      </c>
      <c r="B91" t="s">
        <v>623</v>
      </c>
      <c r="C91" t="s">
        <v>828</v>
      </c>
      <c r="D91" t="s">
        <v>754</v>
      </c>
      <c r="E91" s="4">
        <v>48.760869565217391</v>
      </c>
      <c r="F91" s="4">
        <v>160.56304347826085</v>
      </c>
      <c r="G91" s="4">
        <v>0</v>
      </c>
      <c r="H91" s="10">
        <v>0</v>
      </c>
      <c r="I91" s="4">
        <v>154.91086956521738</v>
      </c>
      <c r="J91" s="4">
        <v>0</v>
      </c>
      <c r="K91" s="10">
        <v>0</v>
      </c>
      <c r="L91" s="4">
        <v>38.100543478260867</v>
      </c>
      <c r="M91" s="4">
        <v>0</v>
      </c>
      <c r="N91" s="10">
        <v>0</v>
      </c>
      <c r="O91" s="4">
        <v>32.448369565217391</v>
      </c>
      <c r="P91" s="4">
        <v>0</v>
      </c>
      <c r="Q91" s="8">
        <v>0</v>
      </c>
      <c r="R91" s="4">
        <v>0</v>
      </c>
      <c r="S91" s="4">
        <v>0</v>
      </c>
      <c r="T91" s="10" t="s">
        <v>1172</v>
      </c>
      <c r="U91" s="4">
        <v>5.6521739130434785</v>
      </c>
      <c r="V91" s="4">
        <v>0</v>
      </c>
      <c r="W91" s="10">
        <v>0</v>
      </c>
      <c r="X91" s="4">
        <v>48.355978260869563</v>
      </c>
      <c r="Y91" s="4">
        <v>0</v>
      </c>
      <c r="Z91" s="10">
        <v>0</v>
      </c>
      <c r="AA91" s="4">
        <v>0</v>
      </c>
      <c r="AB91" s="4">
        <v>0</v>
      </c>
      <c r="AC91" s="10" t="s">
        <v>1172</v>
      </c>
      <c r="AD91" s="4">
        <v>62.701630434782608</v>
      </c>
      <c r="AE91" s="4">
        <v>0</v>
      </c>
      <c r="AF91" s="10">
        <v>0</v>
      </c>
      <c r="AG91" s="4">
        <v>11.404891304347826</v>
      </c>
      <c r="AH91" s="4">
        <v>0</v>
      </c>
      <c r="AI91" s="10">
        <v>0</v>
      </c>
      <c r="AJ91" s="4">
        <v>0</v>
      </c>
      <c r="AK91" s="4">
        <v>0</v>
      </c>
      <c r="AL91" s="10" t="s">
        <v>1172</v>
      </c>
      <c r="AM91" s="1">
        <v>396071</v>
      </c>
      <c r="AN91" s="1">
        <v>3</v>
      </c>
      <c r="AX91"/>
      <c r="AY91"/>
    </row>
    <row r="92" spans="1:51" x14ac:dyDescent="0.25">
      <c r="A92" t="s">
        <v>721</v>
      </c>
      <c r="B92" t="s">
        <v>527</v>
      </c>
      <c r="C92" t="s">
        <v>881</v>
      </c>
      <c r="D92" t="s">
        <v>774</v>
      </c>
      <c r="E92" s="4">
        <v>161.13043478260869</v>
      </c>
      <c r="F92" s="4">
        <v>431.2863043478261</v>
      </c>
      <c r="G92" s="4">
        <v>103.95847826086954</v>
      </c>
      <c r="H92" s="10">
        <v>0.24104284604648271</v>
      </c>
      <c r="I92" s="4">
        <v>406.09336956521736</v>
      </c>
      <c r="J92" s="4">
        <v>98.360652173913024</v>
      </c>
      <c r="K92" s="10">
        <v>0.24221191367695208</v>
      </c>
      <c r="L92" s="4">
        <v>55.810760869565222</v>
      </c>
      <c r="M92" s="4">
        <v>21.087391304347825</v>
      </c>
      <c r="N92" s="10">
        <v>0.37783737357802666</v>
      </c>
      <c r="O92" s="4">
        <v>30.704782608695659</v>
      </c>
      <c r="P92" s="4">
        <v>15.489565217391304</v>
      </c>
      <c r="Q92" s="8">
        <v>0.50446750966426401</v>
      </c>
      <c r="R92" s="4">
        <v>18.663043478260871</v>
      </c>
      <c r="S92" s="4">
        <v>2.0434782608695654</v>
      </c>
      <c r="T92" s="10">
        <v>0.10949330227140361</v>
      </c>
      <c r="U92" s="4">
        <v>6.4429347826086953</v>
      </c>
      <c r="V92" s="4">
        <v>3.5543478260869565</v>
      </c>
      <c r="W92" s="10">
        <v>0.55166596372838472</v>
      </c>
      <c r="X92" s="4">
        <v>99.589239130434777</v>
      </c>
      <c r="Y92" s="4">
        <v>16.007173913043481</v>
      </c>
      <c r="Z92" s="10">
        <v>0.16073196313989752</v>
      </c>
      <c r="AA92" s="4">
        <v>8.6956521739130432E-2</v>
      </c>
      <c r="AB92" s="4">
        <v>0</v>
      </c>
      <c r="AC92" s="10">
        <v>0</v>
      </c>
      <c r="AD92" s="4">
        <v>275.79934782608694</v>
      </c>
      <c r="AE92" s="4">
        <v>66.863913043478234</v>
      </c>
      <c r="AF92" s="10">
        <v>0.24243680621623936</v>
      </c>
      <c r="AG92" s="4">
        <v>0</v>
      </c>
      <c r="AH92" s="4">
        <v>0</v>
      </c>
      <c r="AI92" s="10" t="s">
        <v>1172</v>
      </c>
      <c r="AJ92" s="4">
        <v>0</v>
      </c>
      <c r="AK92" s="4">
        <v>0</v>
      </c>
      <c r="AL92" s="10" t="s">
        <v>1172</v>
      </c>
      <c r="AM92" s="1">
        <v>395852</v>
      </c>
      <c r="AN92" s="1">
        <v>3</v>
      </c>
      <c r="AX92"/>
      <c r="AY92"/>
    </row>
    <row r="93" spans="1:51" x14ac:dyDescent="0.25">
      <c r="A93" t="s">
        <v>721</v>
      </c>
      <c r="B93" t="s">
        <v>105</v>
      </c>
      <c r="C93" t="s">
        <v>943</v>
      </c>
      <c r="D93" t="s">
        <v>783</v>
      </c>
      <c r="E93" s="4">
        <v>25.478260869565219</v>
      </c>
      <c r="F93" s="4">
        <v>119.08434782608691</v>
      </c>
      <c r="G93" s="4">
        <v>0.78260869565217395</v>
      </c>
      <c r="H93" s="10">
        <v>6.5718854739424768E-3</v>
      </c>
      <c r="I93" s="4">
        <v>110.34521739130432</v>
      </c>
      <c r="J93" s="4">
        <v>0.78260869565217395</v>
      </c>
      <c r="K93" s="10">
        <v>7.092366249793142E-3</v>
      </c>
      <c r="L93" s="4">
        <v>37.570978260869552</v>
      </c>
      <c r="M93" s="4">
        <v>0.78260869565217395</v>
      </c>
      <c r="N93" s="10">
        <v>2.0830138896523399E-2</v>
      </c>
      <c r="O93" s="4">
        <v>28.83184782608695</v>
      </c>
      <c r="P93" s="4">
        <v>0.78260869565217395</v>
      </c>
      <c r="Q93" s="8">
        <v>2.7143896581754031E-2</v>
      </c>
      <c r="R93" s="4">
        <v>6.1793478260869561</v>
      </c>
      <c r="S93" s="4">
        <v>0</v>
      </c>
      <c r="T93" s="10">
        <v>0</v>
      </c>
      <c r="U93" s="4">
        <v>2.5597826086956523</v>
      </c>
      <c r="V93" s="4">
        <v>0</v>
      </c>
      <c r="W93" s="10">
        <v>0</v>
      </c>
      <c r="X93" s="4">
        <v>35.132065217391293</v>
      </c>
      <c r="Y93" s="4">
        <v>0</v>
      </c>
      <c r="Z93" s="10">
        <v>0</v>
      </c>
      <c r="AA93" s="4">
        <v>0</v>
      </c>
      <c r="AB93" s="4">
        <v>0</v>
      </c>
      <c r="AC93" s="10" t="s">
        <v>1172</v>
      </c>
      <c r="AD93" s="4">
        <v>46.381304347826074</v>
      </c>
      <c r="AE93" s="4">
        <v>0</v>
      </c>
      <c r="AF93" s="10">
        <v>0</v>
      </c>
      <c r="AG93" s="4">
        <v>0</v>
      </c>
      <c r="AH93" s="4">
        <v>0</v>
      </c>
      <c r="AI93" s="10" t="s">
        <v>1172</v>
      </c>
      <c r="AJ93" s="4">
        <v>0</v>
      </c>
      <c r="AK93" s="4">
        <v>0</v>
      </c>
      <c r="AL93" s="10" t="s">
        <v>1172</v>
      </c>
      <c r="AM93" s="1">
        <v>395228</v>
      </c>
      <c r="AN93" s="1">
        <v>3</v>
      </c>
      <c r="AX93"/>
      <c r="AY93"/>
    </row>
    <row r="94" spans="1:51" x14ac:dyDescent="0.25">
      <c r="A94" t="s">
        <v>721</v>
      </c>
      <c r="B94" t="s">
        <v>207</v>
      </c>
      <c r="C94" t="s">
        <v>814</v>
      </c>
      <c r="D94" t="s">
        <v>773</v>
      </c>
      <c r="E94" s="4">
        <v>137.88043478260869</v>
      </c>
      <c r="F94" s="4">
        <v>462.52782608695651</v>
      </c>
      <c r="G94" s="4">
        <v>30.014239130434774</v>
      </c>
      <c r="H94" s="10">
        <v>6.4891747993540208E-2</v>
      </c>
      <c r="I94" s="4">
        <v>444.44086956521738</v>
      </c>
      <c r="J94" s="4">
        <v>30.014239130434774</v>
      </c>
      <c r="K94" s="10">
        <v>6.753258124032735E-2</v>
      </c>
      <c r="L94" s="4">
        <v>50.589782608695657</v>
      </c>
      <c r="M94" s="4">
        <v>14.285434782608691</v>
      </c>
      <c r="N94" s="10">
        <v>0.2823778645799761</v>
      </c>
      <c r="O94" s="4">
        <v>32.502826086956532</v>
      </c>
      <c r="P94" s="4">
        <v>14.285434782608691</v>
      </c>
      <c r="Q94" s="8">
        <v>0.43951362088915319</v>
      </c>
      <c r="R94" s="4">
        <v>13.304347826086957</v>
      </c>
      <c r="S94" s="4">
        <v>0</v>
      </c>
      <c r="T94" s="10">
        <v>0</v>
      </c>
      <c r="U94" s="4">
        <v>4.7826086956521738</v>
      </c>
      <c r="V94" s="4">
        <v>0</v>
      </c>
      <c r="W94" s="10">
        <v>0</v>
      </c>
      <c r="X94" s="4">
        <v>159.12228260869566</v>
      </c>
      <c r="Y94" s="4">
        <v>0.17391304347826086</v>
      </c>
      <c r="Z94" s="10">
        <v>1.0929521662653482E-3</v>
      </c>
      <c r="AA94" s="4">
        <v>0</v>
      </c>
      <c r="AB94" s="4">
        <v>0</v>
      </c>
      <c r="AC94" s="10" t="s">
        <v>1172</v>
      </c>
      <c r="AD94" s="4">
        <v>252.8157608695652</v>
      </c>
      <c r="AE94" s="4">
        <v>15.554891304347823</v>
      </c>
      <c r="AF94" s="10">
        <v>6.1526588575199756E-2</v>
      </c>
      <c r="AG94" s="4">
        <v>0</v>
      </c>
      <c r="AH94" s="4">
        <v>0</v>
      </c>
      <c r="AI94" s="10" t="s">
        <v>1172</v>
      </c>
      <c r="AJ94" s="4">
        <v>0</v>
      </c>
      <c r="AK94" s="4">
        <v>0</v>
      </c>
      <c r="AL94" s="10" t="s">
        <v>1172</v>
      </c>
      <c r="AM94" s="1">
        <v>395395</v>
      </c>
      <c r="AN94" s="1">
        <v>3</v>
      </c>
      <c r="AX94"/>
      <c r="AY94"/>
    </row>
    <row r="95" spans="1:51" x14ac:dyDescent="0.25">
      <c r="A95" t="s">
        <v>721</v>
      </c>
      <c r="B95" t="s">
        <v>475</v>
      </c>
      <c r="C95" t="s">
        <v>967</v>
      </c>
      <c r="D95" t="s">
        <v>786</v>
      </c>
      <c r="E95" s="4">
        <v>64.076086956521735</v>
      </c>
      <c r="F95" s="4">
        <v>218.1479347826087</v>
      </c>
      <c r="G95" s="4">
        <v>0.33967391304347827</v>
      </c>
      <c r="H95" s="10">
        <v>1.5570805810376984E-3</v>
      </c>
      <c r="I95" s="4">
        <v>203.85521739130434</v>
      </c>
      <c r="J95" s="4">
        <v>0.33967391304347827</v>
      </c>
      <c r="K95" s="10">
        <v>1.6662507704743564E-3</v>
      </c>
      <c r="L95" s="4">
        <v>47.515652173913047</v>
      </c>
      <c r="M95" s="4">
        <v>0</v>
      </c>
      <c r="N95" s="10">
        <v>0</v>
      </c>
      <c r="O95" s="4">
        <v>33.222934782608696</v>
      </c>
      <c r="P95" s="4">
        <v>0</v>
      </c>
      <c r="Q95" s="8">
        <v>0</v>
      </c>
      <c r="R95" s="4">
        <v>9.0535869565217393</v>
      </c>
      <c r="S95" s="4">
        <v>0</v>
      </c>
      <c r="T95" s="10">
        <v>0</v>
      </c>
      <c r="U95" s="4">
        <v>5.2391304347826084</v>
      </c>
      <c r="V95" s="4">
        <v>0</v>
      </c>
      <c r="W95" s="10">
        <v>0</v>
      </c>
      <c r="X95" s="4">
        <v>49.451086956521742</v>
      </c>
      <c r="Y95" s="4">
        <v>0</v>
      </c>
      <c r="Z95" s="10">
        <v>0</v>
      </c>
      <c r="AA95" s="4">
        <v>0</v>
      </c>
      <c r="AB95" s="4">
        <v>0</v>
      </c>
      <c r="AC95" s="10" t="s">
        <v>1172</v>
      </c>
      <c r="AD95" s="4">
        <v>121.18119565217391</v>
      </c>
      <c r="AE95" s="4">
        <v>0.33967391304347827</v>
      </c>
      <c r="AF95" s="10">
        <v>2.803024934812852E-3</v>
      </c>
      <c r="AG95" s="4">
        <v>0</v>
      </c>
      <c r="AH95" s="4">
        <v>0</v>
      </c>
      <c r="AI95" s="10" t="s">
        <v>1172</v>
      </c>
      <c r="AJ95" s="4">
        <v>0</v>
      </c>
      <c r="AK95" s="4">
        <v>0</v>
      </c>
      <c r="AL95" s="10" t="s">
        <v>1172</v>
      </c>
      <c r="AM95" s="1">
        <v>395778</v>
      </c>
      <c r="AN95" s="1">
        <v>3</v>
      </c>
      <c r="AX95"/>
      <c r="AY95"/>
    </row>
    <row r="96" spans="1:51" x14ac:dyDescent="0.25">
      <c r="A96" t="s">
        <v>721</v>
      </c>
      <c r="B96" t="s">
        <v>285</v>
      </c>
      <c r="C96" t="s">
        <v>1025</v>
      </c>
      <c r="D96" t="s">
        <v>767</v>
      </c>
      <c r="E96" s="4">
        <v>49.619565217391305</v>
      </c>
      <c r="F96" s="4">
        <v>195.93152173913046</v>
      </c>
      <c r="G96" s="4">
        <v>6.9668478260869566</v>
      </c>
      <c r="H96" s="10">
        <v>3.555756503214854E-2</v>
      </c>
      <c r="I96" s="4">
        <v>186.33097826086959</v>
      </c>
      <c r="J96" s="4">
        <v>6.9668478260869566</v>
      </c>
      <c r="K96" s="10">
        <v>3.7389638003902589E-2</v>
      </c>
      <c r="L96" s="4">
        <v>61.255434782608702</v>
      </c>
      <c r="M96" s="4">
        <v>0</v>
      </c>
      <c r="N96" s="10">
        <v>0</v>
      </c>
      <c r="O96" s="4">
        <v>51.654891304347828</v>
      </c>
      <c r="P96" s="4">
        <v>0</v>
      </c>
      <c r="Q96" s="8">
        <v>0</v>
      </c>
      <c r="R96" s="4">
        <v>4.4619565217391308</v>
      </c>
      <c r="S96" s="4">
        <v>0</v>
      </c>
      <c r="T96" s="10">
        <v>0</v>
      </c>
      <c r="U96" s="4">
        <v>5.1385869565217392</v>
      </c>
      <c r="V96" s="4">
        <v>0</v>
      </c>
      <c r="W96" s="10">
        <v>0</v>
      </c>
      <c r="X96" s="4">
        <v>35.051086956521736</v>
      </c>
      <c r="Y96" s="4">
        <v>4.5076086956521735</v>
      </c>
      <c r="Z96" s="10">
        <v>0.12860111018079201</v>
      </c>
      <c r="AA96" s="4">
        <v>0</v>
      </c>
      <c r="AB96" s="4">
        <v>0</v>
      </c>
      <c r="AC96" s="10" t="s">
        <v>1172</v>
      </c>
      <c r="AD96" s="4">
        <v>92.092391304347828</v>
      </c>
      <c r="AE96" s="4">
        <v>2.4592391304347827</v>
      </c>
      <c r="AF96" s="10">
        <v>2.6704042490410151E-2</v>
      </c>
      <c r="AG96" s="4">
        <v>7.5326086956521738</v>
      </c>
      <c r="AH96" s="4">
        <v>0</v>
      </c>
      <c r="AI96" s="10">
        <v>0</v>
      </c>
      <c r="AJ96" s="4">
        <v>0</v>
      </c>
      <c r="AK96" s="4">
        <v>0</v>
      </c>
      <c r="AL96" s="10" t="s">
        <v>1172</v>
      </c>
      <c r="AM96" s="1">
        <v>395497</v>
      </c>
      <c r="AN96" s="1">
        <v>3</v>
      </c>
      <c r="AX96"/>
      <c r="AY96"/>
    </row>
    <row r="97" spans="1:51" x14ac:dyDescent="0.25">
      <c r="A97" t="s">
        <v>721</v>
      </c>
      <c r="B97" t="s">
        <v>577</v>
      </c>
      <c r="C97" t="s">
        <v>861</v>
      </c>
      <c r="D97" t="s">
        <v>776</v>
      </c>
      <c r="E97" s="4">
        <v>110.79347826086956</v>
      </c>
      <c r="F97" s="4">
        <v>369.42010869565212</v>
      </c>
      <c r="G97" s="4">
        <v>20.907065217391303</v>
      </c>
      <c r="H97" s="10">
        <v>5.6594280401275211E-2</v>
      </c>
      <c r="I97" s="4">
        <v>307.49673913043472</v>
      </c>
      <c r="J97" s="4">
        <v>20.907065217391303</v>
      </c>
      <c r="K97" s="10">
        <v>6.7991177000816555E-2</v>
      </c>
      <c r="L97" s="4">
        <v>61.841847826086948</v>
      </c>
      <c r="M97" s="4">
        <v>0</v>
      </c>
      <c r="N97" s="10">
        <v>0</v>
      </c>
      <c r="O97" s="4">
        <v>16.991847826086957</v>
      </c>
      <c r="P97" s="4">
        <v>0</v>
      </c>
      <c r="Q97" s="8">
        <v>0</v>
      </c>
      <c r="R97" s="4">
        <v>39.28478260869565</v>
      </c>
      <c r="S97" s="4">
        <v>0</v>
      </c>
      <c r="T97" s="10">
        <v>0</v>
      </c>
      <c r="U97" s="4">
        <v>5.5652173913043477</v>
      </c>
      <c r="V97" s="4">
        <v>0</v>
      </c>
      <c r="W97" s="10">
        <v>0</v>
      </c>
      <c r="X97" s="4">
        <v>77.557065217391298</v>
      </c>
      <c r="Y97" s="4">
        <v>5.5679347826086953</v>
      </c>
      <c r="Z97" s="10">
        <v>7.1791457902666347E-2</v>
      </c>
      <c r="AA97" s="4">
        <v>17.073369565217391</v>
      </c>
      <c r="AB97" s="4">
        <v>0</v>
      </c>
      <c r="AC97" s="10">
        <v>0</v>
      </c>
      <c r="AD97" s="4">
        <v>200.47499999999997</v>
      </c>
      <c r="AE97" s="4">
        <v>15.339130434782607</v>
      </c>
      <c r="AF97" s="10">
        <v>7.6513931586395356E-2</v>
      </c>
      <c r="AG97" s="4">
        <v>12.472826086956522</v>
      </c>
      <c r="AH97" s="4">
        <v>0</v>
      </c>
      <c r="AI97" s="10">
        <v>0</v>
      </c>
      <c r="AJ97" s="4">
        <v>0</v>
      </c>
      <c r="AK97" s="4">
        <v>0</v>
      </c>
      <c r="AL97" s="10" t="s">
        <v>1172</v>
      </c>
      <c r="AM97" s="1">
        <v>395938</v>
      </c>
      <c r="AN97" s="1">
        <v>3</v>
      </c>
      <c r="AX97"/>
      <c r="AY97"/>
    </row>
    <row r="98" spans="1:51" x14ac:dyDescent="0.25">
      <c r="A98" t="s">
        <v>721</v>
      </c>
      <c r="B98" t="s">
        <v>485</v>
      </c>
      <c r="C98" t="s">
        <v>954</v>
      </c>
      <c r="D98" t="s">
        <v>736</v>
      </c>
      <c r="E98" s="4">
        <v>83.184782608695656</v>
      </c>
      <c r="F98" s="4">
        <v>320.47065217391309</v>
      </c>
      <c r="G98" s="4">
        <v>131.16358695652178</v>
      </c>
      <c r="H98" s="10">
        <v>0.40928423887421023</v>
      </c>
      <c r="I98" s="4">
        <v>277.10184782608701</v>
      </c>
      <c r="J98" s="4">
        <v>130.58282608695657</v>
      </c>
      <c r="K98" s="10">
        <v>0.47124487660909492</v>
      </c>
      <c r="L98" s="4">
        <v>61.173586956521731</v>
      </c>
      <c r="M98" s="4">
        <v>3.1219565217391305</v>
      </c>
      <c r="N98" s="10">
        <v>5.1034387176903936E-2</v>
      </c>
      <c r="O98" s="4">
        <v>22.552065217391299</v>
      </c>
      <c r="P98" s="4">
        <v>2.5411956521739132</v>
      </c>
      <c r="Q98" s="8">
        <v>0.11268128340699544</v>
      </c>
      <c r="R98" s="4">
        <v>33.317173913043476</v>
      </c>
      <c r="S98" s="4">
        <v>0.58076086956521744</v>
      </c>
      <c r="T98" s="10">
        <v>1.7431276466634914E-2</v>
      </c>
      <c r="U98" s="4">
        <v>5.3043478260869561</v>
      </c>
      <c r="V98" s="4">
        <v>0</v>
      </c>
      <c r="W98" s="10">
        <v>0</v>
      </c>
      <c r="X98" s="4">
        <v>91.556847826086951</v>
      </c>
      <c r="Y98" s="4">
        <v>17.249782608695654</v>
      </c>
      <c r="Z98" s="10">
        <v>0.18840516049069064</v>
      </c>
      <c r="AA98" s="4">
        <v>4.7472826086956523</v>
      </c>
      <c r="AB98" s="4">
        <v>0</v>
      </c>
      <c r="AC98" s="10">
        <v>0</v>
      </c>
      <c r="AD98" s="4">
        <v>161.70489130434788</v>
      </c>
      <c r="AE98" s="4">
        <v>110.79184782608699</v>
      </c>
      <c r="AF98" s="10">
        <v>0.6851484017113838</v>
      </c>
      <c r="AG98" s="4">
        <v>1.2880434782608696</v>
      </c>
      <c r="AH98" s="4">
        <v>0</v>
      </c>
      <c r="AI98" s="10">
        <v>0</v>
      </c>
      <c r="AJ98" s="4">
        <v>0</v>
      </c>
      <c r="AK98" s="4">
        <v>0</v>
      </c>
      <c r="AL98" s="10" t="s">
        <v>1172</v>
      </c>
      <c r="AM98" s="1">
        <v>395791</v>
      </c>
      <c r="AN98" s="1">
        <v>3</v>
      </c>
      <c r="AX98"/>
      <c r="AY98"/>
    </row>
    <row r="99" spans="1:51" x14ac:dyDescent="0.25">
      <c r="A99" t="s">
        <v>721</v>
      </c>
      <c r="B99" t="s">
        <v>578</v>
      </c>
      <c r="C99" t="s">
        <v>1108</v>
      </c>
      <c r="D99" t="s">
        <v>769</v>
      </c>
      <c r="E99" s="4">
        <v>114.48913043478261</v>
      </c>
      <c r="F99" s="4">
        <v>374.23815217391308</v>
      </c>
      <c r="G99" s="4">
        <v>117.37380434782609</v>
      </c>
      <c r="H99" s="10">
        <v>0.31363398858724867</v>
      </c>
      <c r="I99" s="4">
        <v>326.54369565217399</v>
      </c>
      <c r="J99" s="4">
        <v>117.37380434782609</v>
      </c>
      <c r="K99" s="10">
        <v>0.35944287368159655</v>
      </c>
      <c r="L99" s="4">
        <v>63.802934782608695</v>
      </c>
      <c r="M99" s="4">
        <v>6.4298913043478256</v>
      </c>
      <c r="N99" s="10">
        <v>0.10077735963488117</v>
      </c>
      <c r="O99" s="4">
        <v>24.763369565217392</v>
      </c>
      <c r="P99" s="4">
        <v>6.4298913043478256</v>
      </c>
      <c r="Q99" s="8">
        <v>0.25965332736378677</v>
      </c>
      <c r="R99" s="4">
        <v>33.909130434782604</v>
      </c>
      <c r="S99" s="4">
        <v>0</v>
      </c>
      <c r="T99" s="10">
        <v>0</v>
      </c>
      <c r="U99" s="4">
        <v>5.1304347826086953</v>
      </c>
      <c r="V99" s="4">
        <v>0</v>
      </c>
      <c r="W99" s="10">
        <v>0</v>
      </c>
      <c r="X99" s="4">
        <v>87.989021739130465</v>
      </c>
      <c r="Y99" s="4">
        <v>34.813152173913046</v>
      </c>
      <c r="Z99" s="10">
        <v>0.39565336090594294</v>
      </c>
      <c r="AA99" s="4">
        <v>8.6548913043478262</v>
      </c>
      <c r="AB99" s="4">
        <v>0</v>
      </c>
      <c r="AC99" s="10">
        <v>0</v>
      </c>
      <c r="AD99" s="4">
        <v>200.49510869565219</v>
      </c>
      <c r="AE99" s="4">
        <v>76.130760869565222</v>
      </c>
      <c r="AF99" s="10">
        <v>0.37971380631100726</v>
      </c>
      <c r="AG99" s="4">
        <v>13.296195652173912</v>
      </c>
      <c r="AH99" s="4">
        <v>0</v>
      </c>
      <c r="AI99" s="10">
        <v>0</v>
      </c>
      <c r="AJ99" s="4">
        <v>0</v>
      </c>
      <c r="AK99" s="4">
        <v>0</v>
      </c>
      <c r="AL99" s="10" t="s">
        <v>1172</v>
      </c>
      <c r="AM99" s="1">
        <v>395939</v>
      </c>
      <c r="AN99" s="1">
        <v>3</v>
      </c>
      <c r="AX99"/>
      <c r="AY99"/>
    </row>
    <row r="100" spans="1:51" x14ac:dyDescent="0.25">
      <c r="A100" t="s">
        <v>721</v>
      </c>
      <c r="B100" t="s">
        <v>620</v>
      </c>
      <c r="C100" t="s">
        <v>1117</v>
      </c>
      <c r="D100" t="s">
        <v>768</v>
      </c>
      <c r="E100" s="4">
        <v>51.260869565217391</v>
      </c>
      <c r="F100" s="4">
        <v>194.68184782608694</v>
      </c>
      <c r="G100" s="4">
        <v>0</v>
      </c>
      <c r="H100" s="10">
        <v>0</v>
      </c>
      <c r="I100" s="4">
        <v>171.4753260869565</v>
      </c>
      <c r="J100" s="4">
        <v>0</v>
      </c>
      <c r="K100" s="10">
        <v>0</v>
      </c>
      <c r="L100" s="4">
        <v>55.635869565217391</v>
      </c>
      <c r="M100" s="4">
        <v>0</v>
      </c>
      <c r="N100" s="10">
        <v>0</v>
      </c>
      <c r="O100" s="4">
        <v>43.168478260869563</v>
      </c>
      <c r="P100" s="4">
        <v>0</v>
      </c>
      <c r="Q100" s="8">
        <v>0</v>
      </c>
      <c r="R100" s="4">
        <v>8.1086956521739122</v>
      </c>
      <c r="S100" s="4">
        <v>0</v>
      </c>
      <c r="T100" s="10">
        <v>0</v>
      </c>
      <c r="U100" s="4">
        <v>4.3586956521739131</v>
      </c>
      <c r="V100" s="4">
        <v>0</v>
      </c>
      <c r="W100" s="10">
        <v>0</v>
      </c>
      <c r="X100" s="4">
        <v>32.328804347826086</v>
      </c>
      <c r="Y100" s="4">
        <v>0</v>
      </c>
      <c r="Z100" s="10">
        <v>0</v>
      </c>
      <c r="AA100" s="4">
        <v>10.739130434782609</v>
      </c>
      <c r="AB100" s="4">
        <v>0</v>
      </c>
      <c r="AC100" s="10">
        <v>0</v>
      </c>
      <c r="AD100" s="4">
        <v>95.978043478260858</v>
      </c>
      <c r="AE100" s="4">
        <v>0</v>
      </c>
      <c r="AF100" s="10">
        <v>0</v>
      </c>
      <c r="AG100" s="4">
        <v>0</v>
      </c>
      <c r="AH100" s="4">
        <v>0</v>
      </c>
      <c r="AI100" s="10" t="s">
        <v>1172</v>
      </c>
      <c r="AJ100" s="4">
        <v>0</v>
      </c>
      <c r="AK100" s="4">
        <v>0</v>
      </c>
      <c r="AL100" s="10" t="s">
        <v>1172</v>
      </c>
      <c r="AM100" s="1">
        <v>396067</v>
      </c>
      <c r="AN100" s="1">
        <v>3</v>
      </c>
      <c r="AX100"/>
      <c r="AY100"/>
    </row>
    <row r="101" spans="1:51" x14ac:dyDescent="0.25">
      <c r="A101" t="s">
        <v>721</v>
      </c>
      <c r="B101" t="s">
        <v>614</v>
      </c>
      <c r="C101" t="s">
        <v>808</v>
      </c>
      <c r="D101" t="s">
        <v>768</v>
      </c>
      <c r="E101" s="4">
        <v>54.173913043478258</v>
      </c>
      <c r="F101" s="4">
        <v>202.8175</v>
      </c>
      <c r="G101" s="4">
        <v>0</v>
      </c>
      <c r="H101" s="10">
        <v>0</v>
      </c>
      <c r="I101" s="4">
        <v>187.11641304347825</v>
      </c>
      <c r="J101" s="4">
        <v>0</v>
      </c>
      <c r="K101" s="10">
        <v>0</v>
      </c>
      <c r="L101" s="4">
        <v>53.72608695652174</v>
      </c>
      <c r="M101" s="4">
        <v>0</v>
      </c>
      <c r="N101" s="10">
        <v>0</v>
      </c>
      <c r="O101" s="4">
        <v>39.114673913043482</v>
      </c>
      <c r="P101" s="4">
        <v>0</v>
      </c>
      <c r="Q101" s="8">
        <v>0</v>
      </c>
      <c r="R101" s="4">
        <v>8.8396739130434785</v>
      </c>
      <c r="S101" s="4">
        <v>0</v>
      </c>
      <c r="T101" s="10">
        <v>0</v>
      </c>
      <c r="U101" s="4">
        <v>5.7717391304347823</v>
      </c>
      <c r="V101" s="4">
        <v>0</v>
      </c>
      <c r="W101" s="10">
        <v>0</v>
      </c>
      <c r="X101" s="4">
        <v>47.459239130434781</v>
      </c>
      <c r="Y101" s="4">
        <v>0</v>
      </c>
      <c r="Z101" s="10">
        <v>0</v>
      </c>
      <c r="AA101" s="4">
        <v>1.0896739130434783</v>
      </c>
      <c r="AB101" s="4">
        <v>0</v>
      </c>
      <c r="AC101" s="10">
        <v>0</v>
      </c>
      <c r="AD101" s="4">
        <v>100.5425</v>
      </c>
      <c r="AE101" s="4">
        <v>0</v>
      </c>
      <c r="AF101" s="10">
        <v>0</v>
      </c>
      <c r="AG101" s="4">
        <v>0</v>
      </c>
      <c r="AH101" s="4">
        <v>0</v>
      </c>
      <c r="AI101" s="10" t="s">
        <v>1172</v>
      </c>
      <c r="AJ101" s="4">
        <v>0</v>
      </c>
      <c r="AK101" s="4">
        <v>0</v>
      </c>
      <c r="AL101" s="10" t="s">
        <v>1172</v>
      </c>
      <c r="AM101" s="1">
        <v>396059</v>
      </c>
      <c r="AN101" s="1">
        <v>3</v>
      </c>
      <c r="AX101"/>
      <c r="AY101"/>
    </row>
    <row r="102" spans="1:51" x14ac:dyDescent="0.25">
      <c r="A102" t="s">
        <v>721</v>
      </c>
      <c r="B102" t="s">
        <v>606</v>
      </c>
      <c r="C102" t="s">
        <v>1113</v>
      </c>
      <c r="D102" t="s">
        <v>766</v>
      </c>
      <c r="E102" s="4">
        <v>112.68478260869566</v>
      </c>
      <c r="F102" s="4">
        <v>432.6744565217391</v>
      </c>
      <c r="G102" s="4">
        <v>3.4021739130434785</v>
      </c>
      <c r="H102" s="10">
        <v>7.8631263338110671E-3</v>
      </c>
      <c r="I102" s="4">
        <v>401.54402173913047</v>
      </c>
      <c r="J102" s="4">
        <v>0.47826086956521741</v>
      </c>
      <c r="K102" s="10">
        <v>1.1910546382780597E-3</v>
      </c>
      <c r="L102" s="4">
        <v>106.85597826086956</v>
      </c>
      <c r="M102" s="4">
        <v>3.4021739130434785</v>
      </c>
      <c r="N102" s="10">
        <v>3.1838872924242811E-2</v>
      </c>
      <c r="O102" s="4">
        <v>80.163043478260875</v>
      </c>
      <c r="P102" s="4">
        <v>0.47826086956521741</v>
      </c>
      <c r="Q102" s="8">
        <v>5.9661016949152544E-3</v>
      </c>
      <c r="R102" s="4">
        <v>20.377717391304348</v>
      </c>
      <c r="S102" s="4">
        <v>2.4891304347826089</v>
      </c>
      <c r="T102" s="10">
        <v>0.12214961994932659</v>
      </c>
      <c r="U102" s="4">
        <v>6.3152173913043477</v>
      </c>
      <c r="V102" s="4">
        <v>0.43478260869565216</v>
      </c>
      <c r="W102" s="10">
        <v>6.8846815834767636E-2</v>
      </c>
      <c r="X102" s="4">
        <v>70.230434782608697</v>
      </c>
      <c r="Y102" s="4">
        <v>0</v>
      </c>
      <c r="Z102" s="10">
        <v>0</v>
      </c>
      <c r="AA102" s="4">
        <v>4.4375</v>
      </c>
      <c r="AB102" s="4">
        <v>0</v>
      </c>
      <c r="AC102" s="10">
        <v>0</v>
      </c>
      <c r="AD102" s="4">
        <v>251.15054347826086</v>
      </c>
      <c r="AE102" s="4">
        <v>0</v>
      </c>
      <c r="AF102" s="10">
        <v>0</v>
      </c>
      <c r="AG102" s="4">
        <v>0</v>
      </c>
      <c r="AH102" s="4">
        <v>0</v>
      </c>
      <c r="AI102" s="10" t="s">
        <v>1172</v>
      </c>
      <c r="AJ102" s="4">
        <v>0</v>
      </c>
      <c r="AK102" s="4">
        <v>0</v>
      </c>
      <c r="AL102" s="10" t="s">
        <v>1172</v>
      </c>
      <c r="AM102" s="1">
        <v>396026</v>
      </c>
      <c r="AN102" s="1">
        <v>3</v>
      </c>
      <c r="AX102"/>
      <c r="AY102"/>
    </row>
    <row r="103" spans="1:51" x14ac:dyDescent="0.25">
      <c r="A103" t="s">
        <v>721</v>
      </c>
      <c r="B103" t="s">
        <v>409</v>
      </c>
      <c r="C103" t="s">
        <v>811</v>
      </c>
      <c r="D103" t="s">
        <v>741</v>
      </c>
      <c r="E103" s="4">
        <v>136.79347826086956</v>
      </c>
      <c r="F103" s="4">
        <v>516.9586956521739</v>
      </c>
      <c r="G103" s="4">
        <v>0</v>
      </c>
      <c r="H103" s="10">
        <v>0</v>
      </c>
      <c r="I103" s="4">
        <v>456.96391304347827</v>
      </c>
      <c r="J103" s="4">
        <v>0</v>
      </c>
      <c r="K103" s="10">
        <v>0</v>
      </c>
      <c r="L103" s="4">
        <v>71.769021739130437</v>
      </c>
      <c r="M103" s="4">
        <v>0</v>
      </c>
      <c r="N103" s="10">
        <v>0</v>
      </c>
      <c r="O103" s="4">
        <v>43.9375</v>
      </c>
      <c r="P103" s="4">
        <v>0</v>
      </c>
      <c r="Q103" s="8">
        <v>0</v>
      </c>
      <c r="R103" s="4">
        <v>22.891304347826086</v>
      </c>
      <c r="S103" s="4">
        <v>0</v>
      </c>
      <c r="T103" s="10">
        <v>0</v>
      </c>
      <c r="U103" s="4">
        <v>4.9402173913043477</v>
      </c>
      <c r="V103" s="4">
        <v>0</v>
      </c>
      <c r="W103" s="10">
        <v>0</v>
      </c>
      <c r="X103" s="4">
        <v>114.5625</v>
      </c>
      <c r="Y103" s="4">
        <v>0</v>
      </c>
      <c r="Z103" s="10">
        <v>0</v>
      </c>
      <c r="AA103" s="4">
        <v>32.163260869565214</v>
      </c>
      <c r="AB103" s="4">
        <v>0</v>
      </c>
      <c r="AC103" s="10">
        <v>0</v>
      </c>
      <c r="AD103" s="4">
        <v>298.46391304347827</v>
      </c>
      <c r="AE103" s="4">
        <v>0</v>
      </c>
      <c r="AF103" s="10">
        <v>0</v>
      </c>
      <c r="AG103" s="4">
        <v>0</v>
      </c>
      <c r="AH103" s="4">
        <v>0</v>
      </c>
      <c r="AI103" s="10" t="s">
        <v>1172</v>
      </c>
      <c r="AJ103" s="4">
        <v>0</v>
      </c>
      <c r="AK103" s="4">
        <v>0</v>
      </c>
      <c r="AL103" s="10" t="s">
        <v>1172</v>
      </c>
      <c r="AM103" s="1">
        <v>395684</v>
      </c>
      <c r="AN103" s="1">
        <v>3</v>
      </c>
      <c r="AX103"/>
      <c r="AY103"/>
    </row>
    <row r="104" spans="1:51" x14ac:dyDescent="0.25">
      <c r="A104" t="s">
        <v>721</v>
      </c>
      <c r="B104" t="s">
        <v>636</v>
      </c>
      <c r="C104" t="s">
        <v>905</v>
      </c>
      <c r="D104" t="s">
        <v>768</v>
      </c>
      <c r="E104" s="4">
        <v>40.054347826086953</v>
      </c>
      <c r="F104" s="4">
        <v>210.69391304347826</v>
      </c>
      <c r="G104" s="4">
        <v>1.4945652173913044</v>
      </c>
      <c r="H104" s="10">
        <v>7.0935377097623596E-3</v>
      </c>
      <c r="I104" s="4">
        <v>193.42217391304348</v>
      </c>
      <c r="J104" s="4">
        <v>1.4945652173913044</v>
      </c>
      <c r="K104" s="10">
        <v>7.7269590510507542E-3</v>
      </c>
      <c r="L104" s="4">
        <v>40.665760869565219</v>
      </c>
      <c r="M104" s="4">
        <v>1.4945652173913044</v>
      </c>
      <c r="N104" s="10">
        <v>3.675242231874374E-2</v>
      </c>
      <c r="O104" s="4">
        <v>31.875</v>
      </c>
      <c r="P104" s="4">
        <v>1.4945652173913044</v>
      </c>
      <c r="Q104" s="8">
        <v>4.6888320545609548E-2</v>
      </c>
      <c r="R104" s="4">
        <v>3.0516304347826089</v>
      </c>
      <c r="S104" s="4">
        <v>0</v>
      </c>
      <c r="T104" s="10">
        <v>0</v>
      </c>
      <c r="U104" s="4">
        <v>5.7391304347826084</v>
      </c>
      <c r="V104" s="4">
        <v>0</v>
      </c>
      <c r="W104" s="10">
        <v>0</v>
      </c>
      <c r="X104" s="4">
        <v>34.008152173913047</v>
      </c>
      <c r="Y104" s="4">
        <v>0</v>
      </c>
      <c r="Z104" s="10">
        <v>0</v>
      </c>
      <c r="AA104" s="4">
        <v>8.4809782608695645</v>
      </c>
      <c r="AB104" s="4">
        <v>0</v>
      </c>
      <c r="AC104" s="10">
        <v>0</v>
      </c>
      <c r="AD104" s="4">
        <v>127.53902173913043</v>
      </c>
      <c r="AE104" s="4">
        <v>0</v>
      </c>
      <c r="AF104" s="10">
        <v>0</v>
      </c>
      <c r="AG104" s="4">
        <v>0</v>
      </c>
      <c r="AH104" s="4">
        <v>0</v>
      </c>
      <c r="AI104" s="10" t="s">
        <v>1172</v>
      </c>
      <c r="AJ104" s="4">
        <v>0</v>
      </c>
      <c r="AK104" s="4">
        <v>0</v>
      </c>
      <c r="AL104" s="10" t="s">
        <v>1172</v>
      </c>
      <c r="AM104" s="1">
        <v>396089</v>
      </c>
      <c r="AN104" s="1">
        <v>3</v>
      </c>
      <c r="AX104"/>
      <c r="AY104"/>
    </row>
    <row r="105" spans="1:51" x14ac:dyDescent="0.25">
      <c r="A105" t="s">
        <v>721</v>
      </c>
      <c r="B105" t="s">
        <v>644</v>
      </c>
      <c r="C105" t="s">
        <v>885</v>
      </c>
      <c r="D105" t="s">
        <v>795</v>
      </c>
      <c r="E105" s="4">
        <v>17.12676056338028</v>
      </c>
      <c r="F105" s="4">
        <v>89.017605633802816</v>
      </c>
      <c r="G105" s="4">
        <v>0</v>
      </c>
      <c r="H105" s="10">
        <v>0</v>
      </c>
      <c r="I105" s="4">
        <v>80.482394366197184</v>
      </c>
      <c r="J105" s="4">
        <v>0</v>
      </c>
      <c r="K105" s="10">
        <v>0</v>
      </c>
      <c r="L105" s="4">
        <v>43.299295774647888</v>
      </c>
      <c r="M105" s="4">
        <v>0</v>
      </c>
      <c r="N105" s="10">
        <v>0</v>
      </c>
      <c r="O105" s="4">
        <v>34.764084507042256</v>
      </c>
      <c r="P105" s="4">
        <v>0</v>
      </c>
      <c r="Q105" s="8">
        <v>0</v>
      </c>
      <c r="R105" s="4">
        <v>4.140845070422535</v>
      </c>
      <c r="S105" s="4">
        <v>0</v>
      </c>
      <c r="T105" s="10">
        <v>0</v>
      </c>
      <c r="U105" s="4">
        <v>4.394366197183099</v>
      </c>
      <c r="V105" s="4">
        <v>0</v>
      </c>
      <c r="W105" s="10">
        <v>0</v>
      </c>
      <c r="X105" s="4">
        <v>18.22887323943662</v>
      </c>
      <c r="Y105" s="4">
        <v>0</v>
      </c>
      <c r="Z105" s="10">
        <v>0</v>
      </c>
      <c r="AA105" s="4">
        <v>0</v>
      </c>
      <c r="AB105" s="4">
        <v>0</v>
      </c>
      <c r="AC105" s="10" t="s">
        <v>1172</v>
      </c>
      <c r="AD105" s="4">
        <v>27.489436619718308</v>
      </c>
      <c r="AE105" s="4">
        <v>0</v>
      </c>
      <c r="AF105" s="10">
        <v>0</v>
      </c>
      <c r="AG105" s="4">
        <v>0</v>
      </c>
      <c r="AH105" s="4">
        <v>0</v>
      </c>
      <c r="AI105" s="10" t="s">
        <v>1172</v>
      </c>
      <c r="AJ105" s="4">
        <v>0</v>
      </c>
      <c r="AK105" s="4">
        <v>0</v>
      </c>
      <c r="AL105" s="10" t="s">
        <v>1172</v>
      </c>
      <c r="AM105" s="1">
        <v>396102</v>
      </c>
      <c r="AN105" s="1">
        <v>3</v>
      </c>
      <c r="AX105"/>
      <c r="AY105"/>
    </row>
    <row r="106" spans="1:51" x14ac:dyDescent="0.25">
      <c r="A106" t="s">
        <v>721</v>
      </c>
      <c r="B106" t="s">
        <v>657</v>
      </c>
      <c r="C106" t="s">
        <v>1106</v>
      </c>
      <c r="D106" t="s">
        <v>756</v>
      </c>
      <c r="E106" s="4">
        <v>50.119565217391305</v>
      </c>
      <c r="F106" s="4">
        <v>274.5978260869565</v>
      </c>
      <c r="G106" s="4">
        <v>0</v>
      </c>
      <c r="H106" s="10">
        <v>0</v>
      </c>
      <c r="I106" s="4">
        <v>242.39945652173913</v>
      </c>
      <c r="J106" s="4">
        <v>0</v>
      </c>
      <c r="K106" s="10">
        <v>0</v>
      </c>
      <c r="L106" s="4">
        <v>75.220108695652172</v>
      </c>
      <c r="M106" s="4">
        <v>0</v>
      </c>
      <c r="N106" s="10">
        <v>0</v>
      </c>
      <c r="O106" s="4">
        <v>43.021739130434781</v>
      </c>
      <c r="P106" s="4">
        <v>0</v>
      </c>
      <c r="Q106" s="8">
        <v>0</v>
      </c>
      <c r="R106" s="4">
        <v>26.111413043478262</v>
      </c>
      <c r="S106" s="4">
        <v>0</v>
      </c>
      <c r="T106" s="10">
        <v>0</v>
      </c>
      <c r="U106" s="4">
        <v>6.0869565217391308</v>
      </c>
      <c r="V106" s="4">
        <v>0</v>
      </c>
      <c r="W106" s="10">
        <v>0</v>
      </c>
      <c r="X106" s="4">
        <v>48.5625</v>
      </c>
      <c r="Y106" s="4">
        <v>0</v>
      </c>
      <c r="Z106" s="10">
        <v>0</v>
      </c>
      <c r="AA106" s="4">
        <v>0</v>
      </c>
      <c r="AB106" s="4">
        <v>0</v>
      </c>
      <c r="AC106" s="10" t="s">
        <v>1172</v>
      </c>
      <c r="AD106" s="4">
        <v>136.04619565217391</v>
      </c>
      <c r="AE106" s="4">
        <v>0</v>
      </c>
      <c r="AF106" s="10">
        <v>0</v>
      </c>
      <c r="AG106" s="4">
        <v>0</v>
      </c>
      <c r="AH106" s="4">
        <v>0</v>
      </c>
      <c r="AI106" s="10" t="s">
        <v>1172</v>
      </c>
      <c r="AJ106" s="4">
        <v>14.769021739130435</v>
      </c>
      <c r="AK106" s="4">
        <v>0</v>
      </c>
      <c r="AL106" s="10" t="s">
        <v>1172</v>
      </c>
      <c r="AM106" s="1">
        <v>396123</v>
      </c>
      <c r="AN106" s="1">
        <v>3</v>
      </c>
      <c r="AX106"/>
      <c r="AY106"/>
    </row>
    <row r="107" spans="1:51" x14ac:dyDescent="0.25">
      <c r="A107" t="s">
        <v>721</v>
      </c>
      <c r="B107" t="s">
        <v>227</v>
      </c>
      <c r="C107" t="s">
        <v>905</v>
      </c>
      <c r="D107" t="s">
        <v>768</v>
      </c>
      <c r="E107" s="4">
        <v>159.29347826086956</v>
      </c>
      <c r="F107" s="4">
        <v>575.00467391304346</v>
      </c>
      <c r="G107" s="4">
        <v>0</v>
      </c>
      <c r="H107" s="10">
        <v>0</v>
      </c>
      <c r="I107" s="4">
        <v>546.80989130434784</v>
      </c>
      <c r="J107" s="4">
        <v>0</v>
      </c>
      <c r="K107" s="10">
        <v>0</v>
      </c>
      <c r="L107" s="4">
        <v>86.364239130434783</v>
      </c>
      <c r="M107" s="4">
        <v>0</v>
      </c>
      <c r="N107" s="10">
        <v>0</v>
      </c>
      <c r="O107" s="4">
        <v>58.169456521739129</v>
      </c>
      <c r="P107" s="4">
        <v>0</v>
      </c>
      <c r="Q107" s="8">
        <v>0</v>
      </c>
      <c r="R107" s="4">
        <v>18.993695652173916</v>
      </c>
      <c r="S107" s="4">
        <v>0</v>
      </c>
      <c r="T107" s="10">
        <v>0</v>
      </c>
      <c r="U107" s="4">
        <v>9.2010869565217384</v>
      </c>
      <c r="V107" s="4">
        <v>0</v>
      </c>
      <c r="W107" s="10">
        <v>0</v>
      </c>
      <c r="X107" s="4">
        <v>95.935543478260911</v>
      </c>
      <c r="Y107" s="4">
        <v>0</v>
      </c>
      <c r="Z107" s="10">
        <v>0</v>
      </c>
      <c r="AA107" s="4">
        <v>0</v>
      </c>
      <c r="AB107" s="4">
        <v>0</v>
      </c>
      <c r="AC107" s="10" t="s">
        <v>1172</v>
      </c>
      <c r="AD107" s="4">
        <v>392.70489130434783</v>
      </c>
      <c r="AE107" s="4">
        <v>0</v>
      </c>
      <c r="AF107" s="10">
        <v>0</v>
      </c>
      <c r="AG107" s="4">
        <v>0</v>
      </c>
      <c r="AH107" s="4">
        <v>0</v>
      </c>
      <c r="AI107" s="10" t="s">
        <v>1172</v>
      </c>
      <c r="AJ107" s="4">
        <v>0</v>
      </c>
      <c r="AK107" s="4">
        <v>0</v>
      </c>
      <c r="AL107" s="10" t="s">
        <v>1172</v>
      </c>
      <c r="AM107" s="1">
        <v>395423</v>
      </c>
      <c r="AN107" s="1">
        <v>3</v>
      </c>
      <c r="AX107"/>
      <c r="AY107"/>
    </row>
    <row r="108" spans="1:51" x14ac:dyDescent="0.25">
      <c r="A108" t="s">
        <v>721</v>
      </c>
      <c r="B108" t="s">
        <v>86</v>
      </c>
      <c r="C108" t="s">
        <v>934</v>
      </c>
      <c r="D108" t="s">
        <v>780</v>
      </c>
      <c r="E108" s="4">
        <v>87.282608695652172</v>
      </c>
      <c r="F108" s="4">
        <v>440.65489130434781</v>
      </c>
      <c r="G108" s="4">
        <v>7.8940217391304346</v>
      </c>
      <c r="H108" s="10">
        <v>1.7914295052447876E-2</v>
      </c>
      <c r="I108" s="4">
        <v>408.7853260869565</v>
      </c>
      <c r="J108" s="4">
        <v>7.8940217391304346</v>
      </c>
      <c r="K108" s="10">
        <v>1.9310922470468582E-2</v>
      </c>
      <c r="L108" s="4">
        <v>79.260869565217391</v>
      </c>
      <c r="M108" s="4">
        <v>2.9184782608695654</v>
      </c>
      <c r="N108" s="10">
        <v>3.6821173889193641E-2</v>
      </c>
      <c r="O108" s="4">
        <v>57.173913043478258</v>
      </c>
      <c r="P108" s="4">
        <v>2.9184782608695654</v>
      </c>
      <c r="Q108" s="8">
        <v>5.1045627376425859E-2</v>
      </c>
      <c r="R108" s="4">
        <v>16.608695652173914</v>
      </c>
      <c r="S108" s="4">
        <v>0</v>
      </c>
      <c r="T108" s="10">
        <v>0</v>
      </c>
      <c r="U108" s="4">
        <v>5.4782608695652177</v>
      </c>
      <c r="V108" s="4">
        <v>0</v>
      </c>
      <c r="W108" s="10">
        <v>0</v>
      </c>
      <c r="X108" s="4">
        <v>90.108695652173907</v>
      </c>
      <c r="Y108" s="4">
        <v>4.7038043478260869</v>
      </c>
      <c r="Z108" s="10">
        <v>5.2201447527141134E-2</v>
      </c>
      <c r="AA108" s="4">
        <v>9.7826086956521738</v>
      </c>
      <c r="AB108" s="4">
        <v>0</v>
      </c>
      <c r="AC108" s="10">
        <v>0</v>
      </c>
      <c r="AD108" s="4">
        <v>250.8233695652174</v>
      </c>
      <c r="AE108" s="4">
        <v>0.27173913043478259</v>
      </c>
      <c r="AF108" s="10">
        <v>1.0833884055772834E-3</v>
      </c>
      <c r="AG108" s="4">
        <v>10.679347826086957</v>
      </c>
      <c r="AH108" s="4">
        <v>0</v>
      </c>
      <c r="AI108" s="10">
        <v>0</v>
      </c>
      <c r="AJ108" s="4">
        <v>0</v>
      </c>
      <c r="AK108" s="4">
        <v>0</v>
      </c>
      <c r="AL108" s="10" t="s">
        <v>1172</v>
      </c>
      <c r="AM108" s="1">
        <v>395180</v>
      </c>
      <c r="AN108" s="1">
        <v>3</v>
      </c>
      <c r="AX108"/>
      <c r="AY108"/>
    </row>
    <row r="109" spans="1:51" x14ac:dyDescent="0.25">
      <c r="A109" t="s">
        <v>721</v>
      </c>
      <c r="B109" t="s">
        <v>277</v>
      </c>
      <c r="C109" t="s">
        <v>1020</v>
      </c>
      <c r="D109" t="s">
        <v>763</v>
      </c>
      <c r="E109" s="4">
        <v>95.323943661971825</v>
      </c>
      <c r="F109" s="4">
        <v>267.32816901408444</v>
      </c>
      <c r="G109" s="4">
        <v>32.897887323943664</v>
      </c>
      <c r="H109" s="10">
        <v>0.12306180618852182</v>
      </c>
      <c r="I109" s="4">
        <v>220.04929577464782</v>
      </c>
      <c r="J109" s="4">
        <v>32.58098591549296</v>
      </c>
      <c r="K109" s="10">
        <v>0.14806221397254143</v>
      </c>
      <c r="L109" s="4">
        <v>53.019014084507049</v>
      </c>
      <c r="M109" s="4">
        <v>0.31690140845070425</v>
      </c>
      <c r="N109" s="10">
        <v>5.977127525336379E-3</v>
      </c>
      <c r="O109" s="4">
        <v>11.188028169014087</v>
      </c>
      <c r="P109" s="4">
        <v>0</v>
      </c>
      <c r="Q109" s="8">
        <v>0</v>
      </c>
      <c r="R109" s="4">
        <v>35.971830985915496</v>
      </c>
      <c r="S109" s="4">
        <v>0.31690140845070425</v>
      </c>
      <c r="T109" s="10">
        <v>8.8097102584181672E-3</v>
      </c>
      <c r="U109" s="4">
        <v>5.859154929577465</v>
      </c>
      <c r="V109" s="4">
        <v>0</v>
      </c>
      <c r="W109" s="10">
        <v>0</v>
      </c>
      <c r="X109" s="4">
        <v>78.653521126760552</v>
      </c>
      <c r="Y109" s="4">
        <v>0</v>
      </c>
      <c r="Z109" s="10">
        <v>0</v>
      </c>
      <c r="AA109" s="4">
        <v>5.4478873239436618</v>
      </c>
      <c r="AB109" s="4">
        <v>0</v>
      </c>
      <c r="AC109" s="10">
        <v>0</v>
      </c>
      <c r="AD109" s="4">
        <v>130.20774647887319</v>
      </c>
      <c r="AE109" s="4">
        <v>32.58098591549296</v>
      </c>
      <c r="AF109" s="10">
        <v>0.25022309959706873</v>
      </c>
      <c r="AG109" s="4">
        <v>0</v>
      </c>
      <c r="AH109" s="4">
        <v>0</v>
      </c>
      <c r="AI109" s="10" t="s">
        <v>1172</v>
      </c>
      <c r="AJ109" s="4">
        <v>0</v>
      </c>
      <c r="AK109" s="4">
        <v>0</v>
      </c>
      <c r="AL109" s="10" t="s">
        <v>1172</v>
      </c>
      <c r="AM109" s="1">
        <v>395489</v>
      </c>
      <c r="AN109" s="1">
        <v>3</v>
      </c>
      <c r="AX109"/>
      <c r="AY109"/>
    </row>
    <row r="110" spans="1:51" x14ac:dyDescent="0.25">
      <c r="A110" t="s">
        <v>721</v>
      </c>
      <c r="B110" t="s">
        <v>610</v>
      </c>
      <c r="C110" t="s">
        <v>946</v>
      </c>
      <c r="D110" t="s">
        <v>765</v>
      </c>
      <c r="E110" s="4">
        <v>51.423913043478258</v>
      </c>
      <c r="F110" s="4">
        <v>228.68347826086955</v>
      </c>
      <c r="G110" s="4">
        <v>31.034130434782604</v>
      </c>
      <c r="H110" s="10">
        <v>0.13570779433125715</v>
      </c>
      <c r="I110" s="4">
        <v>197.79217391304343</v>
      </c>
      <c r="J110" s="4">
        <v>25.816739130434776</v>
      </c>
      <c r="K110" s="10">
        <v>0.13052457344335952</v>
      </c>
      <c r="L110" s="4">
        <v>62.417065217391311</v>
      </c>
      <c r="M110" s="4">
        <v>5.2975000000000003</v>
      </c>
      <c r="N110" s="10">
        <v>8.4872622279651075E-2</v>
      </c>
      <c r="O110" s="4">
        <v>42.254021739130437</v>
      </c>
      <c r="P110" s="4">
        <v>8.010869565217392E-2</v>
      </c>
      <c r="Q110" s="8">
        <v>1.895883335005415E-3</v>
      </c>
      <c r="R110" s="4">
        <v>14.945652173913043</v>
      </c>
      <c r="S110" s="4">
        <v>0</v>
      </c>
      <c r="T110" s="10">
        <v>0</v>
      </c>
      <c r="U110" s="4">
        <v>5.2173913043478262</v>
      </c>
      <c r="V110" s="4">
        <v>5.2173913043478262</v>
      </c>
      <c r="W110" s="10">
        <v>1</v>
      </c>
      <c r="X110" s="4">
        <v>50.783369565217377</v>
      </c>
      <c r="Y110" s="4">
        <v>9.5469565217391299</v>
      </c>
      <c r="Z110" s="10">
        <v>0.18799375865515719</v>
      </c>
      <c r="AA110" s="4">
        <v>10.728260869565217</v>
      </c>
      <c r="AB110" s="4">
        <v>0</v>
      </c>
      <c r="AC110" s="10">
        <v>0</v>
      </c>
      <c r="AD110" s="4">
        <v>104.75478260869563</v>
      </c>
      <c r="AE110" s="4">
        <v>16.189673913043475</v>
      </c>
      <c r="AF110" s="10">
        <v>0.1545483032838596</v>
      </c>
      <c r="AG110" s="4">
        <v>0</v>
      </c>
      <c r="AH110" s="4">
        <v>0</v>
      </c>
      <c r="AI110" s="10" t="s">
        <v>1172</v>
      </c>
      <c r="AJ110" s="4">
        <v>0</v>
      </c>
      <c r="AK110" s="4">
        <v>0</v>
      </c>
      <c r="AL110" s="10" t="s">
        <v>1172</v>
      </c>
      <c r="AM110" s="1">
        <v>396053</v>
      </c>
      <c r="AN110" s="1">
        <v>3</v>
      </c>
      <c r="AX110"/>
      <c r="AY110"/>
    </row>
    <row r="111" spans="1:51" x14ac:dyDescent="0.25">
      <c r="A111" t="s">
        <v>721</v>
      </c>
      <c r="B111" t="s">
        <v>297</v>
      </c>
      <c r="C111" t="s">
        <v>825</v>
      </c>
      <c r="D111" t="s">
        <v>773</v>
      </c>
      <c r="E111" s="4">
        <v>94.728260869565219</v>
      </c>
      <c r="F111" s="4">
        <v>319.67641304347819</v>
      </c>
      <c r="G111" s="4">
        <v>30.603260869565219</v>
      </c>
      <c r="H111" s="10">
        <v>9.5731995295514544E-2</v>
      </c>
      <c r="I111" s="4">
        <v>305.70358695652169</v>
      </c>
      <c r="J111" s="4">
        <v>30.603260869565219</v>
      </c>
      <c r="K111" s="10">
        <v>0.10010762769989261</v>
      </c>
      <c r="L111" s="4">
        <v>60.581521739130437</v>
      </c>
      <c r="M111" s="4">
        <v>9.2391304347826081E-2</v>
      </c>
      <c r="N111" s="10">
        <v>1.5250740109446486E-3</v>
      </c>
      <c r="O111" s="4">
        <v>46.608695652173914</v>
      </c>
      <c r="P111" s="4">
        <v>9.2391304347826081E-2</v>
      </c>
      <c r="Q111" s="8">
        <v>1.9822761194029847E-3</v>
      </c>
      <c r="R111" s="4">
        <v>9.0380434782608692</v>
      </c>
      <c r="S111" s="4">
        <v>0</v>
      </c>
      <c r="T111" s="10">
        <v>0</v>
      </c>
      <c r="U111" s="4">
        <v>4.9347826086956523</v>
      </c>
      <c r="V111" s="4">
        <v>0</v>
      </c>
      <c r="W111" s="10">
        <v>0</v>
      </c>
      <c r="X111" s="4">
        <v>67.040760869565219</v>
      </c>
      <c r="Y111" s="4">
        <v>7.7201086956521738</v>
      </c>
      <c r="Z111" s="10">
        <v>0.11515544566495074</v>
      </c>
      <c r="AA111" s="4">
        <v>0</v>
      </c>
      <c r="AB111" s="4">
        <v>0</v>
      </c>
      <c r="AC111" s="10" t="s">
        <v>1172</v>
      </c>
      <c r="AD111" s="4">
        <v>192.05413043478256</v>
      </c>
      <c r="AE111" s="4">
        <v>22.790760869565219</v>
      </c>
      <c r="AF111" s="10">
        <v>0.11866842341776382</v>
      </c>
      <c r="AG111" s="4">
        <v>0</v>
      </c>
      <c r="AH111" s="4">
        <v>0</v>
      </c>
      <c r="AI111" s="10" t="s">
        <v>1172</v>
      </c>
      <c r="AJ111" s="4">
        <v>0</v>
      </c>
      <c r="AK111" s="4">
        <v>0</v>
      </c>
      <c r="AL111" s="10" t="s">
        <v>1172</v>
      </c>
      <c r="AM111" s="1">
        <v>395518</v>
      </c>
      <c r="AN111" s="1">
        <v>3</v>
      </c>
      <c r="AX111"/>
      <c r="AY111"/>
    </row>
    <row r="112" spans="1:51" x14ac:dyDescent="0.25">
      <c r="A112" t="s">
        <v>721</v>
      </c>
      <c r="B112" t="s">
        <v>521</v>
      </c>
      <c r="C112" t="s">
        <v>1035</v>
      </c>
      <c r="D112" t="s">
        <v>741</v>
      </c>
      <c r="E112" s="4">
        <v>77.358695652173907</v>
      </c>
      <c r="F112" s="4">
        <v>318.8583695652174</v>
      </c>
      <c r="G112" s="4">
        <v>103.40619565217392</v>
      </c>
      <c r="H112" s="10">
        <v>0.32430133727765875</v>
      </c>
      <c r="I112" s="4">
        <v>272.19858695652175</v>
      </c>
      <c r="J112" s="4">
        <v>103.40619565217392</v>
      </c>
      <c r="K112" s="10">
        <v>0.37989247779853824</v>
      </c>
      <c r="L112" s="4">
        <v>72.916847826086922</v>
      </c>
      <c r="M112" s="4">
        <v>10.759239130434782</v>
      </c>
      <c r="N112" s="10">
        <v>0.14755491290704875</v>
      </c>
      <c r="O112" s="4">
        <v>26.257065217391311</v>
      </c>
      <c r="P112" s="4">
        <v>10.759239130434782</v>
      </c>
      <c r="Q112" s="8">
        <v>0.40976548754993469</v>
      </c>
      <c r="R112" s="4">
        <v>41.021739130434746</v>
      </c>
      <c r="S112" s="4">
        <v>0</v>
      </c>
      <c r="T112" s="10">
        <v>0</v>
      </c>
      <c r="U112" s="4">
        <v>5.6380434782608697</v>
      </c>
      <c r="V112" s="4">
        <v>0</v>
      </c>
      <c r="W112" s="10">
        <v>0</v>
      </c>
      <c r="X112" s="4">
        <v>59.401847826086957</v>
      </c>
      <c r="Y112" s="4">
        <v>19.985543478260869</v>
      </c>
      <c r="Z112" s="10">
        <v>0.33644649467426169</v>
      </c>
      <c r="AA112" s="4">
        <v>0</v>
      </c>
      <c r="AB112" s="4">
        <v>0</v>
      </c>
      <c r="AC112" s="10" t="s">
        <v>1172</v>
      </c>
      <c r="AD112" s="4">
        <v>171.09293478260875</v>
      </c>
      <c r="AE112" s="4">
        <v>72.661413043478262</v>
      </c>
      <c r="AF112" s="10">
        <v>0.42468973447560587</v>
      </c>
      <c r="AG112" s="4">
        <v>15.446739130434787</v>
      </c>
      <c r="AH112" s="4">
        <v>0</v>
      </c>
      <c r="AI112" s="10">
        <v>0</v>
      </c>
      <c r="AJ112" s="4">
        <v>0</v>
      </c>
      <c r="AK112" s="4">
        <v>0</v>
      </c>
      <c r="AL112" s="10" t="s">
        <v>1172</v>
      </c>
      <c r="AM112" s="1">
        <v>395845</v>
      </c>
      <c r="AN112" s="1">
        <v>3</v>
      </c>
      <c r="AX112"/>
      <c r="AY112"/>
    </row>
    <row r="113" spans="1:51" x14ac:dyDescent="0.25">
      <c r="A113" t="s">
        <v>721</v>
      </c>
      <c r="B113" t="s">
        <v>528</v>
      </c>
      <c r="C113" t="s">
        <v>1092</v>
      </c>
      <c r="D113" t="s">
        <v>745</v>
      </c>
      <c r="E113" s="4">
        <v>110.17391304347827</v>
      </c>
      <c r="F113" s="4">
        <v>370.97206521739133</v>
      </c>
      <c r="G113" s="4">
        <v>0.25543478260869568</v>
      </c>
      <c r="H113" s="10">
        <v>6.885553025643851E-4</v>
      </c>
      <c r="I113" s="4">
        <v>341.63239130434783</v>
      </c>
      <c r="J113" s="4">
        <v>0.25543478260869568</v>
      </c>
      <c r="K113" s="10">
        <v>7.4768900464458057E-4</v>
      </c>
      <c r="L113" s="4">
        <v>63.282608695652172</v>
      </c>
      <c r="M113" s="4">
        <v>0</v>
      </c>
      <c r="N113" s="10">
        <v>0</v>
      </c>
      <c r="O113" s="4">
        <v>44.154891304347828</v>
      </c>
      <c r="P113" s="4">
        <v>0</v>
      </c>
      <c r="Q113" s="8">
        <v>0</v>
      </c>
      <c r="R113" s="4">
        <v>14.089673913043478</v>
      </c>
      <c r="S113" s="4">
        <v>0</v>
      </c>
      <c r="T113" s="10">
        <v>0</v>
      </c>
      <c r="U113" s="4">
        <v>5.0380434782608692</v>
      </c>
      <c r="V113" s="4">
        <v>0</v>
      </c>
      <c r="W113" s="10">
        <v>0</v>
      </c>
      <c r="X113" s="4">
        <v>92.953804347826093</v>
      </c>
      <c r="Y113" s="4">
        <v>0</v>
      </c>
      <c r="Z113" s="10">
        <v>0</v>
      </c>
      <c r="AA113" s="4">
        <v>10.211956521739131</v>
      </c>
      <c r="AB113" s="4">
        <v>0</v>
      </c>
      <c r="AC113" s="10">
        <v>0</v>
      </c>
      <c r="AD113" s="4">
        <v>204.52369565217393</v>
      </c>
      <c r="AE113" s="4">
        <v>0.25543478260869568</v>
      </c>
      <c r="AF113" s="10">
        <v>1.2489251272043529E-3</v>
      </c>
      <c r="AG113" s="4">
        <v>0</v>
      </c>
      <c r="AH113" s="4">
        <v>0</v>
      </c>
      <c r="AI113" s="10" t="s">
        <v>1172</v>
      </c>
      <c r="AJ113" s="4">
        <v>0</v>
      </c>
      <c r="AK113" s="4">
        <v>0</v>
      </c>
      <c r="AL113" s="10" t="s">
        <v>1172</v>
      </c>
      <c r="AM113" s="1">
        <v>395853</v>
      </c>
      <c r="AN113" s="1">
        <v>3</v>
      </c>
      <c r="AX113"/>
      <c r="AY113"/>
    </row>
    <row r="114" spans="1:51" x14ac:dyDescent="0.25">
      <c r="A114" t="s">
        <v>721</v>
      </c>
      <c r="B114" t="s">
        <v>253</v>
      </c>
      <c r="C114" t="s">
        <v>1013</v>
      </c>
      <c r="D114" t="s">
        <v>767</v>
      </c>
      <c r="E114" s="4">
        <v>155.65217391304347</v>
      </c>
      <c r="F114" s="4">
        <v>480.64717391304345</v>
      </c>
      <c r="G114" s="4">
        <v>85.337173913043472</v>
      </c>
      <c r="H114" s="10">
        <v>0.1775463969096015</v>
      </c>
      <c r="I114" s="4">
        <v>456.6194565217391</v>
      </c>
      <c r="J114" s="4">
        <v>85.337173913043472</v>
      </c>
      <c r="K114" s="10">
        <v>0.18688904446405399</v>
      </c>
      <c r="L114" s="4">
        <v>92.575869565217374</v>
      </c>
      <c r="M114" s="4">
        <v>16.199456521739126</v>
      </c>
      <c r="N114" s="10">
        <v>0.17498573438002671</v>
      </c>
      <c r="O114" s="4">
        <v>73.804130434782579</v>
      </c>
      <c r="P114" s="4">
        <v>16.199456521739126</v>
      </c>
      <c r="Q114" s="8">
        <v>0.21949254636979787</v>
      </c>
      <c r="R114" s="4">
        <v>13.380434782608695</v>
      </c>
      <c r="S114" s="4">
        <v>0</v>
      </c>
      <c r="T114" s="10">
        <v>0</v>
      </c>
      <c r="U114" s="4">
        <v>5.3913043478260869</v>
      </c>
      <c r="V114" s="4">
        <v>0</v>
      </c>
      <c r="W114" s="10">
        <v>0</v>
      </c>
      <c r="X114" s="4">
        <v>107.1804347826087</v>
      </c>
      <c r="Y114" s="4">
        <v>16.981086956521736</v>
      </c>
      <c r="Z114" s="10">
        <v>0.15843457801756483</v>
      </c>
      <c r="AA114" s="4">
        <v>5.2559782608695658</v>
      </c>
      <c r="AB114" s="4">
        <v>0</v>
      </c>
      <c r="AC114" s="10">
        <v>0</v>
      </c>
      <c r="AD114" s="4">
        <v>273.43108695652177</v>
      </c>
      <c r="AE114" s="4">
        <v>52.156630434782606</v>
      </c>
      <c r="AF114" s="10">
        <v>0.19074872215636557</v>
      </c>
      <c r="AG114" s="4">
        <v>2.2038043478260869</v>
      </c>
      <c r="AH114" s="4">
        <v>0</v>
      </c>
      <c r="AI114" s="10">
        <v>0</v>
      </c>
      <c r="AJ114" s="4">
        <v>0</v>
      </c>
      <c r="AK114" s="4">
        <v>0</v>
      </c>
      <c r="AL114" s="10" t="s">
        <v>1172</v>
      </c>
      <c r="AM114" s="1">
        <v>395459</v>
      </c>
      <c r="AN114" s="1">
        <v>3</v>
      </c>
      <c r="AX114"/>
      <c r="AY114"/>
    </row>
    <row r="115" spans="1:51" x14ac:dyDescent="0.25">
      <c r="A115" t="s">
        <v>721</v>
      </c>
      <c r="B115" t="s">
        <v>62</v>
      </c>
      <c r="C115" t="s">
        <v>921</v>
      </c>
      <c r="D115" t="s">
        <v>749</v>
      </c>
      <c r="E115" s="4">
        <v>107.97826086956522</v>
      </c>
      <c r="F115" s="4">
        <v>483.29771739130433</v>
      </c>
      <c r="G115" s="4">
        <v>22.82032608695652</v>
      </c>
      <c r="H115" s="10">
        <v>4.7217947169570292E-2</v>
      </c>
      <c r="I115" s="4">
        <v>422.02141304347822</v>
      </c>
      <c r="J115" s="4">
        <v>22.82032608695652</v>
      </c>
      <c r="K115" s="10">
        <v>5.407385829639285E-2</v>
      </c>
      <c r="L115" s="4">
        <v>73.266304347826093</v>
      </c>
      <c r="M115" s="4">
        <v>0</v>
      </c>
      <c r="N115" s="10">
        <v>0</v>
      </c>
      <c r="O115" s="4">
        <v>21.149456521739129</v>
      </c>
      <c r="P115" s="4">
        <v>0</v>
      </c>
      <c r="Q115" s="8">
        <v>0</v>
      </c>
      <c r="R115" s="4">
        <v>47.421195652173914</v>
      </c>
      <c r="S115" s="4">
        <v>0</v>
      </c>
      <c r="T115" s="10">
        <v>0</v>
      </c>
      <c r="U115" s="4">
        <v>4.6956521739130439</v>
      </c>
      <c r="V115" s="4">
        <v>0</v>
      </c>
      <c r="W115" s="10">
        <v>0</v>
      </c>
      <c r="X115" s="4">
        <v>141.16804347826087</v>
      </c>
      <c r="Y115" s="4">
        <v>9.6789130434782642</v>
      </c>
      <c r="Z115" s="10">
        <v>6.8563060059472783E-2</v>
      </c>
      <c r="AA115" s="4">
        <v>9.1594565217391306</v>
      </c>
      <c r="AB115" s="4">
        <v>0</v>
      </c>
      <c r="AC115" s="10">
        <v>0</v>
      </c>
      <c r="AD115" s="4">
        <v>259.70391304347822</v>
      </c>
      <c r="AE115" s="4">
        <v>13.141413043478257</v>
      </c>
      <c r="AF115" s="10">
        <v>5.0601521130250328E-2</v>
      </c>
      <c r="AG115" s="4">
        <v>0</v>
      </c>
      <c r="AH115" s="4">
        <v>0</v>
      </c>
      <c r="AI115" s="10" t="s">
        <v>1172</v>
      </c>
      <c r="AJ115" s="4">
        <v>0</v>
      </c>
      <c r="AK115" s="4">
        <v>0</v>
      </c>
      <c r="AL115" s="10" t="s">
        <v>1172</v>
      </c>
      <c r="AM115" s="1">
        <v>395108</v>
      </c>
      <c r="AN115" s="1">
        <v>3</v>
      </c>
      <c r="AX115"/>
      <c r="AY115"/>
    </row>
    <row r="116" spans="1:51" x14ac:dyDescent="0.25">
      <c r="A116" t="s">
        <v>721</v>
      </c>
      <c r="B116" t="s">
        <v>203</v>
      </c>
      <c r="C116" t="s">
        <v>966</v>
      </c>
      <c r="D116" t="s">
        <v>778</v>
      </c>
      <c r="E116" s="4">
        <v>52.141304347826086</v>
      </c>
      <c r="F116" s="4">
        <v>241.46445652173912</v>
      </c>
      <c r="G116" s="4">
        <v>0</v>
      </c>
      <c r="H116" s="10">
        <v>0</v>
      </c>
      <c r="I116" s="4">
        <v>221.92934782608694</v>
      </c>
      <c r="J116" s="4">
        <v>0</v>
      </c>
      <c r="K116" s="10">
        <v>0</v>
      </c>
      <c r="L116" s="4">
        <v>60.864021739130436</v>
      </c>
      <c r="M116" s="4">
        <v>0</v>
      </c>
      <c r="N116" s="10">
        <v>0</v>
      </c>
      <c r="O116" s="4">
        <v>42.403586956521735</v>
      </c>
      <c r="P116" s="4">
        <v>0</v>
      </c>
      <c r="Q116" s="8">
        <v>0</v>
      </c>
      <c r="R116" s="4">
        <v>14.112608695652176</v>
      </c>
      <c r="S116" s="4">
        <v>0</v>
      </c>
      <c r="T116" s="10">
        <v>0</v>
      </c>
      <c r="U116" s="4">
        <v>4.3478260869565215</v>
      </c>
      <c r="V116" s="4">
        <v>0</v>
      </c>
      <c r="W116" s="10">
        <v>0</v>
      </c>
      <c r="X116" s="4">
        <v>54.338695652173904</v>
      </c>
      <c r="Y116" s="4">
        <v>0</v>
      </c>
      <c r="Z116" s="10">
        <v>0</v>
      </c>
      <c r="AA116" s="4">
        <v>1.0746739130434784</v>
      </c>
      <c r="AB116" s="4">
        <v>0</v>
      </c>
      <c r="AC116" s="10">
        <v>0</v>
      </c>
      <c r="AD116" s="4">
        <v>125.18706521739129</v>
      </c>
      <c r="AE116" s="4">
        <v>0</v>
      </c>
      <c r="AF116" s="10">
        <v>0</v>
      </c>
      <c r="AG116" s="4">
        <v>0</v>
      </c>
      <c r="AH116" s="4">
        <v>0</v>
      </c>
      <c r="AI116" s="10" t="s">
        <v>1172</v>
      </c>
      <c r="AJ116" s="4">
        <v>0</v>
      </c>
      <c r="AK116" s="4">
        <v>0</v>
      </c>
      <c r="AL116" s="10" t="s">
        <v>1172</v>
      </c>
      <c r="AM116" s="1">
        <v>395388</v>
      </c>
      <c r="AN116" s="1">
        <v>3</v>
      </c>
      <c r="AX116"/>
      <c r="AY116"/>
    </row>
    <row r="117" spans="1:51" x14ac:dyDescent="0.25">
      <c r="A117" t="s">
        <v>721</v>
      </c>
      <c r="B117" t="s">
        <v>540</v>
      </c>
      <c r="C117" t="s">
        <v>813</v>
      </c>
      <c r="D117" t="s">
        <v>755</v>
      </c>
      <c r="E117" s="4">
        <v>53.774647887323944</v>
      </c>
      <c r="F117" s="4">
        <v>186.67309859154923</v>
      </c>
      <c r="G117" s="4">
        <v>2.007042253521127</v>
      </c>
      <c r="H117" s="10">
        <v>1.0751641605910465E-2</v>
      </c>
      <c r="I117" s="4">
        <v>171.31042253521119</v>
      </c>
      <c r="J117" s="4">
        <v>2.007042253521127</v>
      </c>
      <c r="K117" s="10">
        <v>1.1715821044738822E-2</v>
      </c>
      <c r="L117" s="4">
        <v>45.347464788732395</v>
      </c>
      <c r="M117" s="4">
        <v>0.38028169014084506</v>
      </c>
      <c r="N117" s="10">
        <v>8.3859525976264643E-3</v>
      </c>
      <c r="O117" s="4">
        <v>29.984788732394367</v>
      </c>
      <c r="P117" s="4">
        <v>0.38028169014084506</v>
      </c>
      <c r="Q117" s="8">
        <v>1.2682486894763541E-2</v>
      </c>
      <c r="R117" s="4">
        <v>10.630281690140846</v>
      </c>
      <c r="S117" s="4">
        <v>0</v>
      </c>
      <c r="T117" s="10">
        <v>0</v>
      </c>
      <c r="U117" s="4">
        <v>4.732394366197183</v>
      </c>
      <c r="V117" s="4">
        <v>0</v>
      </c>
      <c r="W117" s="10">
        <v>0</v>
      </c>
      <c r="X117" s="4">
        <v>41.585070422535217</v>
      </c>
      <c r="Y117" s="4">
        <v>0.42253521126760563</v>
      </c>
      <c r="Z117" s="10">
        <v>1.016074295352476E-2</v>
      </c>
      <c r="AA117" s="4">
        <v>0</v>
      </c>
      <c r="AB117" s="4">
        <v>0</v>
      </c>
      <c r="AC117" s="10" t="s">
        <v>1172</v>
      </c>
      <c r="AD117" s="4">
        <v>99.180704225352045</v>
      </c>
      <c r="AE117" s="4">
        <v>1.204225352112676</v>
      </c>
      <c r="AF117" s="10">
        <v>1.2141730203654456E-2</v>
      </c>
      <c r="AG117" s="4">
        <v>0.5598591549295775</v>
      </c>
      <c r="AH117" s="4">
        <v>0</v>
      </c>
      <c r="AI117" s="10">
        <v>0</v>
      </c>
      <c r="AJ117" s="4">
        <v>0</v>
      </c>
      <c r="AK117" s="4">
        <v>0</v>
      </c>
      <c r="AL117" s="10" t="s">
        <v>1172</v>
      </c>
      <c r="AM117" s="1">
        <v>395876</v>
      </c>
      <c r="AN117" s="1">
        <v>3</v>
      </c>
      <c r="AX117"/>
      <c r="AY117"/>
    </row>
    <row r="118" spans="1:51" x14ac:dyDescent="0.25">
      <c r="A118" t="s">
        <v>721</v>
      </c>
      <c r="B118" t="s">
        <v>564</v>
      </c>
      <c r="C118" t="s">
        <v>1104</v>
      </c>
      <c r="D118" t="s">
        <v>757</v>
      </c>
      <c r="E118" s="4">
        <v>37.445652173913047</v>
      </c>
      <c r="F118" s="4">
        <v>121.45923913043478</v>
      </c>
      <c r="G118" s="4">
        <v>8.7309782608695645</v>
      </c>
      <c r="H118" s="10">
        <v>7.1884019061681986E-2</v>
      </c>
      <c r="I118" s="4">
        <v>114.97826086956522</v>
      </c>
      <c r="J118" s="4">
        <v>8.7309782608695645</v>
      </c>
      <c r="K118" s="10">
        <v>7.5935904707884277E-2</v>
      </c>
      <c r="L118" s="4">
        <v>34.220108695652172</v>
      </c>
      <c r="M118" s="4">
        <v>0</v>
      </c>
      <c r="N118" s="10">
        <v>0</v>
      </c>
      <c r="O118" s="4">
        <v>27.739130434782609</v>
      </c>
      <c r="P118" s="4">
        <v>0</v>
      </c>
      <c r="Q118" s="8">
        <v>0</v>
      </c>
      <c r="R118" s="4">
        <v>2.2907608695652173</v>
      </c>
      <c r="S118" s="4">
        <v>0</v>
      </c>
      <c r="T118" s="10">
        <v>0</v>
      </c>
      <c r="U118" s="4">
        <v>4.1902173913043477</v>
      </c>
      <c r="V118" s="4">
        <v>0</v>
      </c>
      <c r="W118" s="10">
        <v>0</v>
      </c>
      <c r="X118" s="4">
        <v>35.157608695652172</v>
      </c>
      <c r="Y118" s="4">
        <v>7.3614130434782608</v>
      </c>
      <c r="Z118" s="10">
        <v>0.2093832122430051</v>
      </c>
      <c r="AA118" s="4">
        <v>0</v>
      </c>
      <c r="AB118" s="4">
        <v>0</v>
      </c>
      <c r="AC118" s="10" t="s">
        <v>1172</v>
      </c>
      <c r="AD118" s="4">
        <v>52.081521739130437</v>
      </c>
      <c r="AE118" s="4">
        <v>1.3695652173913044</v>
      </c>
      <c r="AF118" s="10">
        <v>2.6296566837107377E-2</v>
      </c>
      <c r="AG118" s="4">
        <v>0</v>
      </c>
      <c r="AH118" s="4">
        <v>0</v>
      </c>
      <c r="AI118" s="10" t="s">
        <v>1172</v>
      </c>
      <c r="AJ118" s="4">
        <v>0</v>
      </c>
      <c r="AK118" s="4">
        <v>0</v>
      </c>
      <c r="AL118" s="10" t="s">
        <v>1172</v>
      </c>
      <c r="AM118" s="1">
        <v>395909</v>
      </c>
      <c r="AN118" s="1">
        <v>3</v>
      </c>
      <c r="AX118"/>
      <c r="AY118"/>
    </row>
    <row r="119" spans="1:51" x14ac:dyDescent="0.25">
      <c r="A119" t="s">
        <v>721</v>
      </c>
      <c r="B119" t="s">
        <v>228</v>
      </c>
      <c r="C119" t="s">
        <v>881</v>
      </c>
      <c r="D119" t="s">
        <v>774</v>
      </c>
      <c r="E119" s="4">
        <v>195.18478260869566</v>
      </c>
      <c r="F119" s="4">
        <v>625.52239130434782</v>
      </c>
      <c r="G119" s="4">
        <v>176.96076086956523</v>
      </c>
      <c r="H119" s="10">
        <v>0.282900761554777</v>
      </c>
      <c r="I119" s="4">
        <v>587.64467391304356</v>
      </c>
      <c r="J119" s="4">
        <v>176.96076086956523</v>
      </c>
      <c r="K119" s="10">
        <v>0.30113565003696591</v>
      </c>
      <c r="L119" s="4">
        <v>92.326086956521735</v>
      </c>
      <c r="M119" s="4">
        <v>1.1222826086956521</v>
      </c>
      <c r="N119" s="10">
        <v>1.21556392747822E-2</v>
      </c>
      <c r="O119" s="4">
        <v>69.426630434782609</v>
      </c>
      <c r="P119" s="4">
        <v>1.1222826086956521</v>
      </c>
      <c r="Q119" s="8">
        <v>1.6165016243297192E-2</v>
      </c>
      <c r="R119" s="4">
        <v>17.790760869565219</v>
      </c>
      <c r="S119" s="4">
        <v>0</v>
      </c>
      <c r="T119" s="10">
        <v>0</v>
      </c>
      <c r="U119" s="4">
        <v>5.1086956521739131</v>
      </c>
      <c r="V119" s="4">
        <v>0</v>
      </c>
      <c r="W119" s="10">
        <v>0</v>
      </c>
      <c r="X119" s="4">
        <v>167.55423913043478</v>
      </c>
      <c r="Y119" s="4">
        <v>32.854999999999997</v>
      </c>
      <c r="Z119" s="10">
        <v>0.19608575808352777</v>
      </c>
      <c r="AA119" s="4">
        <v>14.978260869565217</v>
      </c>
      <c r="AB119" s="4">
        <v>0</v>
      </c>
      <c r="AC119" s="10">
        <v>0</v>
      </c>
      <c r="AD119" s="4">
        <v>350.6638043478261</v>
      </c>
      <c r="AE119" s="4">
        <v>142.98347826086959</v>
      </c>
      <c r="AF119" s="10">
        <v>0.40775088984959279</v>
      </c>
      <c r="AG119" s="4">
        <v>0</v>
      </c>
      <c r="AH119" s="4">
        <v>0</v>
      </c>
      <c r="AI119" s="10" t="s">
        <v>1172</v>
      </c>
      <c r="AJ119" s="4">
        <v>0</v>
      </c>
      <c r="AK119" s="4">
        <v>0</v>
      </c>
      <c r="AL119" s="10" t="s">
        <v>1172</v>
      </c>
      <c r="AM119" s="1">
        <v>395425</v>
      </c>
      <c r="AN119" s="1">
        <v>3</v>
      </c>
      <c r="AX119"/>
      <c r="AY119"/>
    </row>
    <row r="120" spans="1:51" x14ac:dyDescent="0.25">
      <c r="A120" t="s">
        <v>721</v>
      </c>
      <c r="B120" t="s">
        <v>680</v>
      </c>
      <c r="C120" t="s">
        <v>881</v>
      </c>
      <c r="D120" t="s">
        <v>774</v>
      </c>
      <c r="E120" s="4">
        <v>109.31521739130434</v>
      </c>
      <c r="F120" s="4">
        <v>527.55413043478256</v>
      </c>
      <c r="G120" s="4">
        <v>0</v>
      </c>
      <c r="H120" s="10">
        <v>0</v>
      </c>
      <c r="I120" s="4">
        <v>506.02684782608691</v>
      </c>
      <c r="J120" s="4">
        <v>0</v>
      </c>
      <c r="K120" s="10">
        <v>0</v>
      </c>
      <c r="L120" s="4">
        <v>94.124999999999972</v>
      </c>
      <c r="M120" s="4">
        <v>0</v>
      </c>
      <c r="N120" s="10">
        <v>0</v>
      </c>
      <c r="O120" s="4">
        <v>72.597717391304329</v>
      </c>
      <c r="P120" s="4">
        <v>0</v>
      </c>
      <c r="Q120" s="8">
        <v>0</v>
      </c>
      <c r="R120" s="4">
        <v>16.146847826086955</v>
      </c>
      <c r="S120" s="4">
        <v>0</v>
      </c>
      <c r="T120" s="10">
        <v>0</v>
      </c>
      <c r="U120" s="4">
        <v>5.3804347826086953</v>
      </c>
      <c r="V120" s="4">
        <v>0</v>
      </c>
      <c r="W120" s="10">
        <v>0</v>
      </c>
      <c r="X120" s="4">
        <v>137.95891304347822</v>
      </c>
      <c r="Y120" s="4">
        <v>0</v>
      </c>
      <c r="Z120" s="10">
        <v>0</v>
      </c>
      <c r="AA120" s="4">
        <v>0</v>
      </c>
      <c r="AB120" s="4">
        <v>0</v>
      </c>
      <c r="AC120" s="10" t="s">
        <v>1172</v>
      </c>
      <c r="AD120" s="4">
        <v>295.47021739130435</v>
      </c>
      <c r="AE120" s="4">
        <v>0</v>
      </c>
      <c r="AF120" s="10">
        <v>0</v>
      </c>
      <c r="AG120" s="4">
        <v>0</v>
      </c>
      <c r="AH120" s="4">
        <v>0</v>
      </c>
      <c r="AI120" s="10" t="s">
        <v>1172</v>
      </c>
      <c r="AJ120" s="4">
        <v>0</v>
      </c>
      <c r="AK120" s="4">
        <v>0</v>
      </c>
      <c r="AL120" s="10" t="s">
        <v>1172</v>
      </c>
      <c r="AM120" t="s">
        <v>3</v>
      </c>
      <c r="AN120" s="1">
        <v>3</v>
      </c>
      <c r="AX120"/>
      <c r="AY120"/>
    </row>
    <row r="121" spans="1:51" x14ac:dyDescent="0.25">
      <c r="A121" t="s">
        <v>721</v>
      </c>
      <c r="B121" t="s">
        <v>321</v>
      </c>
      <c r="C121" t="s">
        <v>948</v>
      </c>
      <c r="D121" t="s">
        <v>736</v>
      </c>
      <c r="E121" s="4">
        <v>66.010869565217391</v>
      </c>
      <c r="F121" s="4">
        <v>283.01065217391312</v>
      </c>
      <c r="G121" s="4">
        <v>33.875</v>
      </c>
      <c r="H121" s="10">
        <v>0.11969514129518859</v>
      </c>
      <c r="I121" s="4">
        <v>247.50934782608701</v>
      </c>
      <c r="J121" s="4">
        <v>33.875</v>
      </c>
      <c r="K121" s="10">
        <v>0.13686351767126931</v>
      </c>
      <c r="L121" s="4">
        <v>79.483152173913055</v>
      </c>
      <c r="M121" s="4">
        <v>0</v>
      </c>
      <c r="N121" s="10">
        <v>0</v>
      </c>
      <c r="O121" s="4">
        <v>48.965543478260876</v>
      </c>
      <c r="P121" s="4">
        <v>0</v>
      </c>
      <c r="Q121" s="8">
        <v>0</v>
      </c>
      <c r="R121" s="4">
        <v>25.648043478260863</v>
      </c>
      <c r="S121" s="4">
        <v>0</v>
      </c>
      <c r="T121" s="10">
        <v>0</v>
      </c>
      <c r="U121" s="4">
        <v>4.8695652173913047</v>
      </c>
      <c r="V121" s="4">
        <v>0</v>
      </c>
      <c r="W121" s="10">
        <v>0</v>
      </c>
      <c r="X121" s="4">
        <v>15.163369565217394</v>
      </c>
      <c r="Y121" s="4">
        <v>0</v>
      </c>
      <c r="Z121" s="10">
        <v>0</v>
      </c>
      <c r="AA121" s="4">
        <v>4.9836956521739131</v>
      </c>
      <c r="AB121" s="4">
        <v>0</v>
      </c>
      <c r="AC121" s="10">
        <v>0</v>
      </c>
      <c r="AD121" s="4">
        <v>183.38043478260875</v>
      </c>
      <c r="AE121" s="4">
        <v>33.875</v>
      </c>
      <c r="AF121" s="10">
        <v>0.18472526821172422</v>
      </c>
      <c r="AG121" s="4">
        <v>0</v>
      </c>
      <c r="AH121" s="4">
        <v>0</v>
      </c>
      <c r="AI121" s="10" t="s">
        <v>1172</v>
      </c>
      <c r="AJ121" s="4">
        <v>0</v>
      </c>
      <c r="AK121" s="4">
        <v>0</v>
      </c>
      <c r="AL121" s="10" t="s">
        <v>1172</v>
      </c>
      <c r="AM121" s="1">
        <v>395557</v>
      </c>
      <c r="AN121" s="1">
        <v>3</v>
      </c>
      <c r="AX121"/>
      <c r="AY121"/>
    </row>
    <row r="122" spans="1:51" x14ac:dyDescent="0.25">
      <c r="A122" t="s">
        <v>721</v>
      </c>
      <c r="B122" t="s">
        <v>316</v>
      </c>
      <c r="C122" t="s">
        <v>852</v>
      </c>
      <c r="D122" t="s">
        <v>735</v>
      </c>
      <c r="E122" s="4">
        <v>61.478260869565219</v>
      </c>
      <c r="F122" s="4">
        <v>243.99565217391302</v>
      </c>
      <c r="G122" s="4">
        <v>86.489891304347822</v>
      </c>
      <c r="H122" s="10">
        <v>0.35447308398225202</v>
      </c>
      <c r="I122" s="4">
        <v>238.09554347826082</v>
      </c>
      <c r="J122" s="4">
        <v>86.489891304347822</v>
      </c>
      <c r="K122" s="10">
        <v>0.36325707756157449</v>
      </c>
      <c r="L122" s="4">
        <v>39.947608695652171</v>
      </c>
      <c r="M122" s="4">
        <v>10.856847826086955</v>
      </c>
      <c r="N122" s="10">
        <v>0.27177716465588081</v>
      </c>
      <c r="O122" s="4">
        <v>34.047499999999999</v>
      </c>
      <c r="P122" s="4">
        <v>10.856847826086955</v>
      </c>
      <c r="Q122" s="8">
        <v>0.31887356857587063</v>
      </c>
      <c r="R122" s="4">
        <v>5.9001086956521736</v>
      </c>
      <c r="S122" s="4">
        <v>0</v>
      </c>
      <c r="T122" s="10">
        <v>0</v>
      </c>
      <c r="U122" s="4">
        <v>0</v>
      </c>
      <c r="V122" s="4">
        <v>0</v>
      </c>
      <c r="W122" s="10" t="s">
        <v>1172</v>
      </c>
      <c r="X122" s="4">
        <v>71.114239130434783</v>
      </c>
      <c r="Y122" s="4">
        <v>36.243804347826085</v>
      </c>
      <c r="Z122" s="10">
        <v>0.50965608000599161</v>
      </c>
      <c r="AA122" s="4">
        <v>0</v>
      </c>
      <c r="AB122" s="4">
        <v>0</v>
      </c>
      <c r="AC122" s="10" t="s">
        <v>1172</v>
      </c>
      <c r="AD122" s="4">
        <v>132.93380434782605</v>
      </c>
      <c r="AE122" s="4">
        <v>39.389239130434788</v>
      </c>
      <c r="AF122" s="10">
        <v>0.29630716824571901</v>
      </c>
      <c r="AG122" s="4">
        <v>0</v>
      </c>
      <c r="AH122" s="4">
        <v>0</v>
      </c>
      <c r="AI122" s="10" t="s">
        <v>1172</v>
      </c>
      <c r="AJ122" s="4">
        <v>0</v>
      </c>
      <c r="AK122" s="4">
        <v>0</v>
      </c>
      <c r="AL122" s="10" t="s">
        <v>1172</v>
      </c>
      <c r="AM122" s="1">
        <v>395550</v>
      </c>
      <c r="AN122" s="1">
        <v>3</v>
      </c>
      <c r="AX122"/>
      <c r="AY122"/>
    </row>
    <row r="123" spans="1:51" x14ac:dyDescent="0.25">
      <c r="A123" t="s">
        <v>721</v>
      </c>
      <c r="B123" t="s">
        <v>292</v>
      </c>
      <c r="C123" t="s">
        <v>867</v>
      </c>
      <c r="D123" t="s">
        <v>736</v>
      </c>
      <c r="E123" s="4">
        <v>102.25</v>
      </c>
      <c r="F123" s="4">
        <v>287.32010869565215</v>
      </c>
      <c r="G123" s="4">
        <v>48.662499999999994</v>
      </c>
      <c r="H123" s="10">
        <v>0.16936684390421983</v>
      </c>
      <c r="I123" s="4">
        <v>277.01576086956521</v>
      </c>
      <c r="J123" s="4">
        <v>48.662499999999994</v>
      </c>
      <c r="K123" s="10">
        <v>0.17566690013321326</v>
      </c>
      <c r="L123" s="4">
        <v>35.489130434782609</v>
      </c>
      <c r="M123" s="4">
        <v>11.171195652173912</v>
      </c>
      <c r="N123" s="10">
        <v>0.31477794793261865</v>
      </c>
      <c r="O123" s="4">
        <v>25.184782608695652</v>
      </c>
      <c r="P123" s="4">
        <v>11.171195652173912</v>
      </c>
      <c r="Q123" s="8">
        <v>0.44356927060854551</v>
      </c>
      <c r="R123" s="4">
        <v>4.9130434782608692</v>
      </c>
      <c r="S123" s="4">
        <v>0</v>
      </c>
      <c r="T123" s="10">
        <v>0</v>
      </c>
      <c r="U123" s="4">
        <v>5.3913043478260869</v>
      </c>
      <c r="V123" s="4">
        <v>0</v>
      </c>
      <c r="W123" s="10">
        <v>0</v>
      </c>
      <c r="X123" s="4">
        <v>86.234456521739133</v>
      </c>
      <c r="Y123" s="4">
        <v>28.699130434782607</v>
      </c>
      <c r="Z123" s="10">
        <v>0.33280351720599927</v>
      </c>
      <c r="AA123" s="4">
        <v>0</v>
      </c>
      <c r="AB123" s="4">
        <v>0</v>
      </c>
      <c r="AC123" s="10" t="s">
        <v>1172</v>
      </c>
      <c r="AD123" s="4">
        <v>112.2595652173913</v>
      </c>
      <c r="AE123" s="4">
        <v>8.7921739130434791</v>
      </c>
      <c r="AF123" s="10">
        <v>7.8320042448208158E-2</v>
      </c>
      <c r="AG123" s="4">
        <v>53.336956521739133</v>
      </c>
      <c r="AH123" s="4">
        <v>0</v>
      </c>
      <c r="AI123" s="10">
        <v>0</v>
      </c>
      <c r="AJ123" s="4">
        <v>0</v>
      </c>
      <c r="AK123" s="4">
        <v>0</v>
      </c>
      <c r="AL123" s="10" t="s">
        <v>1172</v>
      </c>
      <c r="AM123" s="1">
        <v>395509</v>
      </c>
      <c r="AN123" s="1">
        <v>3</v>
      </c>
      <c r="AX123"/>
      <c r="AY123"/>
    </row>
    <row r="124" spans="1:51" x14ac:dyDescent="0.25">
      <c r="A124" t="s">
        <v>721</v>
      </c>
      <c r="B124" t="s">
        <v>233</v>
      </c>
      <c r="C124" t="s">
        <v>1005</v>
      </c>
      <c r="D124" t="s">
        <v>787</v>
      </c>
      <c r="E124" s="4">
        <v>96.858695652173907</v>
      </c>
      <c r="F124" s="4">
        <v>414.80891304347824</v>
      </c>
      <c r="G124" s="4">
        <v>138.54608695652172</v>
      </c>
      <c r="H124" s="10">
        <v>0.33399978303262734</v>
      </c>
      <c r="I124" s="4">
        <v>383.05076086956518</v>
      </c>
      <c r="J124" s="4">
        <v>138.54608695652172</v>
      </c>
      <c r="K124" s="10">
        <v>0.36169119372588543</v>
      </c>
      <c r="L124" s="4">
        <v>89.095760869565197</v>
      </c>
      <c r="M124" s="4">
        <v>4.0126086956521743</v>
      </c>
      <c r="N124" s="10">
        <v>4.5037032699306208E-2</v>
      </c>
      <c r="O124" s="4">
        <v>57.337608695652172</v>
      </c>
      <c r="P124" s="4">
        <v>4.0126086956521743</v>
      </c>
      <c r="Q124" s="8">
        <v>6.998214238321461E-2</v>
      </c>
      <c r="R124" s="4">
        <v>26.627717391304344</v>
      </c>
      <c r="S124" s="4">
        <v>0</v>
      </c>
      <c r="T124" s="10">
        <v>0</v>
      </c>
      <c r="U124" s="4">
        <v>5.1304347826086953</v>
      </c>
      <c r="V124" s="4">
        <v>0</v>
      </c>
      <c r="W124" s="10">
        <v>0</v>
      </c>
      <c r="X124" s="4">
        <v>123.95369565217391</v>
      </c>
      <c r="Y124" s="4">
        <v>61.684673913043476</v>
      </c>
      <c r="Z124" s="10">
        <v>0.49764287856440081</v>
      </c>
      <c r="AA124" s="4">
        <v>0</v>
      </c>
      <c r="AB124" s="4">
        <v>0</v>
      </c>
      <c r="AC124" s="10" t="s">
        <v>1172</v>
      </c>
      <c r="AD124" s="4">
        <v>188.89010869565217</v>
      </c>
      <c r="AE124" s="4">
        <v>72.848804347826089</v>
      </c>
      <c r="AF124" s="10">
        <v>0.38566765010021353</v>
      </c>
      <c r="AG124" s="4">
        <v>12.869347826086951</v>
      </c>
      <c r="AH124" s="4">
        <v>0</v>
      </c>
      <c r="AI124" s="10">
        <v>0</v>
      </c>
      <c r="AJ124" s="4">
        <v>0</v>
      </c>
      <c r="AK124" s="4">
        <v>0</v>
      </c>
      <c r="AL124" s="10" t="s">
        <v>1172</v>
      </c>
      <c r="AM124" s="1">
        <v>395430</v>
      </c>
      <c r="AN124" s="1">
        <v>3</v>
      </c>
      <c r="AX124"/>
      <c r="AY124"/>
    </row>
    <row r="125" spans="1:51" x14ac:dyDescent="0.25">
      <c r="A125" t="s">
        <v>721</v>
      </c>
      <c r="B125" t="s">
        <v>330</v>
      </c>
      <c r="C125" t="s">
        <v>1038</v>
      </c>
      <c r="D125" t="s">
        <v>772</v>
      </c>
      <c r="E125" s="4">
        <v>68.347826086956516</v>
      </c>
      <c r="F125" s="4">
        <v>187.83489130434785</v>
      </c>
      <c r="G125" s="4">
        <v>71.112065217391304</v>
      </c>
      <c r="H125" s="10">
        <v>0.37858815645794375</v>
      </c>
      <c r="I125" s="4">
        <v>179.1338043478261</v>
      </c>
      <c r="J125" s="4">
        <v>71.112065217391304</v>
      </c>
      <c r="K125" s="10">
        <v>0.39697736268310485</v>
      </c>
      <c r="L125" s="4">
        <v>29.874130434782611</v>
      </c>
      <c r="M125" s="4">
        <v>8.1023913043478277</v>
      </c>
      <c r="N125" s="10">
        <v>0.27121764504697249</v>
      </c>
      <c r="O125" s="4">
        <v>21.173043478260873</v>
      </c>
      <c r="P125" s="4">
        <v>8.1023913043478277</v>
      </c>
      <c r="Q125" s="8">
        <v>0.38267485317672184</v>
      </c>
      <c r="R125" s="4">
        <v>5.8315217391304346</v>
      </c>
      <c r="S125" s="4">
        <v>0</v>
      </c>
      <c r="T125" s="10">
        <v>0</v>
      </c>
      <c r="U125" s="4">
        <v>2.8695652173913042</v>
      </c>
      <c r="V125" s="4">
        <v>0</v>
      </c>
      <c r="W125" s="10">
        <v>0</v>
      </c>
      <c r="X125" s="4">
        <v>48.8679347826087</v>
      </c>
      <c r="Y125" s="4">
        <v>7.5364130434782615</v>
      </c>
      <c r="Z125" s="10">
        <v>0.15422000289155555</v>
      </c>
      <c r="AA125" s="4">
        <v>0</v>
      </c>
      <c r="AB125" s="4">
        <v>0</v>
      </c>
      <c r="AC125" s="10" t="s">
        <v>1172</v>
      </c>
      <c r="AD125" s="4">
        <v>105.44608695652177</v>
      </c>
      <c r="AE125" s="4">
        <v>54.4216304347826</v>
      </c>
      <c r="AF125" s="10">
        <v>0.51610858217263278</v>
      </c>
      <c r="AG125" s="4">
        <v>3.6467391304347827</v>
      </c>
      <c r="AH125" s="4">
        <v>1.0516304347826086</v>
      </c>
      <c r="AI125" s="10">
        <v>0.2883755588673621</v>
      </c>
      <c r="AJ125" s="4">
        <v>0</v>
      </c>
      <c r="AK125" s="4">
        <v>0</v>
      </c>
      <c r="AL125" s="10" t="s">
        <v>1172</v>
      </c>
      <c r="AM125" s="1">
        <v>395567</v>
      </c>
      <c r="AN125" s="1">
        <v>3</v>
      </c>
      <c r="AX125"/>
      <c r="AY125"/>
    </row>
    <row r="126" spans="1:51" x14ac:dyDescent="0.25">
      <c r="A126" t="s">
        <v>721</v>
      </c>
      <c r="B126" t="s">
        <v>461</v>
      </c>
      <c r="C126" t="s">
        <v>1034</v>
      </c>
      <c r="D126" t="s">
        <v>736</v>
      </c>
      <c r="E126" s="4">
        <v>55.728260869565219</v>
      </c>
      <c r="F126" s="4">
        <v>206.82043478260871</v>
      </c>
      <c r="G126" s="4">
        <v>71.51771739130433</v>
      </c>
      <c r="H126" s="10">
        <v>0.34579618530672468</v>
      </c>
      <c r="I126" s="4">
        <v>196.11391304347828</v>
      </c>
      <c r="J126" s="4">
        <v>71.51771739130433</v>
      </c>
      <c r="K126" s="10">
        <v>0.36467436849036261</v>
      </c>
      <c r="L126" s="4">
        <v>44.680217391304346</v>
      </c>
      <c r="M126" s="4">
        <v>18.124347826086954</v>
      </c>
      <c r="N126" s="10">
        <v>0.40564591858083282</v>
      </c>
      <c r="O126" s="4">
        <v>33.973695652173909</v>
      </c>
      <c r="P126" s="4">
        <v>18.124347826086954</v>
      </c>
      <c r="Q126" s="8">
        <v>0.53348178578055916</v>
      </c>
      <c r="R126" s="4">
        <v>5.1358695652173916</v>
      </c>
      <c r="S126" s="4">
        <v>0</v>
      </c>
      <c r="T126" s="10">
        <v>0</v>
      </c>
      <c r="U126" s="4">
        <v>5.5706521739130439</v>
      </c>
      <c r="V126" s="4">
        <v>0</v>
      </c>
      <c r="W126" s="10">
        <v>0</v>
      </c>
      <c r="X126" s="4">
        <v>39.295108695652168</v>
      </c>
      <c r="Y126" s="4">
        <v>4.9941304347826092</v>
      </c>
      <c r="Z126" s="10">
        <v>0.12709292837088368</v>
      </c>
      <c r="AA126" s="4">
        <v>0</v>
      </c>
      <c r="AB126" s="4">
        <v>0</v>
      </c>
      <c r="AC126" s="10" t="s">
        <v>1172</v>
      </c>
      <c r="AD126" s="4">
        <v>120.11086956521741</v>
      </c>
      <c r="AE126" s="4">
        <v>48.399239130434765</v>
      </c>
      <c r="AF126" s="10">
        <v>0.40295469765253095</v>
      </c>
      <c r="AG126" s="4">
        <v>2.7342391304347826</v>
      </c>
      <c r="AH126" s="4">
        <v>0</v>
      </c>
      <c r="AI126" s="10">
        <v>0</v>
      </c>
      <c r="AJ126" s="4">
        <v>0</v>
      </c>
      <c r="AK126" s="4">
        <v>0</v>
      </c>
      <c r="AL126" s="10" t="s">
        <v>1172</v>
      </c>
      <c r="AM126" s="1">
        <v>395757</v>
      </c>
      <c r="AN126" s="1">
        <v>3</v>
      </c>
      <c r="AX126"/>
      <c r="AY126"/>
    </row>
    <row r="127" spans="1:51" x14ac:dyDescent="0.25">
      <c r="A127" t="s">
        <v>721</v>
      </c>
      <c r="B127" t="s">
        <v>384</v>
      </c>
      <c r="C127" t="s">
        <v>1058</v>
      </c>
      <c r="D127" t="s">
        <v>763</v>
      </c>
      <c r="E127" s="4">
        <v>92.859154929577471</v>
      </c>
      <c r="F127" s="4">
        <v>307.51450704225351</v>
      </c>
      <c r="G127" s="4">
        <v>26.244788732394369</v>
      </c>
      <c r="H127" s="10">
        <v>8.5344880099553308E-2</v>
      </c>
      <c r="I127" s="4">
        <v>257.97295774647887</v>
      </c>
      <c r="J127" s="4">
        <v>22.857464788732393</v>
      </c>
      <c r="K127" s="10">
        <v>8.8604111796847351E-2</v>
      </c>
      <c r="L127" s="4">
        <v>71.054929577464804</v>
      </c>
      <c r="M127" s="4">
        <v>3.387323943661972</v>
      </c>
      <c r="N127" s="10">
        <v>4.7671906281591299E-2</v>
      </c>
      <c r="O127" s="4">
        <v>21.513380281690139</v>
      </c>
      <c r="P127" s="4">
        <v>0</v>
      </c>
      <c r="Q127" s="8">
        <v>0</v>
      </c>
      <c r="R127" s="4">
        <v>45.147183098591555</v>
      </c>
      <c r="S127" s="4">
        <v>3.387323943661972</v>
      </c>
      <c r="T127" s="10">
        <v>7.5028467141898952E-2</v>
      </c>
      <c r="U127" s="4">
        <v>4.394366197183099</v>
      </c>
      <c r="V127" s="4">
        <v>0</v>
      </c>
      <c r="W127" s="10">
        <v>0</v>
      </c>
      <c r="X127" s="4">
        <v>67.29859154929575</v>
      </c>
      <c r="Y127" s="4">
        <v>14.961267605633802</v>
      </c>
      <c r="Z127" s="10">
        <v>0.22231174919425731</v>
      </c>
      <c r="AA127" s="4">
        <v>0</v>
      </c>
      <c r="AB127" s="4">
        <v>0</v>
      </c>
      <c r="AC127" s="10" t="s">
        <v>1172</v>
      </c>
      <c r="AD127" s="4">
        <v>169.160985915493</v>
      </c>
      <c r="AE127" s="4">
        <v>7.8961971830985931</v>
      </c>
      <c r="AF127" s="10">
        <v>4.6678595187682706E-2</v>
      </c>
      <c r="AG127" s="4">
        <v>0</v>
      </c>
      <c r="AH127" s="4">
        <v>0</v>
      </c>
      <c r="AI127" s="10" t="s">
        <v>1172</v>
      </c>
      <c r="AJ127" s="4">
        <v>0</v>
      </c>
      <c r="AK127" s="4">
        <v>0</v>
      </c>
      <c r="AL127" s="10" t="s">
        <v>1172</v>
      </c>
      <c r="AM127" s="1">
        <v>395645</v>
      </c>
      <c r="AN127" s="1">
        <v>3</v>
      </c>
      <c r="AX127"/>
      <c r="AY127"/>
    </row>
    <row r="128" spans="1:51" x14ac:dyDescent="0.25">
      <c r="A128" t="s">
        <v>721</v>
      </c>
      <c r="B128" t="s">
        <v>308</v>
      </c>
      <c r="C128" t="s">
        <v>830</v>
      </c>
      <c r="D128" t="s">
        <v>739</v>
      </c>
      <c r="E128" s="4">
        <v>82.119565217391298</v>
      </c>
      <c r="F128" s="4">
        <v>246.4533695652174</v>
      </c>
      <c r="G128" s="4">
        <v>5.2278260869565223</v>
      </c>
      <c r="H128" s="10">
        <v>2.1212232140218782E-2</v>
      </c>
      <c r="I128" s="4">
        <v>231.40989130434784</v>
      </c>
      <c r="J128" s="4">
        <v>5.2278260869565223</v>
      </c>
      <c r="K128" s="10">
        <v>2.2591195464851332E-2</v>
      </c>
      <c r="L128" s="4">
        <v>42.548913043478258</v>
      </c>
      <c r="M128" s="4">
        <v>0</v>
      </c>
      <c r="N128" s="10">
        <v>0</v>
      </c>
      <c r="O128" s="4">
        <v>27.505434782608695</v>
      </c>
      <c r="P128" s="4">
        <v>0</v>
      </c>
      <c r="Q128" s="8">
        <v>0</v>
      </c>
      <c r="R128" s="4">
        <v>9.7391304347826093</v>
      </c>
      <c r="S128" s="4">
        <v>0</v>
      </c>
      <c r="T128" s="10">
        <v>0</v>
      </c>
      <c r="U128" s="4">
        <v>5.3043478260869561</v>
      </c>
      <c r="V128" s="4">
        <v>0</v>
      </c>
      <c r="W128" s="10">
        <v>0</v>
      </c>
      <c r="X128" s="4">
        <v>53.818043478260869</v>
      </c>
      <c r="Y128" s="4">
        <v>3.5435869565217395</v>
      </c>
      <c r="Z128" s="10">
        <v>6.5843845808945603E-2</v>
      </c>
      <c r="AA128" s="4">
        <v>0</v>
      </c>
      <c r="AB128" s="4">
        <v>0</v>
      </c>
      <c r="AC128" s="10" t="s">
        <v>1172</v>
      </c>
      <c r="AD128" s="4">
        <v>112.27663043478262</v>
      </c>
      <c r="AE128" s="4">
        <v>1.6842391304347826</v>
      </c>
      <c r="AF128" s="10">
        <v>1.5000798687248594E-2</v>
      </c>
      <c r="AG128" s="4">
        <v>37.809782608695649</v>
      </c>
      <c r="AH128" s="4">
        <v>0</v>
      </c>
      <c r="AI128" s="10">
        <v>0</v>
      </c>
      <c r="AJ128" s="4">
        <v>0</v>
      </c>
      <c r="AK128" s="4">
        <v>0</v>
      </c>
      <c r="AL128" s="10" t="s">
        <v>1172</v>
      </c>
      <c r="AM128" s="1">
        <v>395536</v>
      </c>
      <c r="AN128" s="1">
        <v>3</v>
      </c>
      <c r="AX128"/>
      <c r="AY128"/>
    </row>
    <row r="129" spans="1:51" x14ac:dyDescent="0.25">
      <c r="A129" t="s">
        <v>721</v>
      </c>
      <c r="B129" t="s">
        <v>25</v>
      </c>
      <c r="C129" t="s">
        <v>902</v>
      </c>
      <c r="D129" t="s">
        <v>768</v>
      </c>
      <c r="E129" s="4">
        <v>43.554347826086953</v>
      </c>
      <c r="F129" s="4">
        <v>152.41847826086956</v>
      </c>
      <c r="G129" s="4">
        <v>0.18478260869565216</v>
      </c>
      <c r="H129" s="10">
        <v>1.212337315029417E-3</v>
      </c>
      <c r="I129" s="4">
        <v>139.2853260869565</v>
      </c>
      <c r="J129" s="4">
        <v>0.18478260869565216</v>
      </c>
      <c r="K129" s="10">
        <v>1.3266480675810134E-3</v>
      </c>
      <c r="L129" s="4">
        <v>44.494565217391305</v>
      </c>
      <c r="M129" s="4">
        <v>0.18478260869565216</v>
      </c>
      <c r="N129" s="10">
        <v>4.1529253694882126E-3</v>
      </c>
      <c r="O129" s="4">
        <v>31.361413043478262</v>
      </c>
      <c r="P129" s="4">
        <v>0.18478260869565216</v>
      </c>
      <c r="Q129" s="8">
        <v>5.8920370851745941E-3</v>
      </c>
      <c r="R129" s="4">
        <v>8.0027173913043477</v>
      </c>
      <c r="S129" s="4">
        <v>0</v>
      </c>
      <c r="T129" s="10">
        <v>0</v>
      </c>
      <c r="U129" s="4">
        <v>5.1304347826086953</v>
      </c>
      <c r="V129" s="4">
        <v>0</v>
      </c>
      <c r="W129" s="10">
        <v>0</v>
      </c>
      <c r="X129" s="4">
        <v>20.923913043478262</v>
      </c>
      <c r="Y129" s="4">
        <v>0</v>
      </c>
      <c r="Z129" s="10">
        <v>0</v>
      </c>
      <c r="AA129" s="4">
        <v>0</v>
      </c>
      <c r="AB129" s="4">
        <v>0</v>
      </c>
      <c r="AC129" s="10" t="s">
        <v>1172</v>
      </c>
      <c r="AD129" s="4">
        <v>57.073369565217391</v>
      </c>
      <c r="AE129" s="4">
        <v>0</v>
      </c>
      <c r="AF129" s="10">
        <v>0</v>
      </c>
      <c r="AG129" s="4">
        <v>29.926630434782609</v>
      </c>
      <c r="AH129" s="4">
        <v>0</v>
      </c>
      <c r="AI129" s="10">
        <v>0</v>
      </c>
      <c r="AJ129" s="4">
        <v>0</v>
      </c>
      <c r="AK129" s="4">
        <v>0</v>
      </c>
      <c r="AL129" s="10" t="s">
        <v>1172</v>
      </c>
      <c r="AM129" s="1">
        <v>395013</v>
      </c>
      <c r="AN129" s="1">
        <v>3</v>
      </c>
      <c r="AX129"/>
      <c r="AY129"/>
    </row>
    <row r="130" spans="1:51" x14ac:dyDescent="0.25">
      <c r="A130" t="s">
        <v>721</v>
      </c>
      <c r="B130" t="s">
        <v>520</v>
      </c>
      <c r="C130" t="s">
        <v>856</v>
      </c>
      <c r="D130" t="s">
        <v>761</v>
      </c>
      <c r="E130" s="4">
        <v>41.880434782608695</v>
      </c>
      <c r="F130" s="4">
        <v>153.79565217391308</v>
      </c>
      <c r="G130" s="4">
        <v>0</v>
      </c>
      <c r="H130" s="10">
        <v>0</v>
      </c>
      <c r="I130" s="4">
        <v>142.7739130434783</v>
      </c>
      <c r="J130" s="4">
        <v>0</v>
      </c>
      <c r="K130" s="10">
        <v>0</v>
      </c>
      <c r="L130" s="4">
        <v>37.945652173913039</v>
      </c>
      <c r="M130" s="4">
        <v>0</v>
      </c>
      <c r="N130" s="10">
        <v>0</v>
      </c>
      <c r="O130" s="4">
        <v>26.923913043478255</v>
      </c>
      <c r="P130" s="4">
        <v>0</v>
      </c>
      <c r="Q130" s="8">
        <v>0</v>
      </c>
      <c r="R130" s="4">
        <v>6.6304347826086953</v>
      </c>
      <c r="S130" s="4">
        <v>0</v>
      </c>
      <c r="T130" s="10">
        <v>0</v>
      </c>
      <c r="U130" s="4">
        <v>4.3913043478260869</v>
      </c>
      <c r="V130" s="4">
        <v>0</v>
      </c>
      <c r="W130" s="10">
        <v>0</v>
      </c>
      <c r="X130" s="4">
        <v>34.125000000000007</v>
      </c>
      <c r="Y130" s="4">
        <v>0</v>
      </c>
      <c r="Z130" s="10">
        <v>0</v>
      </c>
      <c r="AA130" s="4">
        <v>0</v>
      </c>
      <c r="AB130" s="4">
        <v>0</v>
      </c>
      <c r="AC130" s="10" t="s">
        <v>1172</v>
      </c>
      <c r="AD130" s="4">
        <v>81.725000000000037</v>
      </c>
      <c r="AE130" s="4">
        <v>0</v>
      </c>
      <c r="AF130" s="10">
        <v>0</v>
      </c>
      <c r="AG130" s="4">
        <v>0</v>
      </c>
      <c r="AH130" s="4">
        <v>0</v>
      </c>
      <c r="AI130" s="10" t="s">
        <v>1172</v>
      </c>
      <c r="AJ130" s="4">
        <v>0</v>
      </c>
      <c r="AK130" s="4">
        <v>0</v>
      </c>
      <c r="AL130" s="10" t="s">
        <v>1172</v>
      </c>
      <c r="AM130" s="1">
        <v>395844</v>
      </c>
      <c r="AN130" s="1">
        <v>3</v>
      </c>
      <c r="AX130"/>
      <c r="AY130"/>
    </row>
    <row r="131" spans="1:51" x14ac:dyDescent="0.25">
      <c r="A131" t="s">
        <v>721</v>
      </c>
      <c r="B131" t="s">
        <v>168</v>
      </c>
      <c r="C131" t="s">
        <v>835</v>
      </c>
      <c r="D131" t="s">
        <v>789</v>
      </c>
      <c r="E131" s="4">
        <v>94.065217391304344</v>
      </c>
      <c r="F131" s="4">
        <v>315.31793478260869</v>
      </c>
      <c r="G131" s="4">
        <v>0</v>
      </c>
      <c r="H131" s="10">
        <v>0</v>
      </c>
      <c r="I131" s="4">
        <v>296.46739130434781</v>
      </c>
      <c r="J131" s="4">
        <v>0</v>
      </c>
      <c r="K131" s="10">
        <v>0</v>
      </c>
      <c r="L131" s="4">
        <v>74.703804347826093</v>
      </c>
      <c r="M131" s="4">
        <v>0</v>
      </c>
      <c r="N131" s="10">
        <v>0</v>
      </c>
      <c r="O131" s="4">
        <v>55.853260869565219</v>
      </c>
      <c r="P131" s="4">
        <v>0</v>
      </c>
      <c r="Q131" s="8">
        <v>0</v>
      </c>
      <c r="R131" s="4">
        <v>13.459239130434783</v>
      </c>
      <c r="S131" s="4">
        <v>0</v>
      </c>
      <c r="T131" s="10">
        <v>0</v>
      </c>
      <c r="U131" s="4">
        <v>5.3913043478260869</v>
      </c>
      <c r="V131" s="4">
        <v>0</v>
      </c>
      <c r="W131" s="10">
        <v>0</v>
      </c>
      <c r="X131" s="4">
        <v>58.258152173913047</v>
      </c>
      <c r="Y131" s="4">
        <v>0</v>
      </c>
      <c r="Z131" s="10">
        <v>0</v>
      </c>
      <c r="AA131" s="4">
        <v>0</v>
      </c>
      <c r="AB131" s="4">
        <v>0</v>
      </c>
      <c r="AC131" s="10" t="s">
        <v>1172</v>
      </c>
      <c r="AD131" s="4">
        <v>182.35597826086956</v>
      </c>
      <c r="AE131" s="4">
        <v>0</v>
      </c>
      <c r="AF131" s="10">
        <v>0</v>
      </c>
      <c r="AG131" s="4">
        <v>0</v>
      </c>
      <c r="AH131" s="4">
        <v>0</v>
      </c>
      <c r="AI131" s="10" t="s">
        <v>1172</v>
      </c>
      <c r="AJ131" s="4">
        <v>0</v>
      </c>
      <c r="AK131" s="4">
        <v>0</v>
      </c>
      <c r="AL131" s="10" t="s">
        <v>1172</v>
      </c>
      <c r="AM131" s="1">
        <v>395341</v>
      </c>
      <c r="AN131" s="1">
        <v>3</v>
      </c>
      <c r="AX131"/>
      <c r="AY131"/>
    </row>
    <row r="132" spans="1:51" x14ac:dyDescent="0.25">
      <c r="A132" t="s">
        <v>721</v>
      </c>
      <c r="B132" t="s">
        <v>430</v>
      </c>
      <c r="C132" t="s">
        <v>1070</v>
      </c>
      <c r="D132" t="s">
        <v>736</v>
      </c>
      <c r="E132" s="4">
        <v>136.32608695652175</v>
      </c>
      <c r="F132" s="4">
        <v>413.685</v>
      </c>
      <c r="G132" s="4">
        <v>0</v>
      </c>
      <c r="H132" s="10">
        <v>0</v>
      </c>
      <c r="I132" s="4">
        <v>389.75836956521738</v>
      </c>
      <c r="J132" s="4">
        <v>0</v>
      </c>
      <c r="K132" s="10">
        <v>0</v>
      </c>
      <c r="L132" s="4">
        <v>61.016304347826079</v>
      </c>
      <c r="M132" s="4">
        <v>0</v>
      </c>
      <c r="N132" s="10">
        <v>0</v>
      </c>
      <c r="O132" s="4">
        <v>41.480978260869563</v>
      </c>
      <c r="P132" s="4">
        <v>0</v>
      </c>
      <c r="Q132" s="8">
        <v>0</v>
      </c>
      <c r="R132" s="4">
        <v>14.230978260869565</v>
      </c>
      <c r="S132" s="4">
        <v>0</v>
      </c>
      <c r="T132" s="10">
        <v>0</v>
      </c>
      <c r="U132" s="4">
        <v>5.3043478260869561</v>
      </c>
      <c r="V132" s="4">
        <v>0</v>
      </c>
      <c r="W132" s="10">
        <v>0</v>
      </c>
      <c r="X132" s="4">
        <v>127.81260869565217</v>
      </c>
      <c r="Y132" s="4">
        <v>0</v>
      </c>
      <c r="Z132" s="10">
        <v>0</v>
      </c>
      <c r="AA132" s="4">
        <v>4.3913043478260869</v>
      </c>
      <c r="AB132" s="4">
        <v>0</v>
      </c>
      <c r="AC132" s="10">
        <v>0</v>
      </c>
      <c r="AD132" s="4">
        <v>177.53260869565219</v>
      </c>
      <c r="AE132" s="4">
        <v>0</v>
      </c>
      <c r="AF132" s="10">
        <v>0</v>
      </c>
      <c r="AG132" s="4">
        <v>42.932173913043478</v>
      </c>
      <c r="AH132" s="4">
        <v>0</v>
      </c>
      <c r="AI132" s="10">
        <v>0</v>
      </c>
      <c r="AJ132" s="4">
        <v>0</v>
      </c>
      <c r="AK132" s="4">
        <v>0</v>
      </c>
      <c r="AL132" s="10" t="s">
        <v>1172</v>
      </c>
      <c r="AM132" s="1">
        <v>395711</v>
      </c>
      <c r="AN132" s="1">
        <v>3</v>
      </c>
      <c r="AX132"/>
      <c r="AY132"/>
    </row>
    <row r="133" spans="1:51" x14ac:dyDescent="0.25">
      <c r="A133" t="s">
        <v>721</v>
      </c>
      <c r="B133" t="s">
        <v>182</v>
      </c>
      <c r="C133" t="s">
        <v>985</v>
      </c>
      <c r="D133" t="s">
        <v>752</v>
      </c>
      <c r="E133" s="4">
        <v>80.456521739130437</v>
      </c>
      <c r="F133" s="4">
        <v>267.70402173913044</v>
      </c>
      <c r="G133" s="4">
        <v>1.8858695652173911</v>
      </c>
      <c r="H133" s="10">
        <v>7.0446067749221734E-3</v>
      </c>
      <c r="I133" s="4">
        <v>242.38065217391306</v>
      </c>
      <c r="J133" s="4">
        <v>1.8858695652173911</v>
      </c>
      <c r="K133" s="10">
        <v>7.7806109864917818E-3</v>
      </c>
      <c r="L133" s="4">
        <v>54.631521739130442</v>
      </c>
      <c r="M133" s="4">
        <v>0</v>
      </c>
      <c r="N133" s="10">
        <v>0</v>
      </c>
      <c r="O133" s="4">
        <v>38.060869565217402</v>
      </c>
      <c r="P133" s="4">
        <v>0</v>
      </c>
      <c r="Q133" s="8">
        <v>0</v>
      </c>
      <c r="R133" s="4">
        <v>11.391304347826088</v>
      </c>
      <c r="S133" s="4">
        <v>0</v>
      </c>
      <c r="T133" s="10">
        <v>0</v>
      </c>
      <c r="U133" s="4">
        <v>5.1793478260869561</v>
      </c>
      <c r="V133" s="4">
        <v>0</v>
      </c>
      <c r="W133" s="10">
        <v>0</v>
      </c>
      <c r="X133" s="4">
        <v>58.482717391304348</v>
      </c>
      <c r="Y133" s="4">
        <v>0.25543478260869568</v>
      </c>
      <c r="Z133" s="10">
        <v>4.367696885553332E-3</v>
      </c>
      <c r="AA133" s="4">
        <v>8.7527173913043477</v>
      </c>
      <c r="AB133" s="4">
        <v>0</v>
      </c>
      <c r="AC133" s="10">
        <v>0</v>
      </c>
      <c r="AD133" s="4">
        <v>92.641304347826093</v>
      </c>
      <c r="AE133" s="4">
        <v>0</v>
      </c>
      <c r="AF133" s="10">
        <v>0</v>
      </c>
      <c r="AG133" s="4">
        <v>53.19576086956522</v>
      </c>
      <c r="AH133" s="4">
        <v>1.6304347826086956</v>
      </c>
      <c r="AI133" s="10">
        <v>3.0649712607861444E-2</v>
      </c>
      <c r="AJ133" s="4">
        <v>0</v>
      </c>
      <c r="AK133" s="4">
        <v>0</v>
      </c>
      <c r="AL133" s="10" t="s">
        <v>1172</v>
      </c>
      <c r="AM133" s="1">
        <v>395357</v>
      </c>
      <c r="AN133" s="1">
        <v>3</v>
      </c>
      <c r="AX133"/>
      <c r="AY133"/>
    </row>
    <row r="134" spans="1:51" x14ac:dyDescent="0.25">
      <c r="A134" t="s">
        <v>721</v>
      </c>
      <c r="B134" t="s">
        <v>291</v>
      </c>
      <c r="C134" t="s">
        <v>948</v>
      </c>
      <c r="D134" t="s">
        <v>736</v>
      </c>
      <c r="E134" s="4">
        <v>69.239130434782609</v>
      </c>
      <c r="F134" s="4">
        <v>278.91478260869565</v>
      </c>
      <c r="G134" s="4">
        <v>44.170217391304348</v>
      </c>
      <c r="H134" s="10">
        <v>0.1583645620292313</v>
      </c>
      <c r="I134" s="4">
        <v>259.89304347826089</v>
      </c>
      <c r="J134" s="4">
        <v>44.170217391304348</v>
      </c>
      <c r="K134" s="10">
        <v>0.16995536625434543</v>
      </c>
      <c r="L134" s="4">
        <v>51.594456521739126</v>
      </c>
      <c r="M134" s="4">
        <v>6.9069565217391302</v>
      </c>
      <c r="N134" s="10">
        <v>0.13387012844740231</v>
      </c>
      <c r="O134" s="4">
        <v>32.572717391304344</v>
      </c>
      <c r="P134" s="4">
        <v>6.9069565217391302</v>
      </c>
      <c r="Q134" s="8">
        <v>0.21204729217903756</v>
      </c>
      <c r="R134" s="4">
        <v>13.978260869565217</v>
      </c>
      <c r="S134" s="4">
        <v>0</v>
      </c>
      <c r="T134" s="10">
        <v>0</v>
      </c>
      <c r="U134" s="4">
        <v>5.0434782608695654</v>
      </c>
      <c r="V134" s="4">
        <v>0</v>
      </c>
      <c r="W134" s="10">
        <v>0</v>
      </c>
      <c r="X134" s="4">
        <v>81.051847826086956</v>
      </c>
      <c r="Y134" s="4">
        <v>26.068152173913042</v>
      </c>
      <c r="Z134" s="10">
        <v>0.32162316928106938</v>
      </c>
      <c r="AA134" s="4">
        <v>0</v>
      </c>
      <c r="AB134" s="4">
        <v>0</v>
      </c>
      <c r="AC134" s="10" t="s">
        <v>1172</v>
      </c>
      <c r="AD134" s="4">
        <v>146.26847826086959</v>
      </c>
      <c r="AE134" s="4">
        <v>11.195108695652177</v>
      </c>
      <c r="AF134" s="10">
        <v>7.6538081401829577E-2</v>
      </c>
      <c r="AG134" s="4">
        <v>0</v>
      </c>
      <c r="AH134" s="4">
        <v>0</v>
      </c>
      <c r="AI134" s="10" t="s">
        <v>1172</v>
      </c>
      <c r="AJ134" s="4">
        <v>0</v>
      </c>
      <c r="AK134" s="4">
        <v>0</v>
      </c>
      <c r="AL134" s="10" t="s">
        <v>1172</v>
      </c>
      <c r="AM134" s="1">
        <v>395507</v>
      </c>
      <c r="AN134" s="1">
        <v>3</v>
      </c>
      <c r="AX134"/>
      <c r="AY134"/>
    </row>
    <row r="135" spans="1:51" x14ac:dyDescent="0.25">
      <c r="A135" t="s">
        <v>721</v>
      </c>
      <c r="B135" t="s">
        <v>265</v>
      </c>
      <c r="C135" t="s">
        <v>909</v>
      </c>
      <c r="D135" t="s">
        <v>763</v>
      </c>
      <c r="E135" s="4">
        <v>46.423913043478258</v>
      </c>
      <c r="F135" s="4">
        <v>168.04347826086956</v>
      </c>
      <c r="G135" s="4">
        <v>33.728260869565219</v>
      </c>
      <c r="H135" s="10">
        <v>0.20071151358344114</v>
      </c>
      <c r="I135" s="4">
        <v>153</v>
      </c>
      <c r="J135" s="4">
        <v>33.728260869565219</v>
      </c>
      <c r="K135" s="10">
        <v>0.22044614947428248</v>
      </c>
      <c r="L135" s="4">
        <v>28.445652173913047</v>
      </c>
      <c r="M135" s="4">
        <v>5.3233695652173916</v>
      </c>
      <c r="N135" s="10">
        <v>0.18714176538020633</v>
      </c>
      <c r="O135" s="4">
        <v>13.402173913043478</v>
      </c>
      <c r="P135" s="4">
        <v>5.3233695652173916</v>
      </c>
      <c r="Q135" s="8">
        <v>0.39720194647201945</v>
      </c>
      <c r="R135" s="4">
        <v>11.565217391304348</v>
      </c>
      <c r="S135" s="4">
        <v>0</v>
      </c>
      <c r="T135" s="10">
        <v>0</v>
      </c>
      <c r="U135" s="4">
        <v>3.4782608695652173</v>
      </c>
      <c r="V135" s="4">
        <v>0</v>
      </c>
      <c r="W135" s="10">
        <v>0</v>
      </c>
      <c r="X135" s="4">
        <v>50.826086956521742</v>
      </c>
      <c r="Y135" s="4">
        <v>19.3125</v>
      </c>
      <c r="Z135" s="10">
        <v>0.3799721984602224</v>
      </c>
      <c r="AA135" s="4">
        <v>0</v>
      </c>
      <c r="AB135" s="4">
        <v>0</v>
      </c>
      <c r="AC135" s="10" t="s">
        <v>1172</v>
      </c>
      <c r="AD135" s="4">
        <v>88.771739130434781</v>
      </c>
      <c r="AE135" s="4">
        <v>9.0923913043478262</v>
      </c>
      <c r="AF135" s="10">
        <v>0.10242439084119016</v>
      </c>
      <c r="AG135" s="4">
        <v>0</v>
      </c>
      <c r="AH135" s="4">
        <v>0</v>
      </c>
      <c r="AI135" s="10" t="s">
        <v>1172</v>
      </c>
      <c r="AJ135" s="4">
        <v>0</v>
      </c>
      <c r="AK135" s="4">
        <v>0</v>
      </c>
      <c r="AL135" s="10" t="s">
        <v>1172</v>
      </c>
      <c r="AM135" s="1">
        <v>395474</v>
      </c>
      <c r="AN135" s="1">
        <v>3</v>
      </c>
      <c r="AX135"/>
      <c r="AY135"/>
    </row>
    <row r="136" spans="1:51" x14ac:dyDescent="0.25">
      <c r="A136" t="s">
        <v>721</v>
      </c>
      <c r="B136" t="s">
        <v>535</v>
      </c>
      <c r="C136" t="s">
        <v>1073</v>
      </c>
      <c r="D136" t="s">
        <v>798</v>
      </c>
      <c r="E136" s="4">
        <v>98.815217391304344</v>
      </c>
      <c r="F136" s="4">
        <v>272.44380434782607</v>
      </c>
      <c r="G136" s="4">
        <v>8.5625</v>
      </c>
      <c r="H136" s="10">
        <v>3.1428499614798905E-2</v>
      </c>
      <c r="I136" s="4">
        <v>260.31065217391307</v>
      </c>
      <c r="J136" s="4">
        <v>8.5625</v>
      </c>
      <c r="K136" s="10">
        <v>3.2893390756362169E-2</v>
      </c>
      <c r="L136" s="4">
        <v>26.758152173913043</v>
      </c>
      <c r="M136" s="4">
        <v>0</v>
      </c>
      <c r="N136" s="10">
        <v>0</v>
      </c>
      <c r="O136" s="4">
        <v>19.494565217391305</v>
      </c>
      <c r="P136" s="4">
        <v>0</v>
      </c>
      <c r="Q136" s="8">
        <v>0</v>
      </c>
      <c r="R136" s="4">
        <v>6.3940217391304346</v>
      </c>
      <c r="S136" s="4">
        <v>0</v>
      </c>
      <c r="T136" s="10">
        <v>0</v>
      </c>
      <c r="U136" s="4">
        <v>0.86956521739130432</v>
      </c>
      <c r="V136" s="4">
        <v>0</v>
      </c>
      <c r="W136" s="10">
        <v>0</v>
      </c>
      <c r="X136" s="4">
        <v>72.711956521739125</v>
      </c>
      <c r="Y136" s="4">
        <v>3.4483695652173911</v>
      </c>
      <c r="Z136" s="10">
        <v>4.7425069138201659E-2</v>
      </c>
      <c r="AA136" s="4">
        <v>4.8695652173913047</v>
      </c>
      <c r="AB136" s="4">
        <v>0</v>
      </c>
      <c r="AC136" s="10">
        <v>0</v>
      </c>
      <c r="AD136" s="4">
        <v>150.6829347826087</v>
      </c>
      <c r="AE136" s="4">
        <v>5.1141304347826084</v>
      </c>
      <c r="AF136" s="10">
        <v>3.3939678983295619E-2</v>
      </c>
      <c r="AG136" s="4">
        <v>17.421195652173914</v>
      </c>
      <c r="AH136" s="4">
        <v>0</v>
      </c>
      <c r="AI136" s="10">
        <v>0</v>
      </c>
      <c r="AJ136" s="4">
        <v>0</v>
      </c>
      <c r="AK136" s="4">
        <v>0</v>
      </c>
      <c r="AL136" s="10" t="s">
        <v>1172</v>
      </c>
      <c r="AM136" s="1">
        <v>395868</v>
      </c>
      <c r="AN136" s="1">
        <v>3</v>
      </c>
      <c r="AX136"/>
      <c r="AY136"/>
    </row>
    <row r="137" spans="1:51" x14ac:dyDescent="0.25">
      <c r="A137" t="s">
        <v>721</v>
      </c>
      <c r="B137" t="s">
        <v>332</v>
      </c>
      <c r="C137" t="s">
        <v>870</v>
      </c>
      <c r="D137" t="s">
        <v>786</v>
      </c>
      <c r="E137" s="4">
        <v>69.25</v>
      </c>
      <c r="F137" s="4">
        <v>209.78500000000003</v>
      </c>
      <c r="G137" s="4">
        <v>0</v>
      </c>
      <c r="H137" s="10">
        <v>0</v>
      </c>
      <c r="I137" s="4">
        <v>196.11652173913046</v>
      </c>
      <c r="J137" s="4">
        <v>0</v>
      </c>
      <c r="K137" s="10">
        <v>0</v>
      </c>
      <c r="L137" s="4">
        <v>38.127173913043478</v>
      </c>
      <c r="M137" s="4">
        <v>0</v>
      </c>
      <c r="N137" s="10">
        <v>0</v>
      </c>
      <c r="O137" s="4">
        <v>24.458695652173912</v>
      </c>
      <c r="P137" s="4">
        <v>0</v>
      </c>
      <c r="Q137" s="8">
        <v>0</v>
      </c>
      <c r="R137" s="4">
        <v>9.2798913043478262</v>
      </c>
      <c r="S137" s="4">
        <v>0</v>
      </c>
      <c r="T137" s="10">
        <v>0</v>
      </c>
      <c r="U137" s="4">
        <v>4.3885869565217392</v>
      </c>
      <c r="V137" s="4">
        <v>0</v>
      </c>
      <c r="W137" s="10">
        <v>0</v>
      </c>
      <c r="X137" s="4">
        <v>58.01913043478261</v>
      </c>
      <c r="Y137" s="4">
        <v>0</v>
      </c>
      <c r="Z137" s="10">
        <v>0</v>
      </c>
      <c r="AA137" s="4">
        <v>0</v>
      </c>
      <c r="AB137" s="4">
        <v>0</v>
      </c>
      <c r="AC137" s="10" t="s">
        <v>1172</v>
      </c>
      <c r="AD137" s="4">
        <v>113.63869565217394</v>
      </c>
      <c r="AE137" s="4">
        <v>0</v>
      </c>
      <c r="AF137" s="10">
        <v>0</v>
      </c>
      <c r="AG137" s="4">
        <v>0</v>
      </c>
      <c r="AH137" s="4">
        <v>0</v>
      </c>
      <c r="AI137" s="10" t="s">
        <v>1172</v>
      </c>
      <c r="AJ137" s="4">
        <v>0</v>
      </c>
      <c r="AK137" s="4">
        <v>0</v>
      </c>
      <c r="AL137" s="10" t="s">
        <v>1172</v>
      </c>
      <c r="AM137" s="1">
        <v>395569</v>
      </c>
      <c r="AN137" s="1">
        <v>3</v>
      </c>
      <c r="AX137"/>
      <c r="AY137"/>
    </row>
    <row r="138" spans="1:51" x14ac:dyDescent="0.25">
      <c r="A138" t="s">
        <v>721</v>
      </c>
      <c r="B138" t="s">
        <v>143</v>
      </c>
      <c r="C138" t="s">
        <v>963</v>
      </c>
      <c r="D138" t="s">
        <v>785</v>
      </c>
      <c r="E138" s="4">
        <v>82.108695652173907</v>
      </c>
      <c r="F138" s="4">
        <v>250.92010869565217</v>
      </c>
      <c r="G138" s="4">
        <v>0</v>
      </c>
      <c r="H138" s="10">
        <v>0</v>
      </c>
      <c r="I138" s="4">
        <v>216.27065217391305</v>
      </c>
      <c r="J138" s="4">
        <v>0</v>
      </c>
      <c r="K138" s="10">
        <v>0</v>
      </c>
      <c r="L138" s="4">
        <v>32.307065217391312</v>
      </c>
      <c r="M138" s="4">
        <v>0</v>
      </c>
      <c r="N138" s="10">
        <v>0</v>
      </c>
      <c r="O138" s="4">
        <v>3.035326086956522</v>
      </c>
      <c r="P138" s="4">
        <v>0</v>
      </c>
      <c r="Q138" s="8">
        <v>0</v>
      </c>
      <c r="R138" s="4">
        <v>23.706521739130441</v>
      </c>
      <c r="S138" s="4">
        <v>0</v>
      </c>
      <c r="T138" s="10">
        <v>0</v>
      </c>
      <c r="U138" s="4">
        <v>5.5652173913043477</v>
      </c>
      <c r="V138" s="4">
        <v>0</v>
      </c>
      <c r="W138" s="10">
        <v>0</v>
      </c>
      <c r="X138" s="4">
        <v>67.850543478260875</v>
      </c>
      <c r="Y138" s="4">
        <v>0</v>
      </c>
      <c r="Z138" s="10">
        <v>0</v>
      </c>
      <c r="AA138" s="4">
        <v>5.3777173913043477</v>
      </c>
      <c r="AB138" s="4">
        <v>0</v>
      </c>
      <c r="AC138" s="10">
        <v>0</v>
      </c>
      <c r="AD138" s="4">
        <v>106.79619565217391</v>
      </c>
      <c r="AE138" s="4">
        <v>0</v>
      </c>
      <c r="AF138" s="10">
        <v>0</v>
      </c>
      <c r="AG138" s="4">
        <v>38.588586956521738</v>
      </c>
      <c r="AH138" s="4">
        <v>0</v>
      </c>
      <c r="AI138" s="10">
        <v>0</v>
      </c>
      <c r="AJ138" s="4">
        <v>0</v>
      </c>
      <c r="AK138" s="4">
        <v>0</v>
      </c>
      <c r="AL138" s="10" t="s">
        <v>1172</v>
      </c>
      <c r="AM138" s="1">
        <v>395297</v>
      </c>
      <c r="AN138" s="1">
        <v>3</v>
      </c>
      <c r="AX138"/>
      <c r="AY138"/>
    </row>
    <row r="139" spans="1:51" x14ac:dyDescent="0.25">
      <c r="A139" t="s">
        <v>721</v>
      </c>
      <c r="B139" t="s">
        <v>302</v>
      </c>
      <c r="C139" t="s">
        <v>881</v>
      </c>
      <c r="D139" t="s">
        <v>774</v>
      </c>
      <c r="E139" s="4">
        <v>93.108695652173907</v>
      </c>
      <c r="F139" s="4">
        <v>326.44565217391306</v>
      </c>
      <c r="G139" s="4">
        <v>0</v>
      </c>
      <c r="H139" s="10">
        <v>0</v>
      </c>
      <c r="I139" s="4">
        <v>280.22554347826087</v>
      </c>
      <c r="J139" s="4">
        <v>0</v>
      </c>
      <c r="K139" s="10">
        <v>0</v>
      </c>
      <c r="L139" s="4">
        <v>63.334239130434781</v>
      </c>
      <c r="M139" s="4">
        <v>0</v>
      </c>
      <c r="N139" s="10">
        <v>0</v>
      </c>
      <c r="O139" s="4">
        <v>17.114130434782609</v>
      </c>
      <c r="P139" s="4">
        <v>0</v>
      </c>
      <c r="Q139" s="8">
        <v>0</v>
      </c>
      <c r="R139" s="4">
        <v>37.426630434782609</v>
      </c>
      <c r="S139" s="4">
        <v>0</v>
      </c>
      <c r="T139" s="10">
        <v>0</v>
      </c>
      <c r="U139" s="4">
        <v>8.7934782608695645</v>
      </c>
      <c r="V139" s="4">
        <v>0</v>
      </c>
      <c r="W139" s="10">
        <v>0</v>
      </c>
      <c r="X139" s="4">
        <v>79.657608695652172</v>
      </c>
      <c r="Y139" s="4">
        <v>0</v>
      </c>
      <c r="Z139" s="10">
        <v>0</v>
      </c>
      <c r="AA139" s="4">
        <v>0</v>
      </c>
      <c r="AB139" s="4">
        <v>0</v>
      </c>
      <c r="AC139" s="10" t="s">
        <v>1172</v>
      </c>
      <c r="AD139" s="4">
        <v>135.63315217391303</v>
      </c>
      <c r="AE139" s="4">
        <v>0</v>
      </c>
      <c r="AF139" s="10">
        <v>0</v>
      </c>
      <c r="AG139" s="4">
        <v>47.820652173913047</v>
      </c>
      <c r="AH139" s="4">
        <v>0</v>
      </c>
      <c r="AI139" s="10">
        <v>0</v>
      </c>
      <c r="AJ139" s="4">
        <v>0</v>
      </c>
      <c r="AK139" s="4">
        <v>0</v>
      </c>
      <c r="AL139" s="10" t="s">
        <v>1172</v>
      </c>
      <c r="AM139" s="1">
        <v>395525</v>
      </c>
      <c r="AN139" s="1">
        <v>3</v>
      </c>
      <c r="AX139"/>
      <c r="AY139"/>
    </row>
    <row r="140" spans="1:51" x14ac:dyDescent="0.25">
      <c r="A140" t="s">
        <v>721</v>
      </c>
      <c r="B140" t="s">
        <v>197</v>
      </c>
      <c r="C140" t="s">
        <v>991</v>
      </c>
      <c r="D140" t="s">
        <v>793</v>
      </c>
      <c r="E140" s="4">
        <v>97.097826086956516</v>
      </c>
      <c r="F140" s="4">
        <v>295.96684782608696</v>
      </c>
      <c r="G140" s="4">
        <v>15.597826086956522</v>
      </c>
      <c r="H140" s="10">
        <v>5.2701260974073551E-2</v>
      </c>
      <c r="I140" s="4">
        <v>282.61902173913046</v>
      </c>
      <c r="J140" s="4">
        <v>15.597826086956522</v>
      </c>
      <c r="K140" s="10">
        <v>5.5190291123978157E-2</v>
      </c>
      <c r="L140" s="4">
        <v>30.034239130434784</v>
      </c>
      <c r="M140" s="4">
        <v>5.4565217391304346</v>
      </c>
      <c r="N140" s="10">
        <v>0.18167670955250348</v>
      </c>
      <c r="O140" s="4">
        <v>16.686413043478261</v>
      </c>
      <c r="P140" s="4">
        <v>5.4565217391304346</v>
      </c>
      <c r="Q140" s="8">
        <v>0.32700387584275153</v>
      </c>
      <c r="R140" s="4">
        <v>13.347826086956522</v>
      </c>
      <c r="S140" s="4">
        <v>0</v>
      </c>
      <c r="T140" s="10">
        <v>0</v>
      </c>
      <c r="U140" s="4">
        <v>0</v>
      </c>
      <c r="V140" s="4">
        <v>0</v>
      </c>
      <c r="W140" s="10" t="s">
        <v>1172</v>
      </c>
      <c r="X140" s="4">
        <v>73.4375</v>
      </c>
      <c r="Y140" s="4">
        <v>9.179347826086957</v>
      </c>
      <c r="Z140" s="10">
        <v>0.12499537465309898</v>
      </c>
      <c r="AA140" s="4">
        <v>0</v>
      </c>
      <c r="AB140" s="4">
        <v>0</v>
      </c>
      <c r="AC140" s="10" t="s">
        <v>1172</v>
      </c>
      <c r="AD140" s="4">
        <v>154.38804347826087</v>
      </c>
      <c r="AE140" s="4">
        <v>0.96195652173913049</v>
      </c>
      <c r="AF140" s="10">
        <v>6.2307708554813187E-3</v>
      </c>
      <c r="AG140" s="4">
        <v>38.107065217391302</v>
      </c>
      <c r="AH140" s="4">
        <v>0</v>
      </c>
      <c r="AI140" s="10">
        <v>0</v>
      </c>
      <c r="AJ140" s="4">
        <v>0</v>
      </c>
      <c r="AK140" s="4">
        <v>0</v>
      </c>
      <c r="AL140" s="10" t="s">
        <v>1172</v>
      </c>
      <c r="AM140" s="1">
        <v>395379</v>
      </c>
      <c r="AN140" s="1">
        <v>3</v>
      </c>
      <c r="AX140"/>
      <c r="AY140"/>
    </row>
    <row r="141" spans="1:51" x14ac:dyDescent="0.25">
      <c r="A141" t="s">
        <v>721</v>
      </c>
      <c r="B141" t="s">
        <v>344</v>
      </c>
      <c r="C141" t="s">
        <v>882</v>
      </c>
      <c r="D141" t="s">
        <v>745</v>
      </c>
      <c r="E141" s="4">
        <v>96.25</v>
      </c>
      <c r="F141" s="4">
        <v>352.71032608695651</v>
      </c>
      <c r="G141" s="4">
        <v>2.5679347826086958</v>
      </c>
      <c r="H141" s="10">
        <v>7.2805772688821196E-3</v>
      </c>
      <c r="I141" s="4">
        <v>336.60902173913047</v>
      </c>
      <c r="J141" s="4">
        <v>2.5679347826086958</v>
      </c>
      <c r="K141" s="10">
        <v>7.6288352859384331E-3</v>
      </c>
      <c r="L141" s="4">
        <v>31.157499999999999</v>
      </c>
      <c r="M141" s="4">
        <v>0</v>
      </c>
      <c r="N141" s="10">
        <v>0</v>
      </c>
      <c r="O141" s="4">
        <v>22.162173913043478</v>
      </c>
      <c r="P141" s="4">
        <v>0</v>
      </c>
      <c r="Q141" s="8">
        <v>0</v>
      </c>
      <c r="R141" s="4">
        <v>4.3648913043478261</v>
      </c>
      <c r="S141" s="4">
        <v>0</v>
      </c>
      <c r="T141" s="10">
        <v>0</v>
      </c>
      <c r="U141" s="4">
        <v>4.6304347826086953</v>
      </c>
      <c r="V141" s="4">
        <v>0</v>
      </c>
      <c r="W141" s="10">
        <v>0</v>
      </c>
      <c r="X141" s="4">
        <v>113.18923913043479</v>
      </c>
      <c r="Y141" s="4">
        <v>0</v>
      </c>
      <c r="Z141" s="10">
        <v>0</v>
      </c>
      <c r="AA141" s="4">
        <v>7.1059782608695654</v>
      </c>
      <c r="AB141" s="4">
        <v>0</v>
      </c>
      <c r="AC141" s="10">
        <v>0</v>
      </c>
      <c r="AD141" s="4">
        <v>176.23858695652174</v>
      </c>
      <c r="AE141" s="4">
        <v>2.5679347826086958</v>
      </c>
      <c r="AF141" s="10">
        <v>1.4570786267380866E-2</v>
      </c>
      <c r="AG141" s="4">
        <v>25.019021739130434</v>
      </c>
      <c r="AH141" s="4">
        <v>0</v>
      </c>
      <c r="AI141" s="10">
        <v>0</v>
      </c>
      <c r="AJ141" s="4">
        <v>0</v>
      </c>
      <c r="AK141" s="4">
        <v>0</v>
      </c>
      <c r="AL141" s="10" t="s">
        <v>1172</v>
      </c>
      <c r="AM141" s="1">
        <v>395588</v>
      </c>
      <c r="AN141" s="1">
        <v>3</v>
      </c>
      <c r="AX141"/>
      <c r="AY141"/>
    </row>
    <row r="142" spans="1:51" x14ac:dyDescent="0.25">
      <c r="A142" t="s">
        <v>721</v>
      </c>
      <c r="B142" t="s">
        <v>75</v>
      </c>
      <c r="C142" t="s">
        <v>928</v>
      </c>
      <c r="D142" t="s">
        <v>741</v>
      </c>
      <c r="E142" s="4">
        <v>42.25</v>
      </c>
      <c r="F142" s="4">
        <v>133.69967391304348</v>
      </c>
      <c r="G142" s="4">
        <v>7.2933695652173913</v>
      </c>
      <c r="H142" s="10">
        <v>5.4550391573586807E-2</v>
      </c>
      <c r="I142" s="4">
        <v>128.33663043478259</v>
      </c>
      <c r="J142" s="4">
        <v>7.2933695652173913</v>
      </c>
      <c r="K142" s="10">
        <v>5.6829991098478277E-2</v>
      </c>
      <c r="L142" s="4">
        <v>30.459239130434788</v>
      </c>
      <c r="M142" s="4">
        <v>0.40489130434782611</v>
      </c>
      <c r="N142" s="10">
        <v>1.3292889642251761E-2</v>
      </c>
      <c r="O142" s="4">
        <v>25.096195652173918</v>
      </c>
      <c r="P142" s="4">
        <v>0.40489130434782611</v>
      </c>
      <c r="Q142" s="8">
        <v>1.6133572990882906E-2</v>
      </c>
      <c r="R142" s="4">
        <v>0</v>
      </c>
      <c r="S142" s="4">
        <v>0</v>
      </c>
      <c r="T142" s="10" t="s">
        <v>1172</v>
      </c>
      <c r="U142" s="4">
        <v>5.3630434782608685</v>
      </c>
      <c r="V142" s="4">
        <v>0</v>
      </c>
      <c r="W142" s="10">
        <v>0</v>
      </c>
      <c r="X142" s="4">
        <v>40.320217391304347</v>
      </c>
      <c r="Y142" s="4">
        <v>3.5236956521739131</v>
      </c>
      <c r="Z142" s="10">
        <v>8.7392774150415423E-2</v>
      </c>
      <c r="AA142" s="4">
        <v>0</v>
      </c>
      <c r="AB142" s="4">
        <v>0</v>
      </c>
      <c r="AC142" s="10" t="s">
        <v>1172</v>
      </c>
      <c r="AD142" s="4">
        <v>62.920217391304348</v>
      </c>
      <c r="AE142" s="4">
        <v>3.364782608695652</v>
      </c>
      <c r="AF142" s="10">
        <v>5.3476970490579853E-2</v>
      </c>
      <c r="AG142" s="4">
        <v>0</v>
      </c>
      <c r="AH142" s="4">
        <v>0</v>
      </c>
      <c r="AI142" s="10" t="s">
        <v>1172</v>
      </c>
      <c r="AJ142" s="4">
        <v>0</v>
      </c>
      <c r="AK142" s="4">
        <v>0</v>
      </c>
      <c r="AL142" s="10" t="s">
        <v>1172</v>
      </c>
      <c r="AM142" s="1">
        <v>395160</v>
      </c>
      <c r="AN142" s="1">
        <v>3</v>
      </c>
      <c r="AX142"/>
      <c r="AY142"/>
    </row>
    <row r="143" spans="1:51" x14ac:dyDescent="0.25">
      <c r="A143" t="s">
        <v>721</v>
      </c>
      <c r="B143" t="s">
        <v>107</v>
      </c>
      <c r="C143" t="s">
        <v>879</v>
      </c>
      <c r="D143" t="s">
        <v>754</v>
      </c>
      <c r="E143" s="4">
        <v>20.315217391304348</v>
      </c>
      <c r="F143" s="4">
        <v>91.053804347826087</v>
      </c>
      <c r="G143" s="4">
        <v>34.178043478260868</v>
      </c>
      <c r="H143" s="10">
        <v>0.37536096073153113</v>
      </c>
      <c r="I143" s="4">
        <v>78.602717391304338</v>
      </c>
      <c r="J143" s="4">
        <v>32.237826086956517</v>
      </c>
      <c r="K143" s="10">
        <v>0.41013627972260058</v>
      </c>
      <c r="L143" s="4">
        <v>18.494347826086955</v>
      </c>
      <c r="M143" s="4">
        <v>2.959021739130435</v>
      </c>
      <c r="N143" s="10">
        <v>0.15999600347932391</v>
      </c>
      <c r="O143" s="4">
        <v>12.505217391304347</v>
      </c>
      <c r="P143" s="4">
        <v>1.0188043478260869</v>
      </c>
      <c r="Q143" s="8">
        <v>8.147034281343439E-2</v>
      </c>
      <c r="R143" s="4">
        <v>3.222826086956522</v>
      </c>
      <c r="S143" s="4">
        <v>0</v>
      </c>
      <c r="T143" s="10">
        <v>0</v>
      </c>
      <c r="U143" s="4">
        <v>2.7663043478260869</v>
      </c>
      <c r="V143" s="4">
        <v>1.9402173913043479</v>
      </c>
      <c r="W143" s="10">
        <v>0.70137524557956776</v>
      </c>
      <c r="X143" s="4">
        <v>23.463043478260868</v>
      </c>
      <c r="Y143" s="4">
        <v>11.035652173913045</v>
      </c>
      <c r="Z143" s="10">
        <v>0.47034188826090995</v>
      </c>
      <c r="AA143" s="4">
        <v>6.4619565217391308</v>
      </c>
      <c r="AB143" s="4">
        <v>0</v>
      </c>
      <c r="AC143" s="10">
        <v>0</v>
      </c>
      <c r="AD143" s="4">
        <v>41.012173913043469</v>
      </c>
      <c r="AE143" s="4">
        <v>20.183369565217387</v>
      </c>
      <c r="AF143" s="10">
        <v>0.49213118056144517</v>
      </c>
      <c r="AG143" s="4">
        <v>1.6222826086956521</v>
      </c>
      <c r="AH143" s="4">
        <v>0</v>
      </c>
      <c r="AI143" s="10">
        <v>0</v>
      </c>
      <c r="AJ143" s="4">
        <v>0</v>
      </c>
      <c r="AK143" s="4">
        <v>0</v>
      </c>
      <c r="AL143" s="10" t="s">
        <v>1172</v>
      </c>
      <c r="AM143" s="1">
        <v>395232</v>
      </c>
      <c r="AN143" s="1">
        <v>3</v>
      </c>
      <c r="AX143"/>
      <c r="AY143"/>
    </row>
    <row r="144" spans="1:51" x14ac:dyDescent="0.25">
      <c r="A144" t="s">
        <v>721</v>
      </c>
      <c r="B144" t="s">
        <v>418</v>
      </c>
      <c r="C144" t="s">
        <v>1067</v>
      </c>
      <c r="D144" t="s">
        <v>785</v>
      </c>
      <c r="E144" s="4">
        <v>119.82608695652173</v>
      </c>
      <c r="F144" s="4">
        <v>364.81336956521744</v>
      </c>
      <c r="G144" s="4">
        <v>0</v>
      </c>
      <c r="H144" s="10">
        <v>0</v>
      </c>
      <c r="I144" s="4">
        <v>335.38945652173913</v>
      </c>
      <c r="J144" s="4">
        <v>0</v>
      </c>
      <c r="K144" s="10">
        <v>0</v>
      </c>
      <c r="L144" s="4">
        <v>38.741847826086953</v>
      </c>
      <c r="M144" s="4">
        <v>0</v>
      </c>
      <c r="N144" s="10">
        <v>0</v>
      </c>
      <c r="O144" s="4">
        <v>18.144021739130434</v>
      </c>
      <c r="P144" s="4">
        <v>0</v>
      </c>
      <c r="Q144" s="8">
        <v>0</v>
      </c>
      <c r="R144" s="4">
        <v>13.228260869565217</v>
      </c>
      <c r="S144" s="4">
        <v>0</v>
      </c>
      <c r="T144" s="10">
        <v>0</v>
      </c>
      <c r="U144" s="4">
        <v>7.3695652173913047</v>
      </c>
      <c r="V144" s="4">
        <v>0</v>
      </c>
      <c r="W144" s="10">
        <v>0</v>
      </c>
      <c r="X144" s="4">
        <v>96.369565217391298</v>
      </c>
      <c r="Y144" s="4">
        <v>0</v>
      </c>
      <c r="Z144" s="10">
        <v>0</v>
      </c>
      <c r="AA144" s="4">
        <v>8.8260869565217384</v>
      </c>
      <c r="AB144" s="4">
        <v>0</v>
      </c>
      <c r="AC144" s="10">
        <v>0</v>
      </c>
      <c r="AD144" s="4">
        <v>159.35326086956522</v>
      </c>
      <c r="AE144" s="4">
        <v>0</v>
      </c>
      <c r="AF144" s="10">
        <v>0</v>
      </c>
      <c r="AG144" s="4">
        <v>61.522608695652174</v>
      </c>
      <c r="AH144" s="4">
        <v>0</v>
      </c>
      <c r="AI144" s="10">
        <v>0</v>
      </c>
      <c r="AJ144" s="4">
        <v>0</v>
      </c>
      <c r="AK144" s="4">
        <v>0</v>
      </c>
      <c r="AL144" s="10" t="s">
        <v>1172</v>
      </c>
      <c r="AM144" s="1">
        <v>395697</v>
      </c>
      <c r="AN144" s="1">
        <v>3</v>
      </c>
      <c r="AX144"/>
      <c r="AY144"/>
    </row>
    <row r="145" spans="1:51" x14ac:dyDescent="0.25">
      <c r="A145" t="s">
        <v>721</v>
      </c>
      <c r="B145" t="s">
        <v>261</v>
      </c>
      <c r="C145" t="s">
        <v>856</v>
      </c>
      <c r="D145" t="s">
        <v>761</v>
      </c>
      <c r="E145" s="4">
        <v>69.728260869565219</v>
      </c>
      <c r="F145" s="4">
        <v>289.05652173913035</v>
      </c>
      <c r="G145" s="4">
        <v>0</v>
      </c>
      <c r="H145" s="10">
        <v>0</v>
      </c>
      <c r="I145" s="4">
        <v>277.09999999999997</v>
      </c>
      <c r="J145" s="4">
        <v>0</v>
      </c>
      <c r="K145" s="10">
        <v>0</v>
      </c>
      <c r="L145" s="4">
        <v>42.808695652173924</v>
      </c>
      <c r="M145" s="4">
        <v>0</v>
      </c>
      <c r="N145" s="10">
        <v>0</v>
      </c>
      <c r="O145" s="4">
        <v>30.85217391304349</v>
      </c>
      <c r="P145" s="4">
        <v>0</v>
      </c>
      <c r="Q145" s="8">
        <v>0</v>
      </c>
      <c r="R145" s="4">
        <v>7.2380434782608685</v>
      </c>
      <c r="S145" s="4">
        <v>0</v>
      </c>
      <c r="T145" s="10">
        <v>0</v>
      </c>
      <c r="U145" s="4">
        <v>4.7184782608695652</v>
      </c>
      <c r="V145" s="4">
        <v>0</v>
      </c>
      <c r="W145" s="10">
        <v>0</v>
      </c>
      <c r="X145" s="4">
        <v>66.286956521739114</v>
      </c>
      <c r="Y145" s="4">
        <v>0</v>
      </c>
      <c r="Z145" s="10">
        <v>0</v>
      </c>
      <c r="AA145" s="4">
        <v>0</v>
      </c>
      <c r="AB145" s="4">
        <v>0</v>
      </c>
      <c r="AC145" s="10" t="s">
        <v>1172</v>
      </c>
      <c r="AD145" s="4">
        <v>148.27826086956517</v>
      </c>
      <c r="AE145" s="4">
        <v>0</v>
      </c>
      <c r="AF145" s="10">
        <v>0</v>
      </c>
      <c r="AG145" s="4">
        <v>0</v>
      </c>
      <c r="AH145" s="4">
        <v>0</v>
      </c>
      <c r="AI145" s="10" t="s">
        <v>1172</v>
      </c>
      <c r="AJ145" s="4">
        <v>31.682608695652181</v>
      </c>
      <c r="AK145" s="4">
        <v>0</v>
      </c>
      <c r="AL145" s="10" t="s">
        <v>1172</v>
      </c>
      <c r="AM145" s="1">
        <v>395469</v>
      </c>
      <c r="AN145" s="1">
        <v>3</v>
      </c>
      <c r="AX145"/>
      <c r="AY145"/>
    </row>
    <row r="146" spans="1:51" x14ac:dyDescent="0.25">
      <c r="A146" t="s">
        <v>721</v>
      </c>
      <c r="B146" t="s">
        <v>506</v>
      </c>
      <c r="C146" t="s">
        <v>816</v>
      </c>
      <c r="D146" t="s">
        <v>799</v>
      </c>
      <c r="E146" s="4">
        <v>71.619565217391298</v>
      </c>
      <c r="F146" s="4">
        <v>244.2570652173913</v>
      </c>
      <c r="G146" s="4">
        <v>15.206521739130435</v>
      </c>
      <c r="H146" s="10">
        <v>6.225622061575363E-2</v>
      </c>
      <c r="I146" s="4">
        <v>200.52880434782611</v>
      </c>
      <c r="J146" s="4">
        <v>15.206521739130435</v>
      </c>
      <c r="K146" s="10">
        <v>7.5832106956335549E-2</v>
      </c>
      <c r="L146" s="4">
        <v>45.864130434782609</v>
      </c>
      <c r="M146" s="4">
        <v>1.875</v>
      </c>
      <c r="N146" s="10">
        <v>4.0881621045147531E-2</v>
      </c>
      <c r="O146" s="4">
        <v>6.4836956521739131</v>
      </c>
      <c r="P146" s="4">
        <v>1.875</v>
      </c>
      <c r="Q146" s="8">
        <v>0.28918692372170995</v>
      </c>
      <c r="R146" s="4">
        <v>35.054347826086953</v>
      </c>
      <c r="S146" s="4">
        <v>0</v>
      </c>
      <c r="T146" s="10">
        <v>0</v>
      </c>
      <c r="U146" s="4">
        <v>4.3260869565217392</v>
      </c>
      <c r="V146" s="4">
        <v>0</v>
      </c>
      <c r="W146" s="10">
        <v>0</v>
      </c>
      <c r="X146" s="4">
        <v>64.192934782608702</v>
      </c>
      <c r="Y146" s="4">
        <v>0.2391304347826087</v>
      </c>
      <c r="Z146" s="10">
        <v>3.7251830842822669E-3</v>
      </c>
      <c r="AA146" s="4">
        <v>4.3478260869565215</v>
      </c>
      <c r="AB146" s="4">
        <v>0</v>
      </c>
      <c r="AC146" s="10">
        <v>0</v>
      </c>
      <c r="AD146" s="4">
        <v>129.85217391304349</v>
      </c>
      <c r="AE146" s="4">
        <v>13.092391304347826</v>
      </c>
      <c r="AF146" s="10">
        <v>0.10082535324449206</v>
      </c>
      <c r="AG146" s="4">
        <v>0</v>
      </c>
      <c r="AH146" s="4">
        <v>0</v>
      </c>
      <c r="AI146" s="10" t="s">
        <v>1172</v>
      </c>
      <c r="AJ146" s="4">
        <v>0</v>
      </c>
      <c r="AK146" s="4">
        <v>0</v>
      </c>
      <c r="AL146" s="10" t="s">
        <v>1172</v>
      </c>
      <c r="AM146" s="1">
        <v>395824</v>
      </c>
      <c r="AN146" s="1">
        <v>3</v>
      </c>
      <c r="AX146"/>
      <c r="AY146"/>
    </row>
    <row r="147" spans="1:51" x14ac:dyDescent="0.25">
      <c r="A147" t="s">
        <v>721</v>
      </c>
      <c r="B147" t="s">
        <v>529</v>
      </c>
      <c r="C147" t="s">
        <v>1084</v>
      </c>
      <c r="D147" t="s">
        <v>761</v>
      </c>
      <c r="E147" s="4">
        <v>96.271739130434781</v>
      </c>
      <c r="F147" s="4">
        <v>421.66663043478269</v>
      </c>
      <c r="G147" s="4">
        <v>0</v>
      </c>
      <c r="H147" s="10">
        <v>0</v>
      </c>
      <c r="I147" s="4">
        <v>404.54706521739143</v>
      </c>
      <c r="J147" s="4">
        <v>0</v>
      </c>
      <c r="K147" s="10">
        <v>0</v>
      </c>
      <c r="L147" s="4">
        <v>89.388695652173894</v>
      </c>
      <c r="M147" s="4">
        <v>0</v>
      </c>
      <c r="N147" s="10">
        <v>0</v>
      </c>
      <c r="O147" s="4">
        <v>72.269130434782596</v>
      </c>
      <c r="P147" s="4">
        <v>0</v>
      </c>
      <c r="Q147" s="8">
        <v>0</v>
      </c>
      <c r="R147" s="4">
        <v>13.125</v>
      </c>
      <c r="S147" s="4">
        <v>0</v>
      </c>
      <c r="T147" s="10">
        <v>0</v>
      </c>
      <c r="U147" s="4">
        <v>3.9945652173913042</v>
      </c>
      <c r="V147" s="4">
        <v>0</v>
      </c>
      <c r="W147" s="10">
        <v>0</v>
      </c>
      <c r="X147" s="4">
        <v>80.511413043478299</v>
      </c>
      <c r="Y147" s="4">
        <v>0</v>
      </c>
      <c r="Z147" s="10">
        <v>0</v>
      </c>
      <c r="AA147" s="4">
        <v>0</v>
      </c>
      <c r="AB147" s="4">
        <v>0</v>
      </c>
      <c r="AC147" s="10" t="s">
        <v>1172</v>
      </c>
      <c r="AD147" s="4">
        <v>236.87369565217401</v>
      </c>
      <c r="AE147" s="4">
        <v>0</v>
      </c>
      <c r="AF147" s="10">
        <v>0</v>
      </c>
      <c r="AG147" s="4">
        <v>14.892826086956523</v>
      </c>
      <c r="AH147" s="4">
        <v>0</v>
      </c>
      <c r="AI147" s="10">
        <v>0</v>
      </c>
      <c r="AJ147" s="4">
        <v>0</v>
      </c>
      <c r="AK147" s="4">
        <v>0</v>
      </c>
      <c r="AL147" s="10" t="s">
        <v>1172</v>
      </c>
      <c r="AM147" s="1">
        <v>395857</v>
      </c>
      <c r="AN147" s="1">
        <v>3</v>
      </c>
      <c r="AX147"/>
      <c r="AY147"/>
    </row>
    <row r="148" spans="1:51" x14ac:dyDescent="0.25">
      <c r="A148" t="s">
        <v>721</v>
      </c>
      <c r="B148" t="s">
        <v>206</v>
      </c>
      <c r="C148" t="s">
        <v>997</v>
      </c>
      <c r="D148" t="s">
        <v>771</v>
      </c>
      <c r="E148" s="4">
        <v>78.108695652173907</v>
      </c>
      <c r="F148" s="4">
        <v>248.50054347826085</v>
      </c>
      <c r="G148" s="4">
        <v>37.9375</v>
      </c>
      <c r="H148" s="10">
        <v>0.15266566209066992</v>
      </c>
      <c r="I148" s="4">
        <v>236.0766304347826</v>
      </c>
      <c r="J148" s="4">
        <v>37.154891304347828</v>
      </c>
      <c r="K148" s="10">
        <v>0.15738487641034024</v>
      </c>
      <c r="L148" s="4">
        <v>50.204347826086959</v>
      </c>
      <c r="M148" s="4">
        <v>0.78260869565217395</v>
      </c>
      <c r="N148" s="10">
        <v>1.558846453624318E-2</v>
      </c>
      <c r="O148" s="4">
        <v>37.780434782608701</v>
      </c>
      <c r="P148" s="4">
        <v>0</v>
      </c>
      <c r="Q148" s="8">
        <v>0</v>
      </c>
      <c r="R148" s="4">
        <v>6.9076086956521738</v>
      </c>
      <c r="S148" s="4">
        <v>0</v>
      </c>
      <c r="T148" s="10">
        <v>0</v>
      </c>
      <c r="U148" s="4">
        <v>5.5163043478260869</v>
      </c>
      <c r="V148" s="4">
        <v>0.78260869565217395</v>
      </c>
      <c r="W148" s="10">
        <v>0.14187192118226602</v>
      </c>
      <c r="X148" s="4">
        <v>65.097826086956516</v>
      </c>
      <c r="Y148" s="4">
        <v>16.910326086956523</v>
      </c>
      <c r="Z148" s="10">
        <v>0.2597679078310236</v>
      </c>
      <c r="AA148" s="4">
        <v>0</v>
      </c>
      <c r="AB148" s="4">
        <v>0</v>
      </c>
      <c r="AC148" s="10" t="s">
        <v>1172</v>
      </c>
      <c r="AD148" s="4">
        <v>131.42119565217391</v>
      </c>
      <c r="AE148" s="4">
        <v>20.244565217391305</v>
      </c>
      <c r="AF148" s="10">
        <v>0.15404338027004116</v>
      </c>
      <c r="AG148" s="4">
        <v>1.7771739130434783</v>
      </c>
      <c r="AH148" s="4">
        <v>0</v>
      </c>
      <c r="AI148" s="10">
        <v>0</v>
      </c>
      <c r="AJ148" s="4">
        <v>0</v>
      </c>
      <c r="AK148" s="4">
        <v>0</v>
      </c>
      <c r="AL148" s="10" t="s">
        <v>1172</v>
      </c>
      <c r="AM148" s="1">
        <v>395393</v>
      </c>
      <c r="AN148" s="1">
        <v>3</v>
      </c>
      <c r="AX148"/>
      <c r="AY148"/>
    </row>
    <row r="149" spans="1:51" x14ac:dyDescent="0.25">
      <c r="A149" t="s">
        <v>721</v>
      </c>
      <c r="B149" t="s">
        <v>477</v>
      </c>
      <c r="C149" t="s">
        <v>888</v>
      </c>
      <c r="D149" t="s">
        <v>756</v>
      </c>
      <c r="E149" s="4">
        <v>417.57746478873241</v>
      </c>
      <c r="F149" s="4">
        <v>1210.5853521126764</v>
      </c>
      <c r="G149" s="4">
        <v>29.991549295774654</v>
      </c>
      <c r="H149" s="10">
        <v>2.477441945207277E-2</v>
      </c>
      <c r="I149" s="4">
        <v>1153.2623943661974</v>
      </c>
      <c r="J149" s="4">
        <v>29.991549295774654</v>
      </c>
      <c r="K149" s="10">
        <v>2.6005833054373734E-2</v>
      </c>
      <c r="L149" s="4">
        <v>219.73408450704221</v>
      </c>
      <c r="M149" s="4">
        <v>0</v>
      </c>
      <c r="N149" s="10">
        <v>0</v>
      </c>
      <c r="O149" s="4">
        <v>162.41112676056335</v>
      </c>
      <c r="P149" s="4">
        <v>0</v>
      </c>
      <c r="Q149" s="8">
        <v>0</v>
      </c>
      <c r="R149" s="4">
        <v>51.935633802816881</v>
      </c>
      <c r="S149" s="4">
        <v>0</v>
      </c>
      <c r="T149" s="10">
        <v>0</v>
      </c>
      <c r="U149" s="4">
        <v>5.387323943661972</v>
      </c>
      <c r="V149" s="4">
        <v>0</v>
      </c>
      <c r="W149" s="10">
        <v>0</v>
      </c>
      <c r="X149" s="4">
        <v>358.33183098591553</v>
      </c>
      <c r="Y149" s="4">
        <v>23.270985915492961</v>
      </c>
      <c r="Z149" s="10">
        <v>6.4942558553799379E-2</v>
      </c>
      <c r="AA149" s="4">
        <v>0</v>
      </c>
      <c r="AB149" s="4">
        <v>0</v>
      </c>
      <c r="AC149" s="10" t="s">
        <v>1172</v>
      </c>
      <c r="AD149" s="4">
        <v>632.51943661971859</v>
      </c>
      <c r="AE149" s="4">
        <v>6.7205633802816926</v>
      </c>
      <c r="AF149" s="10">
        <v>1.0625070142029815E-2</v>
      </c>
      <c r="AG149" s="4">
        <v>0</v>
      </c>
      <c r="AH149" s="4">
        <v>0</v>
      </c>
      <c r="AI149" s="10" t="s">
        <v>1172</v>
      </c>
      <c r="AJ149" s="4">
        <v>0</v>
      </c>
      <c r="AK149" s="4">
        <v>0</v>
      </c>
      <c r="AL149" s="10" t="s">
        <v>1172</v>
      </c>
      <c r="AM149" s="1">
        <v>395780</v>
      </c>
      <c r="AN149" s="1">
        <v>3</v>
      </c>
      <c r="AX149"/>
      <c r="AY149"/>
    </row>
    <row r="150" spans="1:51" x14ac:dyDescent="0.25">
      <c r="A150" t="s">
        <v>721</v>
      </c>
      <c r="B150" t="s">
        <v>372</v>
      </c>
      <c r="C150" t="s">
        <v>861</v>
      </c>
      <c r="D150" t="s">
        <v>776</v>
      </c>
      <c r="E150" s="4">
        <v>100.33695652173913</v>
      </c>
      <c r="F150" s="4">
        <v>311.22826086956519</v>
      </c>
      <c r="G150" s="4">
        <v>77.179347826086953</v>
      </c>
      <c r="H150" s="10">
        <v>0.2479830964271994</v>
      </c>
      <c r="I150" s="4">
        <v>300.695652173913</v>
      </c>
      <c r="J150" s="4">
        <v>75.350543478260875</v>
      </c>
      <c r="K150" s="10">
        <v>0.25058740601503765</v>
      </c>
      <c r="L150" s="4">
        <v>43.559782608695649</v>
      </c>
      <c r="M150" s="4">
        <v>11.904891304347824</v>
      </c>
      <c r="N150" s="10">
        <v>0.27330006238303178</v>
      </c>
      <c r="O150" s="4">
        <v>33.027173913043477</v>
      </c>
      <c r="P150" s="4">
        <v>10.076086956521738</v>
      </c>
      <c r="Q150" s="8">
        <v>0.30508474576271183</v>
      </c>
      <c r="R150" s="4">
        <v>6.3016304347826084</v>
      </c>
      <c r="S150" s="4">
        <v>0</v>
      </c>
      <c r="T150" s="10">
        <v>0</v>
      </c>
      <c r="U150" s="4">
        <v>4.2309782608695654</v>
      </c>
      <c r="V150" s="4">
        <v>1.8288043478260869</v>
      </c>
      <c r="W150" s="10">
        <v>0.43224149004495821</v>
      </c>
      <c r="X150" s="4">
        <v>69.168478260869563</v>
      </c>
      <c r="Y150" s="4">
        <v>18.758152173913043</v>
      </c>
      <c r="Z150" s="10">
        <v>0.27119509703779365</v>
      </c>
      <c r="AA150" s="4">
        <v>0</v>
      </c>
      <c r="AB150" s="4">
        <v>0</v>
      </c>
      <c r="AC150" s="10" t="s">
        <v>1172</v>
      </c>
      <c r="AD150" s="4">
        <v>185.15217391304347</v>
      </c>
      <c r="AE150" s="4">
        <v>46.516304347826086</v>
      </c>
      <c r="AF150" s="10">
        <v>0.25123282846072559</v>
      </c>
      <c r="AG150" s="4">
        <v>13.347826086956522</v>
      </c>
      <c r="AH150" s="4">
        <v>0</v>
      </c>
      <c r="AI150" s="10">
        <v>0</v>
      </c>
      <c r="AJ150" s="4">
        <v>0</v>
      </c>
      <c r="AK150" s="4">
        <v>0</v>
      </c>
      <c r="AL150" s="10" t="s">
        <v>1172</v>
      </c>
      <c r="AM150" s="1">
        <v>395627</v>
      </c>
      <c r="AN150" s="1">
        <v>3</v>
      </c>
      <c r="AX150"/>
      <c r="AY150"/>
    </row>
    <row r="151" spans="1:51" x14ac:dyDescent="0.25">
      <c r="A151" t="s">
        <v>721</v>
      </c>
      <c r="B151" t="s">
        <v>496</v>
      </c>
      <c r="C151" t="s">
        <v>1084</v>
      </c>
      <c r="D151" t="s">
        <v>761</v>
      </c>
      <c r="E151" s="4">
        <v>88.923913043478265</v>
      </c>
      <c r="F151" s="4">
        <v>386.69695652173908</v>
      </c>
      <c r="G151" s="4">
        <v>9.7826086956521743E-2</v>
      </c>
      <c r="H151" s="10">
        <v>2.5297868345395739E-4</v>
      </c>
      <c r="I151" s="4">
        <v>372.61271739130433</v>
      </c>
      <c r="J151" s="4">
        <v>9.7826086956521743E-2</v>
      </c>
      <c r="K151" s="10">
        <v>2.6254092356646096E-4</v>
      </c>
      <c r="L151" s="4">
        <v>79.373586956521734</v>
      </c>
      <c r="M151" s="4">
        <v>0</v>
      </c>
      <c r="N151" s="10">
        <v>0</v>
      </c>
      <c r="O151" s="4">
        <v>69.422499999999999</v>
      </c>
      <c r="P151" s="4">
        <v>0</v>
      </c>
      <c r="Q151" s="8">
        <v>0</v>
      </c>
      <c r="R151" s="4">
        <v>4.6032608695652177</v>
      </c>
      <c r="S151" s="4">
        <v>0</v>
      </c>
      <c r="T151" s="10">
        <v>0</v>
      </c>
      <c r="U151" s="4">
        <v>5.3478260869565215</v>
      </c>
      <c r="V151" s="4">
        <v>0</v>
      </c>
      <c r="W151" s="10">
        <v>0</v>
      </c>
      <c r="X151" s="4">
        <v>70.461956521739125</v>
      </c>
      <c r="Y151" s="4">
        <v>0</v>
      </c>
      <c r="Z151" s="10">
        <v>0</v>
      </c>
      <c r="AA151" s="4">
        <v>4.1331521739130439</v>
      </c>
      <c r="AB151" s="4">
        <v>0</v>
      </c>
      <c r="AC151" s="10">
        <v>0</v>
      </c>
      <c r="AD151" s="4">
        <v>232.63043478260869</v>
      </c>
      <c r="AE151" s="4">
        <v>0</v>
      </c>
      <c r="AF151" s="10">
        <v>0</v>
      </c>
      <c r="AG151" s="4">
        <v>9.7826086956521743E-2</v>
      </c>
      <c r="AH151" s="4">
        <v>9.7826086956521743E-2</v>
      </c>
      <c r="AI151" s="10">
        <v>1</v>
      </c>
      <c r="AJ151" s="4">
        <v>0</v>
      </c>
      <c r="AK151" s="4">
        <v>0</v>
      </c>
      <c r="AL151" s="10" t="s">
        <v>1172</v>
      </c>
      <c r="AM151" s="1">
        <v>395805</v>
      </c>
      <c r="AN151" s="1">
        <v>3</v>
      </c>
      <c r="AX151"/>
      <c r="AY151"/>
    </row>
    <row r="152" spans="1:51" x14ac:dyDescent="0.25">
      <c r="A152" t="s">
        <v>721</v>
      </c>
      <c r="B152" t="s">
        <v>17</v>
      </c>
      <c r="C152" t="s">
        <v>7</v>
      </c>
      <c r="D152" t="s">
        <v>763</v>
      </c>
      <c r="E152" s="4">
        <v>97.338028169014081</v>
      </c>
      <c r="F152" s="4">
        <v>326.60492957746482</v>
      </c>
      <c r="G152" s="4">
        <v>71.007042253521121</v>
      </c>
      <c r="H152" s="10">
        <v>0.21740958516879802</v>
      </c>
      <c r="I152" s="4">
        <v>265.25845070422537</v>
      </c>
      <c r="J152" s="4">
        <v>70.521126760563376</v>
      </c>
      <c r="K152" s="10">
        <v>0.26585817180692756</v>
      </c>
      <c r="L152" s="4">
        <v>69.2598591549296</v>
      </c>
      <c r="M152" s="4">
        <v>2.890845070422535</v>
      </c>
      <c r="N152" s="10">
        <v>4.1739112751527703E-2</v>
      </c>
      <c r="O152" s="4">
        <v>7.9133802816901397</v>
      </c>
      <c r="P152" s="4">
        <v>2.4049295774647885</v>
      </c>
      <c r="Q152" s="8">
        <v>0.30390673667348939</v>
      </c>
      <c r="R152" s="4">
        <v>48.952112676056359</v>
      </c>
      <c r="S152" s="4">
        <v>0.4859154929577465</v>
      </c>
      <c r="T152" s="10">
        <v>9.9263436528944596E-3</v>
      </c>
      <c r="U152" s="4">
        <v>12.394366197183098</v>
      </c>
      <c r="V152" s="4">
        <v>0</v>
      </c>
      <c r="W152" s="10">
        <v>0</v>
      </c>
      <c r="X152" s="4">
        <v>83.672535211267601</v>
      </c>
      <c r="Y152" s="4">
        <v>17.929577464788732</v>
      </c>
      <c r="Z152" s="10">
        <v>0.21428270841223751</v>
      </c>
      <c r="AA152" s="4">
        <v>0</v>
      </c>
      <c r="AB152" s="4">
        <v>0</v>
      </c>
      <c r="AC152" s="10" t="s">
        <v>1172</v>
      </c>
      <c r="AD152" s="4">
        <v>164.96549295774651</v>
      </c>
      <c r="AE152" s="4">
        <v>50.186619718309856</v>
      </c>
      <c r="AF152" s="10">
        <v>0.30422495528300836</v>
      </c>
      <c r="AG152" s="4">
        <v>8.7070422535211236</v>
      </c>
      <c r="AH152" s="4">
        <v>0</v>
      </c>
      <c r="AI152" s="10">
        <v>0</v>
      </c>
      <c r="AJ152" s="4">
        <v>0</v>
      </c>
      <c r="AK152" s="4">
        <v>0</v>
      </c>
      <c r="AL152" s="10" t="s">
        <v>1172</v>
      </c>
      <c r="AM152" s="1">
        <v>395572</v>
      </c>
      <c r="AN152" s="1">
        <v>3</v>
      </c>
      <c r="AX152"/>
      <c r="AY152"/>
    </row>
    <row r="153" spans="1:51" x14ac:dyDescent="0.25">
      <c r="A153" t="s">
        <v>721</v>
      </c>
      <c r="B153" t="s">
        <v>478</v>
      </c>
      <c r="C153" t="s">
        <v>881</v>
      </c>
      <c r="D153" t="s">
        <v>774</v>
      </c>
      <c r="E153" s="4">
        <v>121.6304347826087</v>
      </c>
      <c r="F153" s="4">
        <v>453.17315217391308</v>
      </c>
      <c r="G153" s="4">
        <v>176.25739130434789</v>
      </c>
      <c r="H153" s="10">
        <v>0.38894049759749677</v>
      </c>
      <c r="I153" s="4">
        <v>432.60521739130439</v>
      </c>
      <c r="J153" s="4">
        <v>176.25739130434789</v>
      </c>
      <c r="K153" s="10">
        <v>0.40743242156720871</v>
      </c>
      <c r="L153" s="4">
        <v>55.666304347826092</v>
      </c>
      <c r="M153" s="4">
        <v>29.136413043478257</v>
      </c>
      <c r="N153" s="10">
        <v>0.52341202429070732</v>
      </c>
      <c r="O153" s="4">
        <v>41.318478260869568</v>
      </c>
      <c r="P153" s="4">
        <v>29.136413043478257</v>
      </c>
      <c r="Q153" s="8">
        <v>0.70516665351327157</v>
      </c>
      <c r="R153" s="4">
        <v>9.6521739130434785</v>
      </c>
      <c r="S153" s="4">
        <v>0</v>
      </c>
      <c r="T153" s="10">
        <v>0</v>
      </c>
      <c r="U153" s="4">
        <v>4.6956521739130439</v>
      </c>
      <c r="V153" s="4">
        <v>0</v>
      </c>
      <c r="W153" s="10">
        <v>0</v>
      </c>
      <c r="X153" s="4">
        <v>103.38641304347826</v>
      </c>
      <c r="Y153" s="4">
        <v>39.438043478260873</v>
      </c>
      <c r="Z153" s="10">
        <v>0.38146253765159205</v>
      </c>
      <c r="AA153" s="4">
        <v>6.2201086956521738</v>
      </c>
      <c r="AB153" s="4">
        <v>0</v>
      </c>
      <c r="AC153" s="10">
        <v>0</v>
      </c>
      <c r="AD153" s="4">
        <v>235.56065217391307</v>
      </c>
      <c r="AE153" s="4">
        <v>107.68293478260874</v>
      </c>
      <c r="AF153" s="10">
        <v>0.45713464362081596</v>
      </c>
      <c r="AG153" s="4">
        <v>52.339673913043477</v>
      </c>
      <c r="AH153" s="4">
        <v>0</v>
      </c>
      <c r="AI153" s="10">
        <v>0</v>
      </c>
      <c r="AJ153" s="4">
        <v>0</v>
      </c>
      <c r="AK153" s="4">
        <v>0</v>
      </c>
      <c r="AL153" s="10" t="s">
        <v>1172</v>
      </c>
      <c r="AM153" s="1">
        <v>395782</v>
      </c>
      <c r="AN153" s="1">
        <v>3</v>
      </c>
      <c r="AX153"/>
      <c r="AY153"/>
    </row>
    <row r="154" spans="1:51" x14ac:dyDescent="0.25">
      <c r="A154" t="s">
        <v>721</v>
      </c>
      <c r="B154" t="s">
        <v>465</v>
      </c>
      <c r="C154" t="s">
        <v>871</v>
      </c>
      <c r="D154" t="s">
        <v>769</v>
      </c>
      <c r="E154" s="4">
        <v>118.07608695652173</v>
      </c>
      <c r="F154" s="4">
        <v>542.60326086956525</v>
      </c>
      <c r="G154" s="4">
        <v>8.804347826086957</v>
      </c>
      <c r="H154" s="10">
        <v>1.6226124059736176E-2</v>
      </c>
      <c r="I154" s="4">
        <v>453.07608695652175</v>
      </c>
      <c r="J154" s="4">
        <v>8.804347826086957</v>
      </c>
      <c r="K154" s="10">
        <v>1.9432382506057624E-2</v>
      </c>
      <c r="L154" s="4">
        <v>143.80978260869563</v>
      </c>
      <c r="M154" s="4">
        <v>2.7554347826086958</v>
      </c>
      <c r="N154" s="10">
        <v>1.9160273610218818E-2</v>
      </c>
      <c r="O154" s="4">
        <v>67.706521739130437</v>
      </c>
      <c r="P154" s="4">
        <v>2.7554347826086958</v>
      </c>
      <c r="Q154" s="8">
        <v>4.0696741049927758E-2</v>
      </c>
      <c r="R154" s="4">
        <v>66.010869565217391</v>
      </c>
      <c r="S154" s="4">
        <v>0</v>
      </c>
      <c r="T154" s="10">
        <v>0</v>
      </c>
      <c r="U154" s="4">
        <v>10.092391304347826</v>
      </c>
      <c r="V154" s="4">
        <v>0</v>
      </c>
      <c r="W154" s="10">
        <v>0</v>
      </c>
      <c r="X154" s="4">
        <v>59.388586956521742</v>
      </c>
      <c r="Y154" s="4">
        <v>6.0489130434782608</v>
      </c>
      <c r="Z154" s="10">
        <v>0.10185312285518187</v>
      </c>
      <c r="AA154" s="4">
        <v>13.423913043478262</v>
      </c>
      <c r="AB154" s="4">
        <v>0</v>
      </c>
      <c r="AC154" s="10">
        <v>0</v>
      </c>
      <c r="AD154" s="4">
        <v>323.46739130434781</v>
      </c>
      <c r="AE154" s="4">
        <v>0</v>
      </c>
      <c r="AF154" s="10">
        <v>0</v>
      </c>
      <c r="AG154" s="4">
        <v>2.5135869565217392</v>
      </c>
      <c r="AH154" s="4">
        <v>0</v>
      </c>
      <c r="AI154" s="10">
        <v>0</v>
      </c>
      <c r="AJ154" s="4">
        <v>0</v>
      </c>
      <c r="AK154" s="4">
        <v>0</v>
      </c>
      <c r="AL154" s="10" t="s">
        <v>1172</v>
      </c>
      <c r="AM154" s="1">
        <v>395763</v>
      </c>
      <c r="AN154" s="1">
        <v>3</v>
      </c>
      <c r="AX154"/>
      <c r="AY154"/>
    </row>
    <row r="155" spans="1:51" x14ac:dyDescent="0.25">
      <c r="A155" t="s">
        <v>721</v>
      </c>
      <c r="B155" t="s">
        <v>318</v>
      </c>
      <c r="C155" t="s">
        <v>837</v>
      </c>
      <c r="D155" t="s">
        <v>775</v>
      </c>
      <c r="E155" s="4">
        <v>77.434782608695656</v>
      </c>
      <c r="F155" s="4">
        <v>210.39673913043478</v>
      </c>
      <c r="G155" s="4">
        <v>8.054347826086957</v>
      </c>
      <c r="H155" s="10">
        <v>3.8281714152868546E-2</v>
      </c>
      <c r="I155" s="4">
        <v>193.09239130434781</v>
      </c>
      <c r="J155" s="4">
        <v>8.054347826086957</v>
      </c>
      <c r="K155" s="10">
        <v>4.1712403951701435E-2</v>
      </c>
      <c r="L155" s="4">
        <v>38.260869565217391</v>
      </c>
      <c r="M155" s="4">
        <v>0.33967391304347827</v>
      </c>
      <c r="N155" s="10">
        <v>8.8778409090909099E-3</v>
      </c>
      <c r="O155" s="4">
        <v>20.956521739130434</v>
      </c>
      <c r="P155" s="4">
        <v>0.33967391304347827</v>
      </c>
      <c r="Q155" s="8">
        <v>1.6208506224066391E-2</v>
      </c>
      <c r="R155" s="4">
        <v>14.350543478260869</v>
      </c>
      <c r="S155" s="4">
        <v>0</v>
      </c>
      <c r="T155" s="10">
        <v>0</v>
      </c>
      <c r="U155" s="4">
        <v>2.9538043478260869</v>
      </c>
      <c r="V155" s="4">
        <v>0</v>
      </c>
      <c r="W155" s="10">
        <v>0</v>
      </c>
      <c r="X155" s="4">
        <v>53.407608695652172</v>
      </c>
      <c r="Y155" s="4">
        <v>6.9782608695652177</v>
      </c>
      <c r="Z155" s="10">
        <v>0.13066042535870562</v>
      </c>
      <c r="AA155" s="4">
        <v>0</v>
      </c>
      <c r="AB155" s="4">
        <v>0</v>
      </c>
      <c r="AC155" s="10" t="s">
        <v>1172</v>
      </c>
      <c r="AD155" s="4">
        <v>93.502717391304344</v>
      </c>
      <c r="AE155" s="4">
        <v>0.73641304347826086</v>
      </c>
      <c r="AF155" s="10">
        <v>7.8758464355255901E-3</v>
      </c>
      <c r="AG155" s="4">
        <v>25.225543478260871</v>
      </c>
      <c r="AH155" s="4">
        <v>0</v>
      </c>
      <c r="AI155" s="10">
        <v>0</v>
      </c>
      <c r="AJ155" s="4">
        <v>0</v>
      </c>
      <c r="AK155" s="4">
        <v>0</v>
      </c>
      <c r="AL155" s="10" t="s">
        <v>1172</v>
      </c>
      <c r="AM155" s="1">
        <v>395554</v>
      </c>
      <c r="AN155" s="1">
        <v>3</v>
      </c>
      <c r="AX155"/>
      <c r="AY155"/>
    </row>
    <row r="156" spans="1:51" x14ac:dyDescent="0.25">
      <c r="A156" t="s">
        <v>721</v>
      </c>
      <c r="B156" t="s">
        <v>127</v>
      </c>
      <c r="C156" t="s">
        <v>813</v>
      </c>
      <c r="D156" t="s">
        <v>755</v>
      </c>
      <c r="E156" s="4">
        <v>92.521739130434781</v>
      </c>
      <c r="F156" s="4">
        <v>310.95380434782606</v>
      </c>
      <c r="G156" s="4">
        <v>84.282608695652172</v>
      </c>
      <c r="H156" s="10">
        <v>0.27104543349267246</v>
      </c>
      <c r="I156" s="4">
        <v>295.67391304347825</v>
      </c>
      <c r="J156" s="4">
        <v>84.282608695652172</v>
      </c>
      <c r="K156" s="10">
        <v>0.28505256966399528</v>
      </c>
      <c r="L156" s="4">
        <v>46.146739130434781</v>
      </c>
      <c r="M156" s="4">
        <v>14.676630434782609</v>
      </c>
      <c r="N156" s="10">
        <v>0.31804263337651634</v>
      </c>
      <c r="O156" s="4">
        <v>30.866847826086957</v>
      </c>
      <c r="P156" s="4">
        <v>14.676630434782609</v>
      </c>
      <c r="Q156" s="8">
        <v>0.47548199665463509</v>
      </c>
      <c r="R156" s="4">
        <v>10.176630434782609</v>
      </c>
      <c r="S156" s="4">
        <v>0</v>
      </c>
      <c r="T156" s="10">
        <v>0</v>
      </c>
      <c r="U156" s="4">
        <v>5.1032608695652177</v>
      </c>
      <c r="V156" s="4">
        <v>0</v>
      </c>
      <c r="W156" s="10">
        <v>0</v>
      </c>
      <c r="X156" s="4">
        <v>80.163043478260875</v>
      </c>
      <c r="Y156" s="4">
        <v>20.793478260869566</v>
      </c>
      <c r="Z156" s="10">
        <v>0.25938983050847458</v>
      </c>
      <c r="AA156" s="4">
        <v>0</v>
      </c>
      <c r="AB156" s="4">
        <v>0</v>
      </c>
      <c r="AC156" s="10" t="s">
        <v>1172</v>
      </c>
      <c r="AD156" s="4">
        <v>153</v>
      </c>
      <c r="AE156" s="4">
        <v>48.8125</v>
      </c>
      <c r="AF156" s="10">
        <v>0.31903594771241828</v>
      </c>
      <c r="AG156" s="4">
        <v>31.644021739130434</v>
      </c>
      <c r="AH156" s="4">
        <v>0</v>
      </c>
      <c r="AI156" s="10">
        <v>0</v>
      </c>
      <c r="AJ156" s="4">
        <v>0</v>
      </c>
      <c r="AK156" s="4">
        <v>0</v>
      </c>
      <c r="AL156" s="10" t="s">
        <v>1172</v>
      </c>
      <c r="AM156" s="1">
        <v>395270</v>
      </c>
      <c r="AN156" s="1">
        <v>3</v>
      </c>
      <c r="AX156"/>
      <c r="AY156"/>
    </row>
    <row r="157" spans="1:51" x14ac:dyDescent="0.25">
      <c r="A157" t="s">
        <v>721</v>
      </c>
      <c r="B157" t="s">
        <v>562</v>
      </c>
      <c r="C157" t="s">
        <v>909</v>
      </c>
      <c r="D157" t="s">
        <v>763</v>
      </c>
      <c r="E157" s="4">
        <v>63.804347826086953</v>
      </c>
      <c r="F157" s="4">
        <v>241.90858695652173</v>
      </c>
      <c r="G157" s="4">
        <v>28.960217391304347</v>
      </c>
      <c r="H157" s="10">
        <v>0.11971554112921742</v>
      </c>
      <c r="I157" s="4">
        <v>219.2129347826087</v>
      </c>
      <c r="J157" s="4">
        <v>28.960217391304347</v>
      </c>
      <c r="K157" s="10">
        <v>0.13210998438583885</v>
      </c>
      <c r="L157" s="4">
        <v>46.828804347826093</v>
      </c>
      <c r="M157" s="4">
        <v>0</v>
      </c>
      <c r="N157" s="10">
        <v>0</v>
      </c>
      <c r="O157" s="4">
        <v>24.133152173913043</v>
      </c>
      <c r="P157" s="4">
        <v>0</v>
      </c>
      <c r="Q157" s="8">
        <v>0</v>
      </c>
      <c r="R157" s="4">
        <v>18.260869565217391</v>
      </c>
      <c r="S157" s="4">
        <v>0</v>
      </c>
      <c r="T157" s="10">
        <v>0</v>
      </c>
      <c r="U157" s="4">
        <v>4.4347826086956523</v>
      </c>
      <c r="V157" s="4">
        <v>0</v>
      </c>
      <c r="W157" s="10">
        <v>0</v>
      </c>
      <c r="X157" s="4">
        <v>52.514565217391308</v>
      </c>
      <c r="Y157" s="4">
        <v>8.8134782608695659</v>
      </c>
      <c r="Z157" s="10">
        <v>0.16782921508318605</v>
      </c>
      <c r="AA157" s="4">
        <v>0</v>
      </c>
      <c r="AB157" s="4">
        <v>0</v>
      </c>
      <c r="AC157" s="10" t="s">
        <v>1172</v>
      </c>
      <c r="AD157" s="4">
        <v>142.56521739130434</v>
      </c>
      <c r="AE157" s="4">
        <v>20.146739130434781</v>
      </c>
      <c r="AF157" s="10">
        <v>0.14131594998475144</v>
      </c>
      <c r="AG157" s="4">
        <v>0</v>
      </c>
      <c r="AH157" s="4">
        <v>0</v>
      </c>
      <c r="AI157" s="10" t="s">
        <v>1172</v>
      </c>
      <c r="AJ157" s="4">
        <v>0</v>
      </c>
      <c r="AK157" s="4">
        <v>0</v>
      </c>
      <c r="AL157" s="10" t="s">
        <v>1172</v>
      </c>
      <c r="AM157" s="1">
        <v>395907</v>
      </c>
      <c r="AN157" s="1">
        <v>3</v>
      </c>
      <c r="AX157"/>
      <c r="AY157"/>
    </row>
    <row r="158" spans="1:51" x14ac:dyDescent="0.25">
      <c r="A158" t="s">
        <v>721</v>
      </c>
      <c r="B158" t="s">
        <v>523</v>
      </c>
      <c r="C158" t="s">
        <v>904</v>
      </c>
      <c r="D158" t="s">
        <v>736</v>
      </c>
      <c r="E158" s="4">
        <v>52.891304347826086</v>
      </c>
      <c r="F158" s="4">
        <v>307.16847826086956</v>
      </c>
      <c r="G158" s="4">
        <v>1.6956521739130435</v>
      </c>
      <c r="H158" s="10">
        <v>5.52026752065677E-3</v>
      </c>
      <c r="I158" s="4">
        <v>280.19021739130437</v>
      </c>
      <c r="J158" s="4">
        <v>1.6956521739130435</v>
      </c>
      <c r="K158" s="10">
        <v>6.051789351178353E-3</v>
      </c>
      <c r="L158" s="4">
        <v>89.529891304347828</v>
      </c>
      <c r="M158" s="4">
        <v>0.13043478260869565</v>
      </c>
      <c r="N158" s="10">
        <v>1.456885300634352E-3</v>
      </c>
      <c r="O158" s="4">
        <v>62.551630434782609</v>
      </c>
      <c r="P158" s="4">
        <v>0.13043478260869565</v>
      </c>
      <c r="Q158" s="8">
        <v>2.0852339371823275E-3</v>
      </c>
      <c r="R158" s="4">
        <v>21.445652173913043</v>
      </c>
      <c r="S158" s="4">
        <v>0</v>
      </c>
      <c r="T158" s="10">
        <v>0</v>
      </c>
      <c r="U158" s="4">
        <v>5.5326086956521738</v>
      </c>
      <c r="V158" s="4">
        <v>0</v>
      </c>
      <c r="W158" s="10">
        <v>0</v>
      </c>
      <c r="X158" s="4">
        <v>77.407608695652172</v>
      </c>
      <c r="Y158" s="4">
        <v>0.47826086956521741</v>
      </c>
      <c r="Z158" s="10">
        <v>6.1784736361721552E-3</v>
      </c>
      <c r="AA158" s="4">
        <v>0</v>
      </c>
      <c r="AB158" s="4">
        <v>0</v>
      </c>
      <c r="AC158" s="10" t="s">
        <v>1172</v>
      </c>
      <c r="AD158" s="4">
        <v>140.23097826086956</v>
      </c>
      <c r="AE158" s="4">
        <v>1.0869565217391304</v>
      </c>
      <c r="AF158" s="10">
        <v>7.7511869004941378E-3</v>
      </c>
      <c r="AG158" s="4">
        <v>0</v>
      </c>
      <c r="AH158" s="4">
        <v>0</v>
      </c>
      <c r="AI158" s="10" t="s">
        <v>1172</v>
      </c>
      <c r="AJ158" s="4">
        <v>0</v>
      </c>
      <c r="AK158" s="4">
        <v>0</v>
      </c>
      <c r="AL158" s="10" t="s">
        <v>1172</v>
      </c>
      <c r="AM158" s="1">
        <v>395847</v>
      </c>
      <c r="AN158" s="1">
        <v>3</v>
      </c>
      <c r="AX158"/>
      <c r="AY158"/>
    </row>
    <row r="159" spans="1:51" x14ac:dyDescent="0.25">
      <c r="A159" t="s">
        <v>721</v>
      </c>
      <c r="B159" t="s">
        <v>656</v>
      </c>
      <c r="C159" t="s">
        <v>994</v>
      </c>
      <c r="D159" t="s">
        <v>755</v>
      </c>
      <c r="E159" s="4">
        <v>50.760869565217391</v>
      </c>
      <c r="F159" s="4">
        <v>261.08967391304344</v>
      </c>
      <c r="G159" s="4">
        <v>63.084239130434781</v>
      </c>
      <c r="H159" s="10">
        <v>0.24161905059272909</v>
      </c>
      <c r="I159" s="4">
        <v>234.99728260869566</v>
      </c>
      <c r="J159" s="4">
        <v>62.953804347826086</v>
      </c>
      <c r="K159" s="10">
        <v>0.26789162686895085</v>
      </c>
      <c r="L159" s="4">
        <v>65.005434782608688</v>
      </c>
      <c r="M159" s="4">
        <v>11.165760869565217</v>
      </c>
      <c r="N159" s="10">
        <v>0.17176657470111195</v>
      </c>
      <c r="O159" s="4">
        <v>39.043478260869563</v>
      </c>
      <c r="P159" s="4">
        <v>11.165760869565217</v>
      </c>
      <c r="Q159" s="8">
        <v>0.28598273942093544</v>
      </c>
      <c r="R159" s="4">
        <v>20.701086956521738</v>
      </c>
      <c r="S159" s="4">
        <v>0</v>
      </c>
      <c r="T159" s="10">
        <v>0</v>
      </c>
      <c r="U159" s="4">
        <v>5.2608695652173916</v>
      </c>
      <c r="V159" s="4">
        <v>0</v>
      </c>
      <c r="W159" s="10">
        <v>0</v>
      </c>
      <c r="X159" s="4">
        <v>74.385869565217391</v>
      </c>
      <c r="Y159" s="4">
        <v>18.529891304347824</v>
      </c>
      <c r="Z159" s="10">
        <v>0.24910499013662599</v>
      </c>
      <c r="AA159" s="4">
        <v>0.13043478260869565</v>
      </c>
      <c r="AB159" s="4">
        <v>0.13043478260869565</v>
      </c>
      <c r="AC159" s="10">
        <v>1</v>
      </c>
      <c r="AD159" s="4">
        <v>121.5679347826087</v>
      </c>
      <c r="AE159" s="4">
        <v>33.258152173913047</v>
      </c>
      <c r="AF159" s="10">
        <v>0.27357668149406533</v>
      </c>
      <c r="AG159" s="4">
        <v>0</v>
      </c>
      <c r="AH159" s="4">
        <v>0</v>
      </c>
      <c r="AI159" s="10" t="s">
        <v>1172</v>
      </c>
      <c r="AJ159" s="4">
        <v>0</v>
      </c>
      <c r="AK159" s="4">
        <v>0</v>
      </c>
      <c r="AL159" s="10" t="s">
        <v>1172</v>
      </c>
      <c r="AM159" s="1">
        <v>396122</v>
      </c>
      <c r="AN159" s="1">
        <v>3</v>
      </c>
      <c r="AX159"/>
      <c r="AY159"/>
    </row>
    <row r="160" spans="1:51" x14ac:dyDescent="0.25">
      <c r="A160" t="s">
        <v>721</v>
      </c>
      <c r="B160" t="s">
        <v>670</v>
      </c>
      <c r="C160" t="s">
        <v>881</v>
      </c>
      <c r="D160" t="s">
        <v>774</v>
      </c>
      <c r="E160" s="4">
        <v>39.717391304347828</v>
      </c>
      <c r="F160" s="4">
        <v>216.38858695652175</v>
      </c>
      <c r="G160" s="4">
        <v>2.7146739130434785</v>
      </c>
      <c r="H160" s="10">
        <v>1.2545365498361192E-2</v>
      </c>
      <c r="I160" s="4">
        <v>193.64945652173913</v>
      </c>
      <c r="J160" s="4">
        <v>2.7146739130434785</v>
      </c>
      <c r="K160" s="10">
        <v>1.4018494871111238E-2</v>
      </c>
      <c r="L160" s="4">
        <v>72.896739130434781</v>
      </c>
      <c r="M160" s="4">
        <v>0.90217391304347827</v>
      </c>
      <c r="N160" s="10">
        <v>1.237605308283009E-2</v>
      </c>
      <c r="O160" s="4">
        <v>50.157608695652172</v>
      </c>
      <c r="P160" s="4">
        <v>0.90217391304347827</v>
      </c>
      <c r="Q160" s="8">
        <v>1.7986780799653268E-2</v>
      </c>
      <c r="R160" s="4">
        <v>18.217391304347824</v>
      </c>
      <c r="S160" s="4">
        <v>0</v>
      </c>
      <c r="T160" s="10">
        <v>0</v>
      </c>
      <c r="U160" s="4">
        <v>4.5217391304347823</v>
      </c>
      <c r="V160" s="4">
        <v>0</v>
      </c>
      <c r="W160" s="10">
        <v>0</v>
      </c>
      <c r="X160" s="4">
        <v>44.885869565217391</v>
      </c>
      <c r="Y160" s="4">
        <v>0.80706521739130432</v>
      </c>
      <c r="Z160" s="10">
        <v>1.7980385034507808E-2</v>
      </c>
      <c r="AA160" s="4">
        <v>0</v>
      </c>
      <c r="AB160" s="4">
        <v>0</v>
      </c>
      <c r="AC160" s="10" t="s">
        <v>1172</v>
      </c>
      <c r="AD160" s="4">
        <v>98.605978260869563</v>
      </c>
      <c r="AE160" s="4">
        <v>1.0054347826086956</v>
      </c>
      <c r="AF160" s="10">
        <v>1.0196489100779893E-2</v>
      </c>
      <c r="AG160" s="4">
        <v>0</v>
      </c>
      <c r="AH160" s="4">
        <v>0</v>
      </c>
      <c r="AI160" s="10" t="s">
        <v>1172</v>
      </c>
      <c r="AJ160" s="4">
        <v>0</v>
      </c>
      <c r="AK160" s="4">
        <v>0</v>
      </c>
      <c r="AL160" s="10" t="s">
        <v>1172</v>
      </c>
      <c r="AM160" s="1">
        <v>396141</v>
      </c>
      <c r="AN160" s="1">
        <v>3</v>
      </c>
      <c r="AX160"/>
      <c r="AY160"/>
    </row>
    <row r="161" spans="1:51" x14ac:dyDescent="0.25">
      <c r="A161" t="s">
        <v>721</v>
      </c>
      <c r="B161" t="s">
        <v>90</v>
      </c>
      <c r="C161" t="s">
        <v>899</v>
      </c>
      <c r="D161" t="s">
        <v>767</v>
      </c>
      <c r="E161" s="4">
        <v>48.336956521739133</v>
      </c>
      <c r="F161" s="4">
        <v>286.67663043478257</v>
      </c>
      <c r="G161" s="4">
        <v>31.14130434782609</v>
      </c>
      <c r="H161" s="10">
        <v>0.10862868138430479</v>
      </c>
      <c r="I161" s="4">
        <v>269.29619565217388</v>
      </c>
      <c r="J161" s="4">
        <v>31.14130434782609</v>
      </c>
      <c r="K161" s="10">
        <v>0.11563960000403631</v>
      </c>
      <c r="L161" s="4">
        <v>69.72554347826086</v>
      </c>
      <c r="M161" s="4">
        <v>2.5652173913043477</v>
      </c>
      <c r="N161" s="10">
        <v>3.679021006274602E-2</v>
      </c>
      <c r="O161" s="4">
        <v>52.345108695652172</v>
      </c>
      <c r="P161" s="4">
        <v>2.5652173913043477</v>
      </c>
      <c r="Q161" s="8">
        <v>4.9005866168301923E-2</v>
      </c>
      <c r="R161" s="4">
        <v>12.097826086956522</v>
      </c>
      <c r="S161" s="4">
        <v>0</v>
      </c>
      <c r="T161" s="10">
        <v>0</v>
      </c>
      <c r="U161" s="4">
        <v>5.2826086956521738</v>
      </c>
      <c r="V161" s="4">
        <v>0</v>
      </c>
      <c r="W161" s="10">
        <v>0</v>
      </c>
      <c r="X161" s="4">
        <v>94.084239130434781</v>
      </c>
      <c r="Y161" s="4">
        <v>6.9809782608695654</v>
      </c>
      <c r="Z161" s="10">
        <v>7.4199231724576153E-2</v>
      </c>
      <c r="AA161" s="4">
        <v>0</v>
      </c>
      <c r="AB161" s="4">
        <v>0</v>
      </c>
      <c r="AC161" s="10" t="s">
        <v>1172</v>
      </c>
      <c r="AD161" s="4">
        <v>122.86684782608695</v>
      </c>
      <c r="AE161" s="4">
        <v>21.595108695652176</v>
      </c>
      <c r="AF161" s="10">
        <v>0.1757602565520292</v>
      </c>
      <c r="AG161" s="4">
        <v>0</v>
      </c>
      <c r="AH161" s="4">
        <v>0</v>
      </c>
      <c r="AI161" s="10" t="s">
        <v>1172</v>
      </c>
      <c r="AJ161" s="4">
        <v>0</v>
      </c>
      <c r="AK161" s="4">
        <v>0</v>
      </c>
      <c r="AL161" s="10" t="s">
        <v>1172</v>
      </c>
      <c r="AM161" s="1">
        <v>395194</v>
      </c>
      <c r="AN161" s="1">
        <v>3</v>
      </c>
      <c r="AX161"/>
      <c r="AY161"/>
    </row>
    <row r="162" spans="1:51" x14ac:dyDescent="0.25">
      <c r="A162" t="s">
        <v>721</v>
      </c>
      <c r="B162" t="s">
        <v>516</v>
      </c>
      <c r="C162" t="s">
        <v>1073</v>
      </c>
      <c r="D162" t="s">
        <v>798</v>
      </c>
      <c r="E162" s="4">
        <v>42.434782608695649</v>
      </c>
      <c r="F162" s="4">
        <v>217.75815217391298</v>
      </c>
      <c r="G162" s="4">
        <v>7.1739130434782616</v>
      </c>
      <c r="H162" s="10">
        <v>3.294440631434456E-2</v>
      </c>
      <c r="I162" s="4">
        <v>202.44152173913039</v>
      </c>
      <c r="J162" s="4">
        <v>7.1739130434782616</v>
      </c>
      <c r="K162" s="10">
        <v>3.5436964619949302E-2</v>
      </c>
      <c r="L162" s="4">
        <v>48.769130434782596</v>
      </c>
      <c r="M162" s="4">
        <v>1.826086956521739</v>
      </c>
      <c r="N162" s="10">
        <v>3.7443500432383287E-2</v>
      </c>
      <c r="O162" s="4">
        <v>33.452499999999993</v>
      </c>
      <c r="P162" s="4">
        <v>1.826086956521739</v>
      </c>
      <c r="Q162" s="8">
        <v>5.458745853140242E-2</v>
      </c>
      <c r="R162" s="4">
        <v>10.534021739130434</v>
      </c>
      <c r="S162" s="4">
        <v>0</v>
      </c>
      <c r="T162" s="10">
        <v>0</v>
      </c>
      <c r="U162" s="4">
        <v>4.7826086956521738</v>
      </c>
      <c r="V162" s="4">
        <v>0</v>
      </c>
      <c r="W162" s="10">
        <v>0</v>
      </c>
      <c r="X162" s="4">
        <v>51.802717391304341</v>
      </c>
      <c r="Y162" s="4">
        <v>2.6086956521739131</v>
      </c>
      <c r="Z162" s="10">
        <v>5.0358278166539032E-2</v>
      </c>
      <c r="AA162" s="4">
        <v>0</v>
      </c>
      <c r="AB162" s="4">
        <v>0</v>
      </c>
      <c r="AC162" s="10" t="s">
        <v>1172</v>
      </c>
      <c r="AD162" s="4">
        <v>117.18630434782604</v>
      </c>
      <c r="AE162" s="4">
        <v>2.7391304347826089</v>
      </c>
      <c r="AF162" s="10">
        <v>2.3374151527575018E-2</v>
      </c>
      <c r="AG162" s="4">
        <v>0</v>
      </c>
      <c r="AH162" s="4">
        <v>0</v>
      </c>
      <c r="AI162" s="10" t="s">
        <v>1172</v>
      </c>
      <c r="AJ162" s="4">
        <v>0</v>
      </c>
      <c r="AK162" s="4">
        <v>0</v>
      </c>
      <c r="AL162" s="10" t="s">
        <v>1172</v>
      </c>
      <c r="AM162" s="1">
        <v>395838</v>
      </c>
      <c r="AN162" s="1">
        <v>3</v>
      </c>
      <c r="AX162"/>
      <c r="AY162"/>
    </row>
    <row r="163" spans="1:51" x14ac:dyDescent="0.25">
      <c r="A163" t="s">
        <v>721</v>
      </c>
      <c r="B163" t="s">
        <v>393</v>
      </c>
      <c r="C163" t="s">
        <v>865</v>
      </c>
      <c r="D163" t="s">
        <v>736</v>
      </c>
      <c r="E163" s="4">
        <v>43.978260869565219</v>
      </c>
      <c r="F163" s="4">
        <v>177.97945652173911</v>
      </c>
      <c r="G163" s="4">
        <v>0</v>
      </c>
      <c r="H163" s="10">
        <v>0</v>
      </c>
      <c r="I163" s="4">
        <v>165.45228260869561</v>
      </c>
      <c r="J163" s="4">
        <v>0</v>
      </c>
      <c r="K163" s="10">
        <v>0</v>
      </c>
      <c r="L163" s="4">
        <v>70.679239130434766</v>
      </c>
      <c r="M163" s="4">
        <v>0</v>
      </c>
      <c r="N163" s="10">
        <v>0</v>
      </c>
      <c r="O163" s="4">
        <v>58.152065217391289</v>
      </c>
      <c r="P163" s="4">
        <v>0</v>
      </c>
      <c r="Q163" s="8">
        <v>0</v>
      </c>
      <c r="R163" s="4">
        <v>7.4836956521739131</v>
      </c>
      <c r="S163" s="4">
        <v>0</v>
      </c>
      <c r="T163" s="10">
        <v>0</v>
      </c>
      <c r="U163" s="4">
        <v>5.0434782608695654</v>
      </c>
      <c r="V163" s="4">
        <v>0</v>
      </c>
      <c r="W163" s="10">
        <v>0</v>
      </c>
      <c r="X163" s="4">
        <v>17.961739130434786</v>
      </c>
      <c r="Y163" s="4">
        <v>0</v>
      </c>
      <c r="Z163" s="10">
        <v>0</v>
      </c>
      <c r="AA163" s="4">
        <v>0</v>
      </c>
      <c r="AB163" s="4">
        <v>0</v>
      </c>
      <c r="AC163" s="10" t="s">
        <v>1172</v>
      </c>
      <c r="AD163" s="4">
        <v>89.338478260869536</v>
      </c>
      <c r="AE163" s="4">
        <v>0</v>
      </c>
      <c r="AF163" s="10">
        <v>0</v>
      </c>
      <c r="AG163" s="4">
        <v>0</v>
      </c>
      <c r="AH163" s="4">
        <v>0</v>
      </c>
      <c r="AI163" s="10" t="s">
        <v>1172</v>
      </c>
      <c r="AJ163" s="4">
        <v>0</v>
      </c>
      <c r="AK163" s="4">
        <v>0</v>
      </c>
      <c r="AL163" s="10" t="s">
        <v>1172</v>
      </c>
      <c r="AM163" s="1">
        <v>395656</v>
      </c>
      <c r="AN163" s="1">
        <v>3</v>
      </c>
      <c r="AX163"/>
      <c r="AY163"/>
    </row>
    <row r="164" spans="1:51" x14ac:dyDescent="0.25">
      <c r="A164" t="s">
        <v>721</v>
      </c>
      <c r="B164" t="s">
        <v>413</v>
      </c>
      <c r="C164" t="s">
        <v>905</v>
      </c>
      <c r="D164" t="s">
        <v>768</v>
      </c>
      <c r="E164" s="4">
        <v>60.010869565217391</v>
      </c>
      <c r="F164" s="4">
        <v>248.29173913043479</v>
      </c>
      <c r="G164" s="4">
        <v>131.06576086956522</v>
      </c>
      <c r="H164" s="10">
        <v>0.52787000215384783</v>
      </c>
      <c r="I164" s="4">
        <v>234.29173913043479</v>
      </c>
      <c r="J164" s="4">
        <v>131.06576086956522</v>
      </c>
      <c r="K164" s="10">
        <v>0.55941264235781851</v>
      </c>
      <c r="L164" s="4">
        <v>52.333913043478276</v>
      </c>
      <c r="M164" s="4">
        <v>15.133586956521739</v>
      </c>
      <c r="N164" s="10">
        <v>0.28917361757277676</v>
      </c>
      <c r="O164" s="4">
        <v>38.333913043478276</v>
      </c>
      <c r="P164" s="4">
        <v>15.133586956521739</v>
      </c>
      <c r="Q164" s="8">
        <v>0.39478325469558101</v>
      </c>
      <c r="R164" s="4">
        <v>10.521739130434783</v>
      </c>
      <c r="S164" s="4">
        <v>0</v>
      </c>
      <c r="T164" s="10">
        <v>0</v>
      </c>
      <c r="U164" s="4">
        <v>3.4782608695652173</v>
      </c>
      <c r="V164" s="4">
        <v>0</v>
      </c>
      <c r="W164" s="10">
        <v>0</v>
      </c>
      <c r="X164" s="4">
        <v>65.151739130434777</v>
      </c>
      <c r="Y164" s="4">
        <v>36.263152173913042</v>
      </c>
      <c r="Z164" s="10">
        <v>0.55659530594131423</v>
      </c>
      <c r="AA164" s="4">
        <v>0</v>
      </c>
      <c r="AB164" s="4">
        <v>0</v>
      </c>
      <c r="AC164" s="10" t="s">
        <v>1172</v>
      </c>
      <c r="AD164" s="4">
        <v>130.80608695652174</v>
      </c>
      <c r="AE164" s="4">
        <v>79.669021739130457</v>
      </c>
      <c r="AF164" s="10">
        <v>0.60906203673542669</v>
      </c>
      <c r="AG164" s="4">
        <v>0</v>
      </c>
      <c r="AH164" s="4">
        <v>0</v>
      </c>
      <c r="AI164" s="10" t="s">
        <v>1172</v>
      </c>
      <c r="AJ164" s="4">
        <v>0</v>
      </c>
      <c r="AK164" s="4">
        <v>0</v>
      </c>
      <c r="AL164" s="10" t="s">
        <v>1172</v>
      </c>
      <c r="AM164" s="1">
        <v>395688</v>
      </c>
      <c r="AN164" s="1">
        <v>3</v>
      </c>
      <c r="AX164"/>
      <c r="AY164"/>
    </row>
    <row r="165" spans="1:51" x14ac:dyDescent="0.25">
      <c r="A165" t="s">
        <v>721</v>
      </c>
      <c r="B165" t="s">
        <v>202</v>
      </c>
      <c r="C165" t="s">
        <v>995</v>
      </c>
      <c r="D165" t="s">
        <v>748</v>
      </c>
      <c r="E165" s="4">
        <v>56.076086956521742</v>
      </c>
      <c r="F165" s="4">
        <v>275.22108695652167</v>
      </c>
      <c r="G165" s="4">
        <v>0</v>
      </c>
      <c r="H165" s="10">
        <v>0</v>
      </c>
      <c r="I165" s="4">
        <v>264.81826086956517</v>
      </c>
      <c r="J165" s="4">
        <v>0</v>
      </c>
      <c r="K165" s="10">
        <v>0</v>
      </c>
      <c r="L165" s="4">
        <v>48.01608695652174</v>
      </c>
      <c r="M165" s="4">
        <v>0</v>
      </c>
      <c r="N165" s="10">
        <v>0</v>
      </c>
      <c r="O165" s="4">
        <v>42.583369565217389</v>
      </c>
      <c r="P165" s="4">
        <v>0</v>
      </c>
      <c r="Q165" s="8">
        <v>0</v>
      </c>
      <c r="R165" s="4">
        <v>0</v>
      </c>
      <c r="S165" s="4">
        <v>0</v>
      </c>
      <c r="T165" s="10" t="s">
        <v>1172</v>
      </c>
      <c r="U165" s="4">
        <v>5.4327173913043483</v>
      </c>
      <c r="V165" s="4">
        <v>0</v>
      </c>
      <c r="W165" s="10">
        <v>0</v>
      </c>
      <c r="X165" s="4">
        <v>65.942173913043476</v>
      </c>
      <c r="Y165" s="4">
        <v>0</v>
      </c>
      <c r="Z165" s="10">
        <v>0</v>
      </c>
      <c r="AA165" s="4">
        <v>4.9701086956521747</v>
      </c>
      <c r="AB165" s="4">
        <v>0</v>
      </c>
      <c r="AC165" s="10">
        <v>0</v>
      </c>
      <c r="AD165" s="4">
        <v>156.29271739130431</v>
      </c>
      <c r="AE165" s="4">
        <v>0</v>
      </c>
      <c r="AF165" s="10">
        <v>0</v>
      </c>
      <c r="AG165" s="4">
        <v>0</v>
      </c>
      <c r="AH165" s="4">
        <v>0</v>
      </c>
      <c r="AI165" s="10" t="s">
        <v>1172</v>
      </c>
      <c r="AJ165" s="4">
        <v>0</v>
      </c>
      <c r="AK165" s="4">
        <v>0</v>
      </c>
      <c r="AL165" s="10" t="s">
        <v>1172</v>
      </c>
      <c r="AM165" s="1">
        <v>395387</v>
      </c>
      <c r="AN165" s="1">
        <v>3</v>
      </c>
      <c r="AX165"/>
      <c r="AY165"/>
    </row>
    <row r="166" spans="1:51" x14ac:dyDescent="0.25">
      <c r="A166" t="s">
        <v>721</v>
      </c>
      <c r="B166" t="s">
        <v>630</v>
      </c>
      <c r="C166" t="s">
        <v>1119</v>
      </c>
      <c r="D166" t="s">
        <v>761</v>
      </c>
      <c r="E166" s="4">
        <v>65.336956521739125</v>
      </c>
      <c r="F166" s="4">
        <v>311.06565217391307</v>
      </c>
      <c r="G166" s="4">
        <v>7.737717391304348</v>
      </c>
      <c r="H166" s="10">
        <v>2.4874869138487469E-2</v>
      </c>
      <c r="I166" s="4">
        <v>271.91836956521746</v>
      </c>
      <c r="J166" s="4">
        <v>7.737717391304348</v>
      </c>
      <c r="K166" s="10">
        <v>2.8456030402346604E-2</v>
      </c>
      <c r="L166" s="4">
        <v>73.500543478260894</v>
      </c>
      <c r="M166" s="4">
        <v>0</v>
      </c>
      <c r="N166" s="10">
        <v>0</v>
      </c>
      <c r="O166" s="4">
        <v>34.353260869565233</v>
      </c>
      <c r="P166" s="4">
        <v>0</v>
      </c>
      <c r="Q166" s="8">
        <v>0</v>
      </c>
      <c r="R166" s="4">
        <v>34.419021739130443</v>
      </c>
      <c r="S166" s="4">
        <v>0</v>
      </c>
      <c r="T166" s="10">
        <v>0</v>
      </c>
      <c r="U166" s="4">
        <v>4.7282608695652177</v>
      </c>
      <c r="V166" s="4">
        <v>0</v>
      </c>
      <c r="W166" s="10">
        <v>0</v>
      </c>
      <c r="X166" s="4">
        <v>74.703478260869559</v>
      </c>
      <c r="Y166" s="4">
        <v>4.300217391304348</v>
      </c>
      <c r="Z166" s="10">
        <v>5.756381752784924E-2</v>
      </c>
      <c r="AA166" s="4">
        <v>0</v>
      </c>
      <c r="AB166" s="4">
        <v>0</v>
      </c>
      <c r="AC166" s="10" t="s">
        <v>1172</v>
      </c>
      <c r="AD166" s="4">
        <v>137.14858695652177</v>
      </c>
      <c r="AE166" s="4">
        <v>3.4375</v>
      </c>
      <c r="AF166" s="10">
        <v>2.5064056993089844E-2</v>
      </c>
      <c r="AG166" s="4">
        <v>25.713043478260868</v>
      </c>
      <c r="AH166" s="4">
        <v>0</v>
      </c>
      <c r="AI166" s="10">
        <v>0</v>
      </c>
      <c r="AJ166" s="4">
        <v>0</v>
      </c>
      <c r="AK166" s="4">
        <v>0</v>
      </c>
      <c r="AL166" s="10" t="s">
        <v>1172</v>
      </c>
      <c r="AM166" s="1">
        <v>396079</v>
      </c>
      <c r="AN166" s="1">
        <v>3</v>
      </c>
      <c r="AX166"/>
      <c r="AY166"/>
    </row>
    <row r="167" spans="1:51" x14ac:dyDescent="0.25">
      <c r="A167" t="s">
        <v>721</v>
      </c>
      <c r="B167" t="s">
        <v>50</v>
      </c>
      <c r="C167" t="s">
        <v>916</v>
      </c>
      <c r="D167" t="s">
        <v>736</v>
      </c>
      <c r="E167" s="4">
        <v>130.70652173913044</v>
      </c>
      <c r="F167" s="4">
        <v>450.67826086956518</v>
      </c>
      <c r="G167" s="4">
        <v>212.97000000000003</v>
      </c>
      <c r="H167" s="10">
        <v>0.47255441074322768</v>
      </c>
      <c r="I167" s="4">
        <v>415.78108695652168</v>
      </c>
      <c r="J167" s="4">
        <v>212.97000000000003</v>
      </c>
      <c r="K167" s="10">
        <v>0.51221666083688489</v>
      </c>
      <c r="L167" s="4">
        <v>73.354673913043484</v>
      </c>
      <c r="M167" s="4">
        <v>30.12097826086957</v>
      </c>
      <c r="N167" s="10">
        <v>0.41062111865667555</v>
      </c>
      <c r="O167" s="4">
        <v>49.909021739130438</v>
      </c>
      <c r="P167" s="4">
        <v>30.12097826086957</v>
      </c>
      <c r="Q167" s="8">
        <v>0.60351770504156488</v>
      </c>
      <c r="R167" s="4">
        <v>17.967391304347824</v>
      </c>
      <c r="S167" s="4">
        <v>0</v>
      </c>
      <c r="T167" s="10">
        <v>0</v>
      </c>
      <c r="U167" s="4">
        <v>5.4782608695652177</v>
      </c>
      <c r="V167" s="4">
        <v>0</v>
      </c>
      <c r="W167" s="10">
        <v>0</v>
      </c>
      <c r="X167" s="4">
        <v>129.21282608695651</v>
      </c>
      <c r="Y167" s="4">
        <v>89.712065217391327</v>
      </c>
      <c r="Z167" s="10">
        <v>0.69429690483681306</v>
      </c>
      <c r="AA167" s="4">
        <v>11.451521739130431</v>
      </c>
      <c r="AB167" s="4">
        <v>0</v>
      </c>
      <c r="AC167" s="10">
        <v>0</v>
      </c>
      <c r="AD167" s="4">
        <v>179.39565217391302</v>
      </c>
      <c r="AE167" s="4">
        <v>92.164130434782606</v>
      </c>
      <c r="AF167" s="10">
        <v>0.51374784905843296</v>
      </c>
      <c r="AG167" s="4">
        <v>57.263586956521742</v>
      </c>
      <c r="AH167" s="4">
        <v>0.97282608695652173</v>
      </c>
      <c r="AI167" s="10">
        <v>1.6988563564751102E-2</v>
      </c>
      <c r="AJ167" s="4">
        <v>0</v>
      </c>
      <c r="AK167" s="4">
        <v>0</v>
      </c>
      <c r="AL167" s="10" t="s">
        <v>1172</v>
      </c>
      <c r="AM167" s="1">
        <v>395077</v>
      </c>
      <c r="AN167" s="1">
        <v>3</v>
      </c>
      <c r="AX167"/>
      <c r="AY167"/>
    </row>
    <row r="168" spans="1:51" x14ac:dyDescent="0.25">
      <c r="A168" t="s">
        <v>721</v>
      </c>
      <c r="B168" t="s">
        <v>72</v>
      </c>
      <c r="C168" t="s">
        <v>814</v>
      </c>
      <c r="D168" t="s">
        <v>773</v>
      </c>
      <c r="E168" s="4">
        <v>87.195652173913047</v>
      </c>
      <c r="F168" s="4">
        <v>294.96000000000004</v>
      </c>
      <c r="G168" s="4">
        <v>119.39402173913044</v>
      </c>
      <c r="H168" s="10">
        <v>0.40478038289642809</v>
      </c>
      <c r="I168" s="4">
        <v>283.62304347826085</v>
      </c>
      <c r="J168" s="4">
        <v>119.39402173913044</v>
      </c>
      <c r="K168" s="10">
        <v>0.42096023043445607</v>
      </c>
      <c r="L168" s="4">
        <v>39.758152173913047</v>
      </c>
      <c r="M168" s="4">
        <v>14.214673913043478</v>
      </c>
      <c r="N168" s="10">
        <v>0.35752853530175654</v>
      </c>
      <c r="O168" s="4">
        <v>30.595108695652176</v>
      </c>
      <c r="P168" s="4">
        <v>14.214673913043478</v>
      </c>
      <c r="Q168" s="8">
        <v>0.464606092903455</v>
      </c>
      <c r="R168" s="4">
        <v>4.6114130434782608</v>
      </c>
      <c r="S168" s="4">
        <v>0</v>
      </c>
      <c r="T168" s="10">
        <v>0</v>
      </c>
      <c r="U168" s="4">
        <v>4.5516304347826084</v>
      </c>
      <c r="V168" s="4">
        <v>0</v>
      </c>
      <c r="W168" s="10">
        <v>0</v>
      </c>
      <c r="X168" s="4">
        <v>78.709999999999994</v>
      </c>
      <c r="Y168" s="4">
        <v>35.595108695652172</v>
      </c>
      <c r="Z168" s="10">
        <v>0.45223108494031478</v>
      </c>
      <c r="AA168" s="4">
        <v>2.1739130434782608</v>
      </c>
      <c r="AB168" s="4">
        <v>0</v>
      </c>
      <c r="AC168" s="10">
        <v>0</v>
      </c>
      <c r="AD168" s="4">
        <v>143.05978260869566</v>
      </c>
      <c r="AE168" s="4">
        <v>68.336956521739125</v>
      </c>
      <c r="AF168" s="10">
        <v>0.47768111537438734</v>
      </c>
      <c r="AG168" s="4">
        <v>31.258152173913043</v>
      </c>
      <c r="AH168" s="4">
        <v>1.2472826086956521</v>
      </c>
      <c r="AI168" s="10">
        <v>3.990263409545336E-2</v>
      </c>
      <c r="AJ168" s="4">
        <v>0</v>
      </c>
      <c r="AK168" s="4">
        <v>0</v>
      </c>
      <c r="AL168" s="10" t="s">
        <v>1172</v>
      </c>
      <c r="AM168" s="1">
        <v>395142</v>
      </c>
      <c r="AN168" s="1">
        <v>3</v>
      </c>
      <c r="AX168"/>
      <c r="AY168"/>
    </row>
    <row r="169" spans="1:51" x14ac:dyDescent="0.25">
      <c r="A169" t="s">
        <v>721</v>
      </c>
      <c r="B169" t="s">
        <v>68</v>
      </c>
      <c r="C169" t="s">
        <v>925</v>
      </c>
      <c r="D169" t="s">
        <v>755</v>
      </c>
      <c r="E169" s="4">
        <v>92.010869565217391</v>
      </c>
      <c r="F169" s="4">
        <v>296.11608695652171</v>
      </c>
      <c r="G169" s="4">
        <v>90.366847826086953</v>
      </c>
      <c r="H169" s="10">
        <v>0.30517372005984728</v>
      </c>
      <c r="I169" s="4">
        <v>285.04543478260871</v>
      </c>
      <c r="J169" s="4">
        <v>90.366847826086953</v>
      </c>
      <c r="K169" s="10">
        <v>0.31702611864317587</v>
      </c>
      <c r="L169" s="4">
        <v>46.407608695652172</v>
      </c>
      <c r="M169" s="4">
        <v>10.752717391304348</v>
      </c>
      <c r="N169" s="10">
        <v>0.23170160440332593</v>
      </c>
      <c r="O169" s="4">
        <v>35.336956521739133</v>
      </c>
      <c r="P169" s="4">
        <v>10.752717391304348</v>
      </c>
      <c r="Q169" s="8">
        <v>0.3042909873884958</v>
      </c>
      <c r="R169" s="4">
        <v>7.2880434782608692</v>
      </c>
      <c r="S169" s="4">
        <v>0</v>
      </c>
      <c r="T169" s="10">
        <v>0</v>
      </c>
      <c r="U169" s="4">
        <v>3.7826086956521738</v>
      </c>
      <c r="V169" s="4">
        <v>0</v>
      </c>
      <c r="W169" s="10">
        <v>0</v>
      </c>
      <c r="X169" s="4">
        <v>68.719021739130426</v>
      </c>
      <c r="Y169" s="4">
        <v>7.5</v>
      </c>
      <c r="Z169" s="10">
        <v>0.10914008683754736</v>
      </c>
      <c r="AA169" s="4">
        <v>0</v>
      </c>
      <c r="AB169" s="4">
        <v>0</v>
      </c>
      <c r="AC169" s="10" t="s">
        <v>1172</v>
      </c>
      <c r="AD169" s="4">
        <v>173.32641304347825</v>
      </c>
      <c r="AE169" s="4">
        <v>72.043478260869563</v>
      </c>
      <c r="AF169" s="10">
        <v>0.41565204630870506</v>
      </c>
      <c r="AG169" s="4">
        <v>7.6630434782608692</v>
      </c>
      <c r="AH169" s="4">
        <v>7.0652173913043473E-2</v>
      </c>
      <c r="AI169" s="10">
        <v>9.2198581560283682E-3</v>
      </c>
      <c r="AJ169" s="4">
        <v>0</v>
      </c>
      <c r="AK169" s="4">
        <v>0</v>
      </c>
      <c r="AL169" s="10" t="s">
        <v>1172</v>
      </c>
      <c r="AM169" s="1">
        <v>395123</v>
      </c>
      <c r="AN169" s="1">
        <v>3</v>
      </c>
      <c r="AX169"/>
      <c r="AY169"/>
    </row>
    <row r="170" spans="1:51" x14ac:dyDescent="0.25">
      <c r="A170" t="s">
        <v>721</v>
      </c>
      <c r="B170" t="s">
        <v>426</v>
      </c>
      <c r="C170" t="s">
        <v>1066</v>
      </c>
      <c r="D170" t="s">
        <v>777</v>
      </c>
      <c r="E170" s="4">
        <v>100.16304347826087</v>
      </c>
      <c r="F170" s="4">
        <v>313.83152173913038</v>
      </c>
      <c r="G170" s="4">
        <v>0</v>
      </c>
      <c r="H170" s="10">
        <v>0</v>
      </c>
      <c r="I170" s="4">
        <v>296.42391304347825</v>
      </c>
      <c r="J170" s="4">
        <v>0</v>
      </c>
      <c r="K170" s="10">
        <v>0</v>
      </c>
      <c r="L170" s="4">
        <v>57.461956521739125</v>
      </c>
      <c r="M170" s="4">
        <v>0</v>
      </c>
      <c r="N170" s="10">
        <v>0</v>
      </c>
      <c r="O170" s="4">
        <v>40.054347826086953</v>
      </c>
      <c r="P170" s="4">
        <v>0</v>
      </c>
      <c r="Q170" s="8">
        <v>0</v>
      </c>
      <c r="R170" s="4">
        <v>12.016304347826088</v>
      </c>
      <c r="S170" s="4">
        <v>0</v>
      </c>
      <c r="T170" s="10">
        <v>0</v>
      </c>
      <c r="U170" s="4">
        <v>5.3913043478260869</v>
      </c>
      <c r="V170" s="4">
        <v>0</v>
      </c>
      <c r="W170" s="10">
        <v>0</v>
      </c>
      <c r="X170" s="4">
        <v>74.1875</v>
      </c>
      <c r="Y170" s="4">
        <v>0</v>
      </c>
      <c r="Z170" s="10">
        <v>0</v>
      </c>
      <c r="AA170" s="4">
        <v>0</v>
      </c>
      <c r="AB170" s="4">
        <v>0</v>
      </c>
      <c r="AC170" s="10" t="s">
        <v>1172</v>
      </c>
      <c r="AD170" s="4">
        <v>141.67119565217391</v>
      </c>
      <c r="AE170" s="4">
        <v>0</v>
      </c>
      <c r="AF170" s="10">
        <v>0</v>
      </c>
      <c r="AG170" s="4">
        <v>40.510869565217391</v>
      </c>
      <c r="AH170" s="4">
        <v>0</v>
      </c>
      <c r="AI170" s="10">
        <v>0</v>
      </c>
      <c r="AJ170" s="4">
        <v>0</v>
      </c>
      <c r="AK170" s="4">
        <v>0</v>
      </c>
      <c r="AL170" s="10" t="s">
        <v>1172</v>
      </c>
      <c r="AM170" s="1">
        <v>395706</v>
      </c>
      <c r="AN170" s="1">
        <v>3</v>
      </c>
      <c r="AX170"/>
      <c r="AY170"/>
    </row>
    <row r="171" spans="1:51" x14ac:dyDescent="0.25">
      <c r="A171" t="s">
        <v>721</v>
      </c>
      <c r="B171" t="s">
        <v>442</v>
      </c>
      <c r="C171" t="s">
        <v>854</v>
      </c>
      <c r="D171" t="s">
        <v>765</v>
      </c>
      <c r="E171" s="4">
        <v>149.80434782608697</v>
      </c>
      <c r="F171" s="4">
        <v>468.26630434782601</v>
      </c>
      <c r="G171" s="4">
        <v>0</v>
      </c>
      <c r="H171" s="10">
        <v>0</v>
      </c>
      <c r="I171" s="4">
        <v>424.56282608695653</v>
      </c>
      <c r="J171" s="4">
        <v>0</v>
      </c>
      <c r="K171" s="10">
        <v>0</v>
      </c>
      <c r="L171" s="4">
        <v>59.336956521739133</v>
      </c>
      <c r="M171" s="4">
        <v>0</v>
      </c>
      <c r="N171" s="10">
        <v>0</v>
      </c>
      <c r="O171" s="4">
        <v>36.114130434782609</v>
      </c>
      <c r="P171" s="4">
        <v>0</v>
      </c>
      <c r="Q171" s="8">
        <v>0</v>
      </c>
      <c r="R171" s="4">
        <v>18.353260869565219</v>
      </c>
      <c r="S171" s="4">
        <v>0</v>
      </c>
      <c r="T171" s="10">
        <v>0</v>
      </c>
      <c r="U171" s="4">
        <v>4.8695652173913047</v>
      </c>
      <c r="V171" s="4">
        <v>0</v>
      </c>
      <c r="W171" s="10">
        <v>0</v>
      </c>
      <c r="X171" s="4">
        <v>121.45956521739129</v>
      </c>
      <c r="Y171" s="4">
        <v>0</v>
      </c>
      <c r="Z171" s="10">
        <v>0</v>
      </c>
      <c r="AA171" s="4">
        <v>20.480652173913043</v>
      </c>
      <c r="AB171" s="4">
        <v>0</v>
      </c>
      <c r="AC171" s="10">
        <v>0</v>
      </c>
      <c r="AD171" s="4">
        <v>211.01630434782609</v>
      </c>
      <c r="AE171" s="4">
        <v>0</v>
      </c>
      <c r="AF171" s="10">
        <v>0</v>
      </c>
      <c r="AG171" s="4">
        <v>55.972826086956523</v>
      </c>
      <c r="AH171" s="4">
        <v>0</v>
      </c>
      <c r="AI171" s="10">
        <v>0</v>
      </c>
      <c r="AJ171" s="4">
        <v>0</v>
      </c>
      <c r="AK171" s="4">
        <v>0</v>
      </c>
      <c r="AL171" s="10" t="s">
        <v>1172</v>
      </c>
      <c r="AM171" s="1">
        <v>395729</v>
      </c>
      <c r="AN171" s="1">
        <v>3</v>
      </c>
      <c r="AX171"/>
      <c r="AY171"/>
    </row>
    <row r="172" spans="1:51" x14ac:dyDescent="0.25">
      <c r="A172" t="s">
        <v>721</v>
      </c>
      <c r="B172" t="s">
        <v>112</v>
      </c>
      <c r="C172" t="s">
        <v>945</v>
      </c>
      <c r="D172" t="s">
        <v>749</v>
      </c>
      <c r="E172" s="4">
        <v>91.119565217391298</v>
      </c>
      <c r="F172" s="4">
        <v>309.45380434782612</v>
      </c>
      <c r="G172" s="4">
        <v>89.421195652173907</v>
      </c>
      <c r="H172" s="10">
        <v>0.2889646027801438</v>
      </c>
      <c r="I172" s="4">
        <v>293.41304347826093</v>
      </c>
      <c r="J172" s="4">
        <v>89.421195652173907</v>
      </c>
      <c r="K172" s="10">
        <v>0.30476216937097123</v>
      </c>
      <c r="L172" s="4">
        <v>42.858695652173914</v>
      </c>
      <c r="M172" s="4">
        <v>8.2201086956521738</v>
      </c>
      <c r="N172" s="10">
        <v>0.19179558711640882</v>
      </c>
      <c r="O172" s="4">
        <v>34.872282608695649</v>
      </c>
      <c r="P172" s="4">
        <v>8.2201086956521738</v>
      </c>
      <c r="Q172" s="8">
        <v>0.2357204083222941</v>
      </c>
      <c r="R172" s="4">
        <v>3.3994565217391304</v>
      </c>
      <c r="S172" s="4">
        <v>0</v>
      </c>
      <c r="T172" s="10">
        <v>0</v>
      </c>
      <c r="U172" s="4">
        <v>4.5869565217391308</v>
      </c>
      <c r="V172" s="4">
        <v>0</v>
      </c>
      <c r="W172" s="10">
        <v>0</v>
      </c>
      <c r="X172" s="4">
        <v>83.394021739130437</v>
      </c>
      <c r="Y172" s="4">
        <v>23.695652173913043</v>
      </c>
      <c r="Z172" s="10">
        <v>0.28414089738994425</v>
      </c>
      <c r="AA172" s="4">
        <v>8.054347826086957</v>
      </c>
      <c r="AB172" s="4">
        <v>0</v>
      </c>
      <c r="AC172" s="10">
        <v>0</v>
      </c>
      <c r="AD172" s="4">
        <v>137.76358695652175</v>
      </c>
      <c r="AE172" s="4">
        <v>57.505434782608695</v>
      </c>
      <c r="AF172" s="10">
        <v>0.41742114918042483</v>
      </c>
      <c r="AG172" s="4">
        <v>37.383152173913047</v>
      </c>
      <c r="AH172" s="4">
        <v>0</v>
      </c>
      <c r="AI172" s="10">
        <v>0</v>
      </c>
      <c r="AJ172" s="4">
        <v>0</v>
      </c>
      <c r="AK172" s="4">
        <v>0</v>
      </c>
      <c r="AL172" s="10" t="s">
        <v>1172</v>
      </c>
      <c r="AM172" s="1">
        <v>395247</v>
      </c>
      <c r="AN172" s="1">
        <v>3</v>
      </c>
      <c r="AX172"/>
      <c r="AY172"/>
    </row>
    <row r="173" spans="1:51" x14ac:dyDescent="0.25">
      <c r="A173" t="s">
        <v>721</v>
      </c>
      <c r="B173" t="s">
        <v>537</v>
      </c>
      <c r="C173" t="s">
        <v>884</v>
      </c>
      <c r="D173" t="s">
        <v>744</v>
      </c>
      <c r="E173" s="4">
        <v>94.597826086956516</v>
      </c>
      <c r="F173" s="4">
        <v>286.34510869565219</v>
      </c>
      <c r="G173" s="4">
        <v>18.355978260869563</v>
      </c>
      <c r="H173" s="10">
        <v>6.4104389086595479E-2</v>
      </c>
      <c r="I173" s="4">
        <v>269.60869565217394</v>
      </c>
      <c r="J173" s="4">
        <v>18.355978260869563</v>
      </c>
      <c r="K173" s="10">
        <v>6.8083776810191884E-2</v>
      </c>
      <c r="L173" s="4">
        <v>45.005434782608695</v>
      </c>
      <c r="M173" s="4">
        <v>0</v>
      </c>
      <c r="N173" s="10">
        <v>0</v>
      </c>
      <c r="O173" s="4">
        <v>28.269021739130434</v>
      </c>
      <c r="P173" s="4">
        <v>0</v>
      </c>
      <c r="Q173" s="8">
        <v>0</v>
      </c>
      <c r="R173" s="4">
        <v>13.774456521739131</v>
      </c>
      <c r="S173" s="4">
        <v>0</v>
      </c>
      <c r="T173" s="10">
        <v>0</v>
      </c>
      <c r="U173" s="4">
        <v>2.9619565217391304</v>
      </c>
      <c r="V173" s="4">
        <v>0</v>
      </c>
      <c r="W173" s="10">
        <v>0</v>
      </c>
      <c r="X173" s="4">
        <v>86.807065217391298</v>
      </c>
      <c r="Y173" s="4">
        <v>18.326086956521738</v>
      </c>
      <c r="Z173" s="10">
        <v>0.21111285021130069</v>
      </c>
      <c r="AA173" s="4">
        <v>0</v>
      </c>
      <c r="AB173" s="4">
        <v>0</v>
      </c>
      <c r="AC173" s="10" t="s">
        <v>1172</v>
      </c>
      <c r="AD173" s="4">
        <v>152.58695652173913</v>
      </c>
      <c r="AE173" s="4">
        <v>2.9891304347826088E-2</v>
      </c>
      <c r="AF173" s="10">
        <v>1.9589685140333383E-4</v>
      </c>
      <c r="AG173" s="4">
        <v>1.9456521739130435</v>
      </c>
      <c r="AH173" s="4">
        <v>0</v>
      </c>
      <c r="AI173" s="10">
        <v>0</v>
      </c>
      <c r="AJ173" s="4">
        <v>0</v>
      </c>
      <c r="AK173" s="4">
        <v>0</v>
      </c>
      <c r="AL173" s="10" t="s">
        <v>1172</v>
      </c>
      <c r="AM173" s="1">
        <v>395872</v>
      </c>
      <c r="AN173" s="1">
        <v>3</v>
      </c>
      <c r="AX173"/>
      <c r="AY173"/>
    </row>
    <row r="174" spans="1:51" x14ac:dyDescent="0.25">
      <c r="A174" t="s">
        <v>721</v>
      </c>
      <c r="B174" t="s">
        <v>556</v>
      </c>
      <c r="C174" t="s">
        <v>1103</v>
      </c>
      <c r="D174" t="s">
        <v>744</v>
      </c>
      <c r="E174" s="4">
        <v>82.565217391304344</v>
      </c>
      <c r="F174" s="4">
        <v>250.92391304347828</v>
      </c>
      <c r="G174" s="4">
        <v>0</v>
      </c>
      <c r="H174" s="10">
        <v>0</v>
      </c>
      <c r="I174" s="4">
        <v>234.62500000000003</v>
      </c>
      <c r="J174" s="4">
        <v>0</v>
      </c>
      <c r="K174" s="10">
        <v>0</v>
      </c>
      <c r="L174" s="4">
        <v>44.703804347826086</v>
      </c>
      <c r="M174" s="4">
        <v>0</v>
      </c>
      <c r="N174" s="10">
        <v>0</v>
      </c>
      <c r="O174" s="4">
        <v>28.404891304347824</v>
      </c>
      <c r="P174" s="4">
        <v>0</v>
      </c>
      <c r="Q174" s="8">
        <v>0</v>
      </c>
      <c r="R174" s="4">
        <v>11.823369565217391</v>
      </c>
      <c r="S174" s="4">
        <v>0</v>
      </c>
      <c r="T174" s="10">
        <v>0</v>
      </c>
      <c r="U174" s="4">
        <v>4.4755434782608692</v>
      </c>
      <c r="V174" s="4">
        <v>0</v>
      </c>
      <c r="W174" s="10">
        <v>0</v>
      </c>
      <c r="X174" s="4">
        <v>65.027173913043484</v>
      </c>
      <c r="Y174" s="4">
        <v>0</v>
      </c>
      <c r="Z174" s="10">
        <v>0</v>
      </c>
      <c r="AA174" s="4">
        <v>0</v>
      </c>
      <c r="AB174" s="4">
        <v>0</v>
      </c>
      <c r="AC174" s="10" t="s">
        <v>1172</v>
      </c>
      <c r="AD174" s="4">
        <v>95.220108695652172</v>
      </c>
      <c r="AE174" s="4">
        <v>0</v>
      </c>
      <c r="AF174" s="10">
        <v>0</v>
      </c>
      <c r="AG174" s="4">
        <v>45.972826086956523</v>
      </c>
      <c r="AH174" s="4">
        <v>0</v>
      </c>
      <c r="AI174" s="10">
        <v>0</v>
      </c>
      <c r="AJ174" s="4">
        <v>0</v>
      </c>
      <c r="AK174" s="4">
        <v>0</v>
      </c>
      <c r="AL174" s="10" t="s">
        <v>1172</v>
      </c>
      <c r="AM174" s="1">
        <v>395899</v>
      </c>
      <c r="AN174" s="1">
        <v>3</v>
      </c>
      <c r="AX174"/>
      <c r="AY174"/>
    </row>
    <row r="175" spans="1:51" x14ac:dyDescent="0.25">
      <c r="A175" t="s">
        <v>721</v>
      </c>
      <c r="B175" t="s">
        <v>128</v>
      </c>
      <c r="C175" t="s">
        <v>915</v>
      </c>
      <c r="D175" t="s">
        <v>772</v>
      </c>
      <c r="E175" s="4">
        <v>69.543478260869563</v>
      </c>
      <c r="F175" s="4">
        <v>193.99456521739131</v>
      </c>
      <c r="G175" s="4">
        <v>33.660326086956523</v>
      </c>
      <c r="H175" s="10">
        <v>0.17351169631601066</v>
      </c>
      <c r="I175" s="4">
        <v>186.10054347826087</v>
      </c>
      <c r="J175" s="4">
        <v>33.660326086956523</v>
      </c>
      <c r="K175" s="10">
        <v>0.18087172373512447</v>
      </c>
      <c r="L175" s="4">
        <v>34.0625</v>
      </c>
      <c r="M175" s="4">
        <v>5.1711956521739131</v>
      </c>
      <c r="N175" s="10">
        <v>0.15181491822895893</v>
      </c>
      <c r="O175" s="4">
        <v>27.945652173913043</v>
      </c>
      <c r="P175" s="4">
        <v>5.1711956521739131</v>
      </c>
      <c r="Q175" s="8">
        <v>0.18504472967716842</v>
      </c>
      <c r="R175" s="4">
        <v>2.5760869565217392</v>
      </c>
      <c r="S175" s="4">
        <v>0</v>
      </c>
      <c r="T175" s="10">
        <v>0</v>
      </c>
      <c r="U175" s="4">
        <v>3.5407608695652173</v>
      </c>
      <c r="V175" s="4">
        <v>0</v>
      </c>
      <c r="W175" s="10">
        <v>0</v>
      </c>
      <c r="X175" s="4">
        <v>54.538043478260867</v>
      </c>
      <c r="Y175" s="4">
        <v>21.160326086956523</v>
      </c>
      <c r="Z175" s="10">
        <v>0.38799202790234183</v>
      </c>
      <c r="AA175" s="4">
        <v>1.7771739130434783</v>
      </c>
      <c r="AB175" s="4">
        <v>0</v>
      </c>
      <c r="AC175" s="10">
        <v>0</v>
      </c>
      <c r="AD175" s="4">
        <v>62.779891304347828</v>
      </c>
      <c r="AE175" s="4">
        <v>7.3288043478260869</v>
      </c>
      <c r="AF175" s="10">
        <v>0.11673808596286196</v>
      </c>
      <c r="AG175" s="4">
        <v>40.836956521739133</v>
      </c>
      <c r="AH175" s="4">
        <v>0</v>
      </c>
      <c r="AI175" s="10">
        <v>0</v>
      </c>
      <c r="AJ175" s="4">
        <v>0</v>
      </c>
      <c r="AK175" s="4">
        <v>0</v>
      </c>
      <c r="AL175" s="10" t="s">
        <v>1172</v>
      </c>
      <c r="AM175" s="1">
        <v>395273</v>
      </c>
      <c r="AN175" s="1">
        <v>3</v>
      </c>
      <c r="AX175"/>
      <c r="AY175"/>
    </row>
    <row r="176" spans="1:51" x14ac:dyDescent="0.25">
      <c r="A176" t="s">
        <v>721</v>
      </c>
      <c r="B176" t="s">
        <v>336</v>
      </c>
      <c r="C176" t="s">
        <v>1040</v>
      </c>
      <c r="D176" t="s">
        <v>761</v>
      </c>
      <c r="E176" s="4">
        <v>62.119565217391305</v>
      </c>
      <c r="F176" s="4">
        <v>213.33695652173913</v>
      </c>
      <c r="G176" s="4">
        <v>25.736413043478262</v>
      </c>
      <c r="H176" s="10">
        <v>0.12063738727263464</v>
      </c>
      <c r="I176" s="4">
        <v>195.44021739130434</v>
      </c>
      <c r="J176" s="4">
        <v>25.736413043478262</v>
      </c>
      <c r="K176" s="10">
        <v>0.13168432468507552</v>
      </c>
      <c r="L176" s="4">
        <v>48.440217391304351</v>
      </c>
      <c r="M176" s="4">
        <v>5.9565217391304346</v>
      </c>
      <c r="N176" s="10">
        <v>0.12296645349489509</v>
      </c>
      <c r="O176" s="4">
        <v>30.543478260869566</v>
      </c>
      <c r="P176" s="4">
        <v>5.9565217391304346</v>
      </c>
      <c r="Q176" s="8">
        <v>0.19501779359430604</v>
      </c>
      <c r="R176" s="4">
        <v>12.413043478260869</v>
      </c>
      <c r="S176" s="4">
        <v>0</v>
      </c>
      <c r="T176" s="10">
        <v>0</v>
      </c>
      <c r="U176" s="4">
        <v>5.4836956521739131</v>
      </c>
      <c r="V176" s="4">
        <v>0</v>
      </c>
      <c r="W176" s="10">
        <v>0</v>
      </c>
      <c r="X176" s="4">
        <v>51.5625</v>
      </c>
      <c r="Y176" s="4">
        <v>13.540760869565217</v>
      </c>
      <c r="Z176" s="10">
        <v>0.26260869565217393</v>
      </c>
      <c r="AA176" s="4">
        <v>0</v>
      </c>
      <c r="AB176" s="4">
        <v>0</v>
      </c>
      <c r="AC176" s="10" t="s">
        <v>1172</v>
      </c>
      <c r="AD176" s="4">
        <v>82.375</v>
      </c>
      <c r="AE176" s="4">
        <v>6.2391304347826084</v>
      </c>
      <c r="AF176" s="10">
        <v>7.5740581909348806E-2</v>
      </c>
      <c r="AG176" s="4">
        <v>30.959239130434781</v>
      </c>
      <c r="AH176" s="4">
        <v>0</v>
      </c>
      <c r="AI176" s="10">
        <v>0</v>
      </c>
      <c r="AJ176" s="4">
        <v>0</v>
      </c>
      <c r="AK176" s="4">
        <v>0</v>
      </c>
      <c r="AL176" s="10" t="s">
        <v>1172</v>
      </c>
      <c r="AM176" s="1">
        <v>395575</v>
      </c>
      <c r="AN176" s="1">
        <v>3</v>
      </c>
      <c r="AX176"/>
      <c r="AY176"/>
    </row>
    <row r="177" spans="1:51" x14ac:dyDescent="0.25">
      <c r="A177" t="s">
        <v>721</v>
      </c>
      <c r="B177" t="s">
        <v>137</v>
      </c>
      <c r="C177" t="s">
        <v>959</v>
      </c>
      <c r="D177" t="s">
        <v>743</v>
      </c>
      <c r="E177" s="4">
        <v>92.554347826086953</v>
      </c>
      <c r="F177" s="4">
        <v>285.19565217391306</v>
      </c>
      <c r="G177" s="4">
        <v>24.217391304347828</v>
      </c>
      <c r="H177" s="10">
        <v>8.4915008765912042E-2</v>
      </c>
      <c r="I177" s="4">
        <v>262.57880434782612</v>
      </c>
      <c r="J177" s="4">
        <v>24.217391304347828</v>
      </c>
      <c r="K177" s="10">
        <v>9.222904097113703E-2</v>
      </c>
      <c r="L177" s="4">
        <v>48.105978260869563</v>
      </c>
      <c r="M177" s="4">
        <v>4.5543478260869561</v>
      </c>
      <c r="N177" s="10">
        <v>9.467321922837936E-2</v>
      </c>
      <c r="O177" s="4">
        <v>29.315217391304348</v>
      </c>
      <c r="P177" s="4">
        <v>4.5543478260869561</v>
      </c>
      <c r="Q177" s="8">
        <v>0.15535780496848348</v>
      </c>
      <c r="R177" s="4">
        <v>13.747282608695652</v>
      </c>
      <c r="S177" s="4">
        <v>0</v>
      </c>
      <c r="T177" s="10">
        <v>0</v>
      </c>
      <c r="U177" s="4">
        <v>5.0434782608695654</v>
      </c>
      <c r="V177" s="4">
        <v>0</v>
      </c>
      <c r="W177" s="10">
        <v>0</v>
      </c>
      <c r="X177" s="4">
        <v>76.964673913043484</v>
      </c>
      <c r="Y177" s="4">
        <v>15.4375</v>
      </c>
      <c r="Z177" s="10">
        <v>0.20057903470677541</v>
      </c>
      <c r="AA177" s="4">
        <v>3.8260869565217392</v>
      </c>
      <c r="AB177" s="4">
        <v>0</v>
      </c>
      <c r="AC177" s="10">
        <v>0</v>
      </c>
      <c r="AD177" s="4">
        <v>144.03532608695653</v>
      </c>
      <c r="AE177" s="4">
        <v>4.2255434782608692</v>
      </c>
      <c r="AF177" s="10">
        <v>2.933685501367795E-2</v>
      </c>
      <c r="AG177" s="4">
        <v>12.263586956521738</v>
      </c>
      <c r="AH177" s="4">
        <v>0</v>
      </c>
      <c r="AI177" s="10">
        <v>0</v>
      </c>
      <c r="AJ177" s="4">
        <v>0</v>
      </c>
      <c r="AK177" s="4">
        <v>0</v>
      </c>
      <c r="AL177" s="10" t="s">
        <v>1172</v>
      </c>
      <c r="AM177" s="1">
        <v>395288</v>
      </c>
      <c r="AN177" s="1">
        <v>3</v>
      </c>
      <c r="AX177"/>
      <c r="AY177"/>
    </row>
    <row r="178" spans="1:51" x14ac:dyDescent="0.25">
      <c r="A178" t="s">
        <v>721</v>
      </c>
      <c r="B178" t="s">
        <v>236</v>
      </c>
      <c r="C178" t="s">
        <v>1007</v>
      </c>
      <c r="D178" t="s">
        <v>762</v>
      </c>
      <c r="E178" s="4">
        <v>92.521739130434781</v>
      </c>
      <c r="F178" s="4">
        <v>320.17934782608694</v>
      </c>
      <c r="G178" s="4">
        <v>5.9891304347826084</v>
      </c>
      <c r="H178" s="10">
        <v>1.8705548860183659E-2</v>
      </c>
      <c r="I178" s="4">
        <v>301.67663043478262</v>
      </c>
      <c r="J178" s="4">
        <v>5.9891304347826084</v>
      </c>
      <c r="K178" s="10">
        <v>1.9852815334588395E-2</v>
      </c>
      <c r="L178" s="4">
        <v>52.149456521739133</v>
      </c>
      <c r="M178" s="4">
        <v>0</v>
      </c>
      <c r="N178" s="10">
        <v>0</v>
      </c>
      <c r="O178" s="4">
        <v>34.165760869565219</v>
      </c>
      <c r="P178" s="4">
        <v>0</v>
      </c>
      <c r="Q178" s="8">
        <v>0</v>
      </c>
      <c r="R178" s="4">
        <v>12.880434782608695</v>
      </c>
      <c r="S178" s="4">
        <v>0</v>
      </c>
      <c r="T178" s="10">
        <v>0</v>
      </c>
      <c r="U178" s="4">
        <v>5.1032608695652177</v>
      </c>
      <c r="V178" s="4">
        <v>0</v>
      </c>
      <c r="W178" s="10">
        <v>0</v>
      </c>
      <c r="X178" s="4">
        <v>74.910326086956516</v>
      </c>
      <c r="Y178" s="4">
        <v>5.9891304347826084</v>
      </c>
      <c r="Z178" s="10">
        <v>7.9950665650959485E-2</v>
      </c>
      <c r="AA178" s="4">
        <v>0.51902173913043481</v>
      </c>
      <c r="AB178" s="4">
        <v>0</v>
      </c>
      <c r="AC178" s="10">
        <v>0</v>
      </c>
      <c r="AD178" s="4">
        <v>150.40760869565219</v>
      </c>
      <c r="AE178" s="4">
        <v>0</v>
      </c>
      <c r="AF178" s="10">
        <v>0</v>
      </c>
      <c r="AG178" s="4">
        <v>42.192934782608695</v>
      </c>
      <c r="AH178" s="4">
        <v>0</v>
      </c>
      <c r="AI178" s="10">
        <v>0</v>
      </c>
      <c r="AJ178" s="4">
        <v>0</v>
      </c>
      <c r="AK178" s="4">
        <v>0</v>
      </c>
      <c r="AL178" s="10" t="s">
        <v>1172</v>
      </c>
      <c r="AM178" s="1">
        <v>395433</v>
      </c>
      <c r="AN178" s="1">
        <v>3</v>
      </c>
      <c r="AX178"/>
      <c r="AY178"/>
    </row>
    <row r="179" spans="1:51" x14ac:dyDescent="0.25">
      <c r="A179" t="s">
        <v>721</v>
      </c>
      <c r="B179" t="s">
        <v>101</v>
      </c>
      <c r="C179" t="s">
        <v>925</v>
      </c>
      <c r="D179" t="s">
        <v>755</v>
      </c>
      <c r="E179" s="4">
        <v>155.53260869565219</v>
      </c>
      <c r="F179" s="4">
        <v>417.35054347826087</v>
      </c>
      <c r="G179" s="4">
        <v>45.263586956521742</v>
      </c>
      <c r="H179" s="10">
        <v>0.1084546016863626</v>
      </c>
      <c r="I179" s="4">
        <v>379.46739130434781</v>
      </c>
      <c r="J179" s="4">
        <v>45.263586956521742</v>
      </c>
      <c r="K179" s="10">
        <v>0.11928188823007076</v>
      </c>
      <c r="L179" s="4">
        <v>66.244565217391298</v>
      </c>
      <c r="M179" s="4">
        <v>10.543478260869565</v>
      </c>
      <c r="N179" s="10">
        <v>0.15915989826893101</v>
      </c>
      <c r="O179" s="4">
        <v>28.361413043478262</v>
      </c>
      <c r="P179" s="4">
        <v>10.543478260869565</v>
      </c>
      <c r="Q179" s="8">
        <v>0.37175433553703169</v>
      </c>
      <c r="R179" s="4">
        <v>32.766304347826086</v>
      </c>
      <c r="S179" s="4">
        <v>0</v>
      </c>
      <c r="T179" s="10">
        <v>0</v>
      </c>
      <c r="U179" s="4">
        <v>5.1168478260869561</v>
      </c>
      <c r="V179" s="4">
        <v>0</v>
      </c>
      <c r="W179" s="10">
        <v>0</v>
      </c>
      <c r="X179" s="4">
        <v>90.600543478260875</v>
      </c>
      <c r="Y179" s="4">
        <v>23.168478260869566</v>
      </c>
      <c r="Z179" s="10">
        <v>0.25572118412765066</v>
      </c>
      <c r="AA179" s="4">
        <v>0</v>
      </c>
      <c r="AB179" s="4">
        <v>0</v>
      </c>
      <c r="AC179" s="10" t="s">
        <v>1172</v>
      </c>
      <c r="AD179" s="4">
        <v>256.04891304347825</v>
      </c>
      <c r="AE179" s="4">
        <v>11.551630434782609</v>
      </c>
      <c r="AF179" s="10">
        <v>4.5114936429435613E-2</v>
      </c>
      <c r="AG179" s="4">
        <v>4.4565217391304346</v>
      </c>
      <c r="AH179" s="4">
        <v>0</v>
      </c>
      <c r="AI179" s="10">
        <v>0</v>
      </c>
      <c r="AJ179" s="4">
        <v>0</v>
      </c>
      <c r="AK179" s="4">
        <v>0</v>
      </c>
      <c r="AL179" s="10" t="s">
        <v>1172</v>
      </c>
      <c r="AM179" s="1">
        <v>395223</v>
      </c>
      <c r="AN179" s="1">
        <v>3</v>
      </c>
      <c r="AX179"/>
      <c r="AY179"/>
    </row>
    <row r="180" spans="1:51" x14ac:dyDescent="0.25">
      <c r="A180" t="s">
        <v>721</v>
      </c>
      <c r="B180" t="s">
        <v>251</v>
      </c>
      <c r="C180" t="s">
        <v>927</v>
      </c>
      <c r="D180" t="s">
        <v>777</v>
      </c>
      <c r="E180" s="4">
        <v>84.315217391304344</v>
      </c>
      <c r="F180" s="4">
        <v>269.69565217391306</v>
      </c>
      <c r="G180" s="4">
        <v>0</v>
      </c>
      <c r="H180" s="10">
        <v>0</v>
      </c>
      <c r="I180" s="4">
        <v>248.77989130434781</v>
      </c>
      <c r="J180" s="4">
        <v>0</v>
      </c>
      <c r="K180" s="10">
        <v>0</v>
      </c>
      <c r="L180" s="4">
        <v>63.790760869565219</v>
      </c>
      <c r="M180" s="4">
        <v>0</v>
      </c>
      <c r="N180" s="10">
        <v>0</v>
      </c>
      <c r="O180" s="4">
        <v>42.875</v>
      </c>
      <c r="P180" s="4">
        <v>0</v>
      </c>
      <c r="Q180" s="8">
        <v>0</v>
      </c>
      <c r="R180" s="4">
        <v>15.785326086956522</v>
      </c>
      <c r="S180" s="4">
        <v>0</v>
      </c>
      <c r="T180" s="10">
        <v>0</v>
      </c>
      <c r="U180" s="4">
        <v>5.1304347826086953</v>
      </c>
      <c r="V180" s="4">
        <v>0</v>
      </c>
      <c r="W180" s="10">
        <v>0</v>
      </c>
      <c r="X180" s="4">
        <v>50.157608695652172</v>
      </c>
      <c r="Y180" s="4">
        <v>0</v>
      </c>
      <c r="Z180" s="10">
        <v>0</v>
      </c>
      <c r="AA180" s="4">
        <v>0</v>
      </c>
      <c r="AB180" s="4">
        <v>0</v>
      </c>
      <c r="AC180" s="10" t="s">
        <v>1172</v>
      </c>
      <c r="AD180" s="4">
        <v>155.74728260869566</v>
      </c>
      <c r="AE180" s="4">
        <v>0</v>
      </c>
      <c r="AF180" s="10">
        <v>0</v>
      </c>
      <c r="AG180" s="4">
        <v>0</v>
      </c>
      <c r="AH180" s="4">
        <v>0</v>
      </c>
      <c r="AI180" s="10" t="s">
        <v>1172</v>
      </c>
      <c r="AJ180" s="4">
        <v>0</v>
      </c>
      <c r="AK180" s="4">
        <v>0</v>
      </c>
      <c r="AL180" s="10" t="s">
        <v>1172</v>
      </c>
      <c r="AM180" s="1">
        <v>395456</v>
      </c>
      <c r="AN180" s="1">
        <v>3</v>
      </c>
      <c r="AX180"/>
      <c r="AY180"/>
    </row>
    <row r="181" spans="1:51" x14ac:dyDescent="0.25">
      <c r="A181" t="s">
        <v>721</v>
      </c>
      <c r="B181" t="s">
        <v>117</v>
      </c>
      <c r="C181" t="s">
        <v>947</v>
      </c>
      <c r="D181" t="s">
        <v>784</v>
      </c>
      <c r="E181" s="4">
        <v>61.760869565217391</v>
      </c>
      <c r="F181" s="4">
        <v>202.92119565217391</v>
      </c>
      <c r="G181" s="4">
        <v>64.317934782608688</v>
      </c>
      <c r="H181" s="10">
        <v>0.3169601606963508</v>
      </c>
      <c r="I181" s="4">
        <v>188.61141304347825</v>
      </c>
      <c r="J181" s="4">
        <v>64.317934782608688</v>
      </c>
      <c r="K181" s="10">
        <v>0.34100765030471553</v>
      </c>
      <c r="L181" s="4">
        <v>44.149456521739133</v>
      </c>
      <c r="M181" s="4">
        <v>6.9266304347826084</v>
      </c>
      <c r="N181" s="10">
        <v>0.15689050286206682</v>
      </c>
      <c r="O181" s="4">
        <v>29.839673913043477</v>
      </c>
      <c r="P181" s="4">
        <v>6.9266304347826084</v>
      </c>
      <c r="Q181" s="8">
        <v>0.23212822147345416</v>
      </c>
      <c r="R181" s="4">
        <v>9.491847826086957</v>
      </c>
      <c r="S181" s="4">
        <v>0</v>
      </c>
      <c r="T181" s="10">
        <v>0</v>
      </c>
      <c r="U181" s="4">
        <v>4.8179347826086953</v>
      </c>
      <c r="V181" s="4">
        <v>0</v>
      </c>
      <c r="W181" s="10">
        <v>0</v>
      </c>
      <c r="X181" s="4">
        <v>40.236413043478258</v>
      </c>
      <c r="Y181" s="4">
        <v>17.459239130434781</v>
      </c>
      <c r="Z181" s="10">
        <v>0.43391639089619777</v>
      </c>
      <c r="AA181" s="4">
        <v>0</v>
      </c>
      <c r="AB181" s="4">
        <v>0</v>
      </c>
      <c r="AC181" s="10" t="s">
        <v>1172</v>
      </c>
      <c r="AD181" s="4">
        <v>113.47282608695652</v>
      </c>
      <c r="AE181" s="4">
        <v>39.771739130434781</v>
      </c>
      <c r="AF181" s="10">
        <v>0.35049571339623548</v>
      </c>
      <c r="AG181" s="4">
        <v>5.0625</v>
      </c>
      <c r="AH181" s="4">
        <v>0.16032608695652173</v>
      </c>
      <c r="AI181" s="10">
        <v>3.1669350509930215E-2</v>
      </c>
      <c r="AJ181" s="4">
        <v>0</v>
      </c>
      <c r="AK181" s="4">
        <v>0</v>
      </c>
      <c r="AL181" s="10" t="s">
        <v>1172</v>
      </c>
      <c r="AM181" s="1">
        <v>395252</v>
      </c>
      <c r="AN181" s="1">
        <v>3</v>
      </c>
      <c r="AX181"/>
      <c r="AY181"/>
    </row>
    <row r="182" spans="1:51" x14ac:dyDescent="0.25">
      <c r="A182" t="s">
        <v>721</v>
      </c>
      <c r="B182" t="s">
        <v>428</v>
      </c>
      <c r="C182" t="s">
        <v>854</v>
      </c>
      <c r="D182" t="s">
        <v>765</v>
      </c>
      <c r="E182" s="4">
        <v>101.33695652173913</v>
      </c>
      <c r="F182" s="4">
        <v>326.21739130434787</v>
      </c>
      <c r="G182" s="4">
        <v>0</v>
      </c>
      <c r="H182" s="10">
        <v>0</v>
      </c>
      <c r="I182" s="4">
        <v>297.98913043478262</v>
      </c>
      <c r="J182" s="4">
        <v>0</v>
      </c>
      <c r="K182" s="10">
        <v>0</v>
      </c>
      <c r="L182" s="4">
        <v>57.9375</v>
      </c>
      <c r="M182" s="4">
        <v>0</v>
      </c>
      <c r="N182" s="10">
        <v>0</v>
      </c>
      <c r="O182" s="4">
        <v>32.733695652173914</v>
      </c>
      <c r="P182" s="4">
        <v>0</v>
      </c>
      <c r="Q182" s="8">
        <v>0</v>
      </c>
      <c r="R182" s="4">
        <v>19.899456521739129</v>
      </c>
      <c r="S182" s="4">
        <v>0</v>
      </c>
      <c r="T182" s="10">
        <v>0</v>
      </c>
      <c r="U182" s="4">
        <v>5.3043478260869561</v>
      </c>
      <c r="V182" s="4">
        <v>0</v>
      </c>
      <c r="W182" s="10">
        <v>0</v>
      </c>
      <c r="X182" s="4">
        <v>68.774456521739125</v>
      </c>
      <c r="Y182" s="4">
        <v>0</v>
      </c>
      <c r="Z182" s="10">
        <v>0</v>
      </c>
      <c r="AA182" s="4">
        <v>3.0244565217391304</v>
      </c>
      <c r="AB182" s="4">
        <v>0</v>
      </c>
      <c r="AC182" s="10">
        <v>0</v>
      </c>
      <c r="AD182" s="4">
        <v>157.49184782608697</v>
      </c>
      <c r="AE182" s="4">
        <v>0</v>
      </c>
      <c r="AF182" s="10">
        <v>0</v>
      </c>
      <c r="AG182" s="4">
        <v>38.989130434782609</v>
      </c>
      <c r="AH182" s="4">
        <v>0</v>
      </c>
      <c r="AI182" s="10">
        <v>0</v>
      </c>
      <c r="AJ182" s="4">
        <v>0</v>
      </c>
      <c r="AK182" s="4">
        <v>0</v>
      </c>
      <c r="AL182" s="10" t="s">
        <v>1172</v>
      </c>
      <c r="AM182" s="1">
        <v>395708</v>
      </c>
      <c r="AN182" s="1">
        <v>3</v>
      </c>
      <c r="AX182"/>
      <c r="AY182"/>
    </row>
    <row r="183" spans="1:51" x14ac:dyDescent="0.25">
      <c r="A183" t="s">
        <v>721</v>
      </c>
      <c r="B183" t="s">
        <v>42</v>
      </c>
      <c r="C183" t="s">
        <v>912</v>
      </c>
      <c r="D183" t="s">
        <v>771</v>
      </c>
      <c r="E183" s="4">
        <v>112.19565217391305</v>
      </c>
      <c r="F183" s="4">
        <v>497.56217391304352</v>
      </c>
      <c r="G183" s="4">
        <v>41.117391304347834</v>
      </c>
      <c r="H183" s="10">
        <v>8.2637695267272701E-2</v>
      </c>
      <c r="I183" s="4">
        <v>470.63902173913044</v>
      </c>
      <c r="J183" s="4">
        <v>41.117391304347834</v>
      </c>
      <c r="K183" s="10">
        <v>8.7365027983460991E-2</v>
      </c>
      <c r="L183" s="4">
        <v>78.774673913043486</v>
      </c>
      <c r="M183" s="4">
        <v>0</v>
      </c>
      <c r="N183" s="10">
        <v>0</v>
      </c>
      <c r="O183" s="4">
        <v>56.007500000000007</v>
      </c>
      <c r="P183" s="4">
        <v>0</v>
      </c>
      <c r="Q183" s="8">
        <v>0</v>
      </c>
      <c r="R183" s="4">
        <v>18.609565217391303</v>
      </c>
      <c r="S183" s="4">
        <v>0</v>
      </c>
      <c r="T183" s="10">
        <v>0</v>
      </c>
      <c r="U183" s="4">
        <v>4.1576086956521738</v>
      </c>
      <c r="V183" s="4">
        <v>0</v>
      </c>
      <c r="W183" s="10">
        <v>0</v>
      </c>
      <c r="X183" s="4">
        <v>123.27989130434787</v>
      </c>
      <c r="Y183" s="4">
        <v>10.306195652173908</v>
      </c>
      <c r="Z183" s="10">
        <v>8.3599973549055406E-2</v>
      </c>
      <c r="AA183" s="4">
        <v>4.1559782608695652</v>
      </c>
      <c r="AB183" s="4">
        <v>0</v>
      </c>
      <c r="AC183" s="10">
        <v>0</v>
      </c>
      <c r="AD183" s="4">
        <v>255.16260869565212</v>
      </c>
      <c r="AE183" s="4">
        <v>30.811195652173925</v>
      </c>
      <c r="AF183" s="10">
        <v>0.12075121746746327</v>
      </c>
      <c r="AG183" s="4">
        <v>36.189021739130432</v>
      </c>
      <c r="AH183" s="4">
        <v>0</v>
      </c>
      <c r="AI183" s="10">
        <v>0</v>
      </c>
      <c r="AJ183" s="4">
        <v>0</v>
      </c>
      <c r="AK183" s="4">
        <v>0</v>
      </c>
      <c r="AL183" s="10" t="s">
        <v>1172</v>
      </c>
      <c r="AM183" s="1">
        <v>395050</v>
      </c>
      <c r="AN183" s="1">
        <v>3</v>
      </c>
      <c r="AX183"/>
      <c r="AY183"/>
    </row>
    <row r="184" spans="1:51" x14ac:dyDescent="0.25">
      <c r="A184" t="s">
        <v>721</v>
      </c>
      <c r="B184" t="s">
        <v>184</v>
      </c>
      <c r="C184" t="s">
        <v>881</v>
      </c>
      <c r="D184" t="s">
        <v>774</v>
      </c>
      <c r="E184" s="4">
        <v>159.69565217391303</v>
      </c>
      <c r="F184" s="4">
        <v>550.34858695652167</v>
      </c>
      <c r="G184" s="4">
        <v>0</v>
      </c>
      <c r="H184" s="10">
        <v>0</v>
      </c>
      <c r="I184" s="4">
        <v>520.69913043478255</v>
      </c>
      <c r="J184" s="4">
        <v>0</v>
      </c>
      <c r="K184" s="10">
        <v>0</v>
      </c>
      <c r="L184" s="4">
        <v>94.870978260869549</v>
      </c>
      <c r="M184" s="4">
        <v>0</v>
      </c>
      <c r="N184" s="10">
        <v>0</v>
      </c>
      <c r="O184" s="4">
        <v>65.221521739130424</v>
      </c>
      <c r="P184" s="4">
        <v>0</v>
      </c>
      <c r="Q184" s="8">
        <v>0</v>
      </c>
      <c r="R184" s="4">
        <v>24.866847826086957</v>
      </c>
      <c r="S184" s="4">
        <v>0</v>
      </c>
      <c r="T184" s="10">
        <v>0</v>
      </c>
      <c r="U184" s="4">
        <v>4.7826086956521738</v>
      </c>
      <c r="V184" s="4">
        <v>0</v>
      </c>
      <c r="W184" s="10">
        <v>0</v>
      </c>
      <c r="X184" s="4">
        <v>129.93293478260873</v>
      </c>
      <c r="Y184" s="4">
        <v>0</v>
      </c>
      <c r="Z184" s="10">
        <v>0</v>
      </c>
      <c r="AA184" s="4">
        <v>0</v>
      </c>
      <c r="AB184" s="4">
        <v>0</v>
      </c>
      <c r="AC184" s="10" t="s">
        <v>1172</v>
      </c>
      <c r="AD184" s="4">
        <v>325.54467391304343</v>
      </c>
      <c r="AE184" s="4">
        <v>0</v>
      </c>
      <c r="AF184" s="10">
        <v>0</v>
      </c>
      <c r="AG184" s="4">
        <v>0</v>
      </c>
      <c r="AH184" s="4">
        <v>0</v>
      </c>
      <c r="AI184" s="10" t="s">
        <v>1172</v>
      </c>
      <c r="AJ184" s="4">
        <v>0</v>
      </c>
      <c r="AK184" s="4">
        <v>0</v>
      </c>
      <c r="AL184" s="10" t="s">
        <v>1172</v>
      </c>
      <c r="AM184" s="1">
        <v>395360</v>
      </c>
      <c r="AN184" s="1">
        <v>3</v>
      </c>
      <c r="AX184"/>
      <c r="AY184"/>
    </row>
    <row r="185" spans="1:51" x14ac:dyDescent="0.25">
      <c r="A185" t="s">
        <v>721</v>
      </c>
      <c r="B185" t="s">
        <v>446</v>
      </c>
      <c r="C185" t="s">
        <v>945</v>
      </c>
      <c r="D185" t="s">
        <v>749</v>
      </c>
      <c r="E185" s="4">
        <v>77.978260869565219</v>
      </c>
      <c r="F185" s="4">
        <v>244.64456521739135</v>
      </c>
      <c r="G185" s="4">
        <v>12.526413043478254</v>
      </c>
      <c r="H185" s="10">
        <v>5.1202498744851631E-2</v>
      </c>
      <c r="I185" s="4">
        <v>229.01380434782612</v>
      </c>
      <c r="J185" s="4">
        <v>12.526413043478254</v>
      </c>
      <c r="K185" s="10">
        <v>5.4697196438224918E-2</v>
      </c>
      <c r="L185" s="4">
        <v>48.294565217391316</v>
      </c>
      <c r="M185" s="4">
        <v>0</v>
      </c>
      <c r="N185" s="10">
        <v>0</v>
      </c>
      <c r="O185" s="4">
        <v>35.497934782608709</v>
      </c>
      <c r="P185" s="4">
        <v>0</v>
      </c>
      <c r="Q185" s="8">
        <v>0</v>
      </c>
      <c r="R185" s="4">
        <v>10.014021739130436</v>
      </c>
      <c r="S185" s="4">
        <v>0</v>
      </c>
      <c r="T185" s="10">
        <v>0</v>
      </c>
      <c r="U185" s="4">
        <v>2.7826086956521738</v>
      </c>
      <c r="V185" s="4">
        <v>0</v>
      </c>
      <c r="W185" s="10">
        <v>0</v>
      </c>
      <c r="X185" s="4">
        <v>64.335217391304326</v>
      </c>
      <c r="Y185" s="4">
        <v>2.4708695652173907</v>
      </c>
      <c r="Z185" s="10">
        <v>3.8406174182779064E-2</v>
      </c>
      <c r="AA185" s="4">
        <v>2.8341304347826095</v>
      </c>
      <c r="AB185" s="4">
        <v>0</v>
      </c>
      <c r="AC185" s="10">
        <v>0</v>
      </c>
      <c r="AD185" s="4">
        <v>129.1806521739131</v>
      </c>
      <c r="AE185" s="4">
        <v>10.055543478260864</v>
      </c>
      <c r="AF185" s="10">
        <v>7.7840940644294809E-2</v>
      </c>
      <c r="AG185" s="4">
        <v>0</v>
      </c>
      <c r="AH185" s="4">
        <v>0</v>
      </c>
      <c r="AI185" s="10" t="s">
        <v>1172</v>
      </c>
      <c r="AJ185" s="4">
        <v>0</v>
      </c>
      <c r="AK185" s="4">
        <v>0</v>
      </c>
      <c r="AL185" s="10" t="s">
        <v>1172</v>
      </c>
      <c r="AM185" s="1">
        <v>395733</v>
      </c>
      <c r="AN185" s="1">
        <v>3</v>
      </c>
      <c r="AX185"/>
      <c r="AY185"/>
    </row>
    <row r="186" spans="1:51" x14ac:dyDescent="0.25">
      <c r="A186" t="s">
        <v>721</v>
      </c>
      <c r="B186" t="s">
        <v>677</v>
      </c>
      <c r="C186" t="s">
        <v>915</v>
      </c>
      <c r="D186" t="s">
        <v>772</v>
      </c>
      <c r="E186" s="4">
        <v>134.40217391304347</v>
      </c>
      <c r="F186" s="4">
        <v>583.74749999999995</v>
      </c>
      <c r="G186" s="4">
        <v>1.6413043478260869</v>
      </c>
      <c r="H186" s="10">
        <v>2.811668311771934E-3</v>
      </c>
      <c r="I186" s="4">
        <v>559.51380434782607</v>
      </c>
      <c r="J186" s="4">
        <v>0</v>
      </c>
      <c r="K186" s="10">
        <v>0</v>
      </c>
      <c r="L186" s="4">
        <v>130.21076086956523</v>
      </c>
      <c r="M186" s="4">
        <v>0</v>
      </c>
      <c r="N186" s="10">
        <v>0</v>
      </c>
      <c r="O186" s="4">
        <v>107.61836956521742</v>
      </c>
      <c r="P186" s="4">
        <v>0</v>
      </c>
      <c r="Q186" s="8">
        <v>0</v>
      </c>
      <c r="R186" s="4">
        <v>17.211956521739129</v>
      </c>
      <c r="S186" s="4">
        <v>0</v>
      </c>
      <c r="T186" s="10">
        <v>0</v>
      </c>
      <c r="U186" s="4">
        <v>5.3804347826086953</v>
      </c>
      <c r="V186" s="4">
        <v>0</v>
      </c>
      <c r="W186" s="10">
        <v>0</v>
      </c>
      <c r="X186" s="4">
        <v>147.33195652173913</v>
      </c>
      <c r="Y186" s="4">
        <v>0</v>
      </c>
      <c r="Z186" s="10">
        <v>0</v>
      </c>
      <c r="AA186" s="4">
        <v>1.6413043478260869</v>
      </c>
      <c r="AB186" s="4">
        <v>1.6413043478260869</v>
      </c>
      <c r="AC186" s="10">
        <v>1</v>
      </c>
      <c r="AD186" s="4">
        <v>304.56347826086949</v>
      </c>
      <c r="AE186" s="4">
        <v>0</v>
      </c>
      <c r="AF186" s="10">
        <v>0</v>
      </c>
      <c r="AG186" s="4">
        <v>0</v>
      </c>
      <c r="AH186" s="4">
        <v>0</v>
      </c>
      <c r="AI186" s="10" t="s">
        <v>1172</v>
      </c>
      <c r="AJ186" s="4">
        <v>0</v>
      </c>
      <c r="AK186" s="4">
        <v>0</v>
      </c>
      <c r="AL186" s="10" t="s">
        <v>1172</v>
      </c>
      <c r="AM186" t="s">
        <v>0</v>
      </c>
      <c r="AN186" s="1">
        <v>3</v>
      </c>
      <c r="AX186"/>
      <c r="AY186"/>
    </row>
    <row r="187" spans="1:51" x14ac:dyDescent="0.25">
      <c r="A187" t="s">
        <v>721</v>
      </c>
      <c r="B187" t="s">
        <v>586</v>
      </c>
      <c r="C187" t="s">
        <v>818</v>
      </c>
      <c r="D187" t="s">
        <v>761</v>
      </c>
      <c r="E187" s="4">
        <v>185.79347826086956</v>
      </c>
      <c r="F187" s="4">
        <v>869.60597826086951</v>
      </c>
      <c r="G187" s="4">
        <v>19.119565217391305</v>
      </c>
      <c r="H187" s="10">
        <v>2.1986469384247614E-2</v>
      </c>
      <c r="I187" s="4">
        <v>804.86956521739125</v>
      </c>
      <c r="J187" s="4">
        <v>19.119565217391305</v>
      </c>
      <c r="K187" s="10">
        <v>2.3754861711322389E-2</v>
      </c>
      <c r="L187" s="4">
        <v>160.96739130434781</v>
      </c>
      <c r="M187" s="4">
        <v>0</v>
      </c>
      <c r="N187" s="10">
        <v>0</v>
      </c>
      <c r="O187" s="4">
        <v>96.230978260869563</v>
      </c>
      <c r="P187" s="4">
        <v>0</v>
      </c>
      <c r="Q187" s="8">
        <v>0</v>
      </c>
      <c r="R187" s="4">
        <v>64.736413043478265</v>
      </c>
      <c r="S187" s="4">
        <v>0</v>
      </c>
      <c r="T187" s="10">
        <v>0</v>
      </c>
      <c r="U187" s="4">
        <v>0</v>
      </c>
      <c r="V187" s="4">
        <v>0</v>
      </c>
      <c r="W187" s="10" t="s">
        <v>1172</v>
      </c>
      <c r="X187" s="4">
        <v>209.00543478260869</v>
      </c>
      <c r="Y187" s="4">
        <v>10.092391304347826</v>
      </c>
      <c r="Z187" s="10">
        <v>4.8287697948357911E-2</v>
      </c>
      <c r="AA187" s="4">
        <v>0</v>
      </c>
      <c r="AB187" s="4">
        <v>0</v>
      </c>
      <c r="AC187" s="10" t="s">
        <v>1172</v>
      </c>
      <c r="AD187" s="4">
        <v>484.19565217391306</v>
      </c>
      <c r="AE187" s="4">
        <v>9.0271739130434785</v>
      </c>
      <c r="AF187" s="10">
        <v>1.8643649261437616E-2</v>
      </c>
      <c r="AG187" s="4">
        <v>15.4375</v>
      </c>
      <c r="AH187" s="4">
        <v>0</v>
      </c>
      <c r="AI187" s="10">
        <v>0</v>
      </c>
      <c r="AJ187" s="4">
        <v>0</v>
      </c>
      <c r="AK187" s="4">
        <v>0</v>
      </c>
      <c r="AL187" s="10" t="s">
        <v>1172</v>
      </c>
      <c r="AM187" s="1">
        <v>395956</v>
      </c>
      <c r="AN187" s="1">
        <v>3</v>
      </c>
      <c r="AX187"/>
      <c r="AY187"/>
    </row>
    <row r="188" spans="1:51" x14ac:dyDescent="0.25">
      <c r="A188" t="s">
        <v>721</v>
      </c>
      <c r="B188" t="s">
        <v>225</v>
      </c>
      <c r="C188" t="s">
        <v>1003</v>
      </c>
      <c r="D188" t="s">
        <v>744</v>
      </c>
      <c r="E188" s="4">
        <v>81.478260869565219</v>
      </c>
      <c r="F188" s="4">
        <v>279.75760869565215</v>
      </c>
      <c r="G188" s="4">
        <v>28.157608695652172</v>
      </c>
      <c r="H188" s="10">
        <v>0.10065001923248776</v>
      </c>
      <c r="I188" s="4">
        <v>260.80978260869563</v>
      </c>
      <c r="J188" s="4">
        <v>28.157608695652172</v>
      </c>
      <c r="K188" s="10">
        <v>0.10796224134697535</v>
      </c>
      <c r="L188" s="4">
        <v>37.291304347826078</v>
      </c>
      <c r="M188" s="4">
        <v>4.6413043478260869</v>
      </c>
      <c r="N188" s="10">
        <v>0.1244607671680075</v>
      </c>
      <c r="O188" s="4">
        <v>28.455434782608688</v>
      </c>
      <c r="P188" s="4">
        <v>4.6413043478260869</v>
      </c>
      <c r="Q188" s="8">
        <v>0.16310783452385505</v>
      </c>
      <c r="R188" s="4">
        <v>3.3847826086956521</v>
      </c>
      <c r="S188" s="4">
        <v>0</v>
      </c>
      <c r="T188" s="10">
        <v>0</v>
      </c>
      <c r="U188" s="4">
        <v>5.4510869565217392</v>
      </c>
      <c r="V188" s="4">
        <v>0</v>
      </c>
      <c r="W188" s="10">
        <v>0</v>
      </c>
      <c r="X188" s="4">
        <v>69.573913043478242</v>
      </c>
      <c r="Y188" s="4">
        <v>13.121739130434781</v>
      </c>
      <c r="Z188" s="10">
        <v>0.18860142482189729</v>
      </c>
      <c r="AA188" s="4">
        <v>10.111956521739129</v>
      </c>
      <c r="AB188" s="4">
        <v>0</v>
      </c>
      <c r="AC188" s="10">
        <v>0</v>
      </c>
      <c r="AD188" s="4">
        <v>156.69239130434781</v>
      </c>
      <c r="AE188" s="4">
        <v>10.394565217391303</v>
      </c>
      <c r="AF188" s="10">
        <v>6.6337396033491258E-2</v>
      </c>
      <c r="AG188" s="4">
        <v>6.0880434782608699</v>
      </c>
      <c r="AH188" s="4">
        <v>0</v>
      </c>
      <c r="AI188" s="10">
        <v>0</v>
      </c>
      <c r="AJ188" s="4">
        <v>0</v>
      </c>
      <c r="AK188" s="4">
        <v>0</v>
      </c>
      <c r="AL188" s="10" t="s">
        <v>1172</v>
      </c>
      <c r="AM188" s="1">
        <v>395421</v>
      </c>
      <c r="AN188" s="1">
        <v>3</v>
      </c>
      <c r="AX188"/>
      <c r="AY188"/>
    </row>
    <row r="189" spans="1:51" x14ac:dyDescent="0.25">
      <c r="A189" t="s">
        <v>721</v>
      </c>
      <c r="B189" t="s">
        <v>28</v>
      </c>
      <c r="C189" t="s">
        <v>903</v>
      </c>
      <c r="D189" t="s">
        <v>769</v>
      </c>
      <c r="E189" s="4">
        <v>96.510869565217391</v>
      </c>
      <c r="F189" s="4">
        <v>395.07608695652175</v>
      </c>
      <c r="G189" s="4">
        <v>0</v>
      </c>
      <c r="H189" s="10">
        <v>0</v>
      </c>
      <c r="I189" s="4">
        <v>341.45108695652175</v>
      </c>
      <c r="J189" s="4">
        <v>0</v>
      </c>
      <c r="K189" s="10">
        <v>0</v>
      </c>
      <c r="L189" s="4">
        <v>169.77989130434781</v>
      </c>
      <c r="M189" s="4">
        <v>0</v>
      </c>
      <c r="N189" s="10">
        <v>0</v>
      </c>
      <c r="O189" s="4">
        <v>116.15489130434783</v>
      </c>
      <c r="P189" s="4">
        <v>0</v>
      </c>
      <c r="Q189" s="8">
        <v>0</v>
      </c>
      <c r="R189" s="4">
        <v>48.929347826086953</v>
      </c>
      <c r="S189" s="4">
        <v>0</v>
      </c>
      <c r="T189" s="10">
        <v>0</v>
      </c>
      <c r="U189" s="4">
        <v>4.6956521739130439</v>
      </c>
      <c r="V189" s="4">
        <v>0</v>
      </c>
      <c r="W189" s="10">
        <v>0</v>
      </c>
      <c r="X189" s="4">
        <v>16.519021739130434</v>
      </c>
      <c r="Y189" s="4">
        <v>0</v>
      </c>
      <c r="Z189" s="10">
        <v>0</v>
      </c>
      <c r="AA189" s="4">
        <v>0</v>
      </c>
      <c r="AB189" s="4">
        <v>0</v>
      </c>
      <c r="AC189" s="10" t="s">
        <v>1172</v>
      </c>
      <c r="AD189" s="4">
        <v>208.77717391304347</v>
      </c>
      <c r="AE189" s="4">
        <v>0</v>
      </c>
      <c r="AF189" s="10">
        <v>0</v>
      </c>
      <c r="AG189" s="4">
        <v>0</v>
      </c>
      <c r="AH189" s="4">
        <v>0</v>
      </c>
      <c r="AI189" s="10" t="s">
        <v>1172</v>
      </c>
      <c r="AJ189" s="4">
        <v>0</v>
      </c>
      <c r="AK189" s="4">
        <v>0</v>
      </c>
      <c r="AL189" s="10" t="s">
        <v>1172</v>
      </c>
      <c r="AM189" s="1">
        <v>395018</v>
      </c>
      <c r="AN189" s="1">
        <v>3</v>
      </c>
      <c r="AX189"/>
      <c r="AY189"/>
    </row>
    <row r="190" spans="1:51" x14ac:dyDescent="0.25">
      <c r="A190" t="s">
        <v>721</v>
      </c>
      <c r="B190" t="s">
        <v>648</v>
      </c>
      <c r="C190" t="s">
        <v>946</v>
      </c>
      <c r="D190" t="s">
        <v>769</v>
      </c>
      <c r="E190" s="4">
        <v>59.826086956521742</v>
      </c>
      <c r="F190" s="4">
        <v>247.89130434782606</v>
      </c>
      <c r="G190" s="4">
        <v>0</v>
      </c>
      <c r="H190" s="10">
        <v>0</v>
      </c>
      <c r="I190" s="4">
        <v>211.36956521739131</v>
      </c>
      <c r="J190" s="4">
        <v>0</v>
      </c>
      <c r="K190" s="10">
        <v>0</v>
      </c>
      <c r="L190" s="4">
        <v>76.866847826086953</v>
      </c>
      <c r="M190" s="4">
        <v>0</v>
      </c>
      <c r="N190" s="10">
        <v>0</v>
      </c>
      <c r="O190" s="4">
        <v>40.345108695652172</v>
      </c>
      <c r="P190" s="4">
        <v>0</v>
      </c>
      <c r="Q190" s="8">
        <v>0</v>
      </c>
      <c r="R190" s="4">
        <v>31.565217391304348</v>
      </c>
      <c r="S190" s="4">
        <v>0</v>
      </c>
      <c r="T190" s="10">
        <v>0</v>
      </c>
      <c r="U190" s="4">
        <v>4.9565217391304346</v>
      </c>
      <c r="V190" s="4">
        <v>0</v>
      </c>
      <c r="W190" s="10">
        <v>0</v>
      </c>
      <c r="X190" s="4">
        <v>32.603260869565219</v>
      </c>
      <c r="Y190" s="4">
        <v>0</v>
      </c>
      <c r="Z190" s="10">
        <v>0</v>
      </c>
      <c r="AA190" s="4">
        <v>0</v>
      </c>
      <c r="AB190" s="4">
        <v>0</v>
      </c>
      <c r="AC190" s="10" t="s">
        <v>1172</v>
      </c>
      <c r="AD190" s="4">
        <v>138.42119565217391</v>
      </c>
      <c r="AE190" s="4">
        <v>0</v>
      </c>
      <c r="AF190" s="10">
        <v>0</v>
      </c>
      <c r="AG190" s="4">
        <v>0</v>
      </c>
      <c r="AH190" s="4">
        <v>0</v>
      </c>
      <c r="AI190" s="10" t="s">
        <v>1172</v>
      </c>
      <c r="AJ190" s="4">
        <v>0</v>
      </c>
      <c r="AK190" s="4">
        <v>0</v>
      </c>
      <c r="AL190" s="10" t="s">
        <v>1172</v>
      </c>
      <c r="AM190" s="1">
        <v>396108</v>
      </c>
      <c r="AN190" s="1">
        <v>3</v>
      </c>
      <c r="AX190"/>
      <c r="AY190"/>
    </row>
    <row r="191" spans="1:51" x14ac:dyDescent="0.25">
      <c r="A191" t="s">
        <v>721</v>
      </c>
      <c r="B191" t="s">
        <v>370</v>
      </c>
      <c r="C191" t="s">
        <v>816</v>
      </c>
      <c r="D191" t="s">
        <v>799</v>
      </c>
      <c r="E191" s="4">
        <v>156.54347826086956</v>
      </c>
      <c r="F191" s="4">
        <v>587.22554347826087</v>
      </c>
      <c r="G191" s="4">
        <v>194.3125</v>
      </c>
      <c r="H191" s="10">
        <v>0.3308992637633677</v>
      </c>
      <c r="I191" s="4">
        <v>562.85054347826087</v>
      </c>
      <c r="J191" s="4">
        <v>194.3125</v>
      </c>
      <c r="K191" s="10">
        <v>0.34522930154637932</v>
      </c>
      <c r="L191" s="4">
        <v>85.480978260869577</v>
      </c>
      <c r="M191" s="4">
        <v>1.6168478260869565</v>
      </c>
      <c r="N191" s="10">
        <v>1.891470896779731E-2</v>
      </c>
      <c r="O191" s="4">
        <v>66.953804347826093</v>
      </c>
      <c r="P191" s="4">
        <v>1.6168478260869565</v>
      </c>
      <c r="Q191" s="8">
        <v>2.4148707333901537E-2</v>
      </c>
      <c r="R191" s="4">
        <v>15.475543478260869</v>
      </c>
      <c r="S191" s="4">
        <v>0</v>
      </c>
      <c r="T191" s="10">
        <v>0</v>
      </c>
      <c r="U191" s="4">
        <v>3.0516304347826089</v>
      </c>
      <c r="V191" s="4">
        <v>0</v>
      </c>
      <c r="W191" s="10">
        <v>0</v>
      </c>
      <c r="X191" s="4">
        <v>136.15760869565219</v>
      </c>
      <c r="Y191" s="4">
        <v>50.135869565217391</v>
      </c>
      <c r="Z191" s="10">
        <v>0.3682193749251586</v>
      </c>
      <c r="AA191" s="4">
        <v>5.8478260869565215</v>
      </c>
      <c r="AB191" s="4">
        <v>0</v>
      </c>
      <c r="AC191" s="10">
        <v>0</v>
      </c>
      <c r="AD191" s="4">
        <v>359.73913043478262</v>
      </c>
      <c r="AE191" s="4">
        <v>142.55978260869566</v>
      </c>
      <c r="AF191" s="10">
        <v>0.39628656030940296</v>
      </c>
      <c r="AG191" s="4">
        <v>0</v>
      </c>
      <c r="AH191" s="4">
        <v>0</v>
      </c>
      <c r="AI191" s="10" t="s">
        <v>1172</v>
      </c>
      <c r="AJ191" s="4">
        <v>0</v>
      </c>
      <c r="AK191" s="4">
        <v>0</v>
      </c>
      <c r="AL191" s="10" t="s">
        <v>1172</v>
      </c>
      <c r="AM191" s="1">
        <v>395623</v>
      </c>
      <c r="AN191" s="1">
        <v>3</v>
      </c>
      <c r="AX191"/>
      <c r="AY191"/>
    </row>
    <row r="192" spans="1:51" x14ac:dyDescent="0.25">
      <c r="A192" t="s">
        <v>721</v>
      </c>
      <c r="B192" t="s">
        <v>152</v>
      </c>
      <c r="C192" t="s">
        <v>969</v>
      </c>
      <c r="D192" t="s">
        <v>764</v>
      </c>
      <c r="E192" s="4">
        <v>66.739130434782609</v>
      </c>
      <c r="F192" s="4">
        <v>294.6654347826086</v>
      </c>
      <c r="G192" s="4">
        <v>18.504891304347829</v>
      </c>
      <c r="H192" s="10">
        <v>6.2799667419424124E-2</v>
      </c>
      <c r="I192" s="4">
        <v>255.18826086956517</v>
      </c>
      <c r="J192" s="4">
        <v>18.504891304347829</v>
      </c>
      <c r="K192" s="10">
        <v>7.2514665217324664E-2</v>
      </c>
      <c r="L192" s="4">
        <v>64.7570652173913</v>
      </c>
      <c r="M192" s="4">
        <v>16.0429347826087</v>
      </c>
      <c r="N192" s="10">
        <v>0.24774030028618677</v>
      </c>
      <c r="O192" s="4">
        <v>38.367934782608685</v>
      </c>
      <c r="P192" s="4">
        <v>16.0429347826087</v>
      </c>
      <c r="Q192" s="8">
        <v>0.41813391503888292</v>
      </c>
      <c r="R192" s="4">
        <v>24.389130434782615</v>
      </c>
      <c r="S192" s="4">
        <v>0</v>
      </c>
      <c r="T192" s="10">
        <v>0</v>
      </c>
      <c r="U192" s="4">
        <v>2</v>
      </c>
      <c r="V192" s="4">
        <v>0</v>
      </c>
      <c r="W192" s="10">
        <v>0</v>
      </c>
      <c r="X192" s="4">
        <v>86.425217391304372</v>
      </c>
      <c r="Y192" s="4">
        <v>0</v>
      </c>
      <c r="Z192" s="10">
        <v>0</v>
      </c>
      <c r="AA192" s="4">
        <v>13.088043478260866</v>
      </c>
      <c r="AB192" s="4">
        <v>0</v>
      </c>
      <c r="AC192" s="10">
        <v>0</v>
      </c>
      <c r="AD192" s="4">
        <v>115.17554347826081</v>
      </c>
      <c r="AE192" s="4">
        <v>2.4619565217391304</v>
      </c>
      <c r="AF192" s="10">
        <v>2.1375688339632801E-2</v>
      </c>
      <c r="AG192" s="4">
        <v>15.219565217391303</v>
      </c>
      <c r="AH192" s="4">
        <v>0</v>
      </c>
      <c r="AI192" s="10">
        <v>0</v>
      </c>
      <c r="AJ192" s="4">
        <v>0</v>
      </c>
      <c r="AK192" s="4">
        <v>0</v>
      </c>
      <c r="AL192" s="10" t="s">
        <v>1172</v>
      </c>
      <c r="AM192" s="1">
        <v>395318</v>
      </c>
      <c r="AN192" s="1">
        <v>3</v>
      </c>
      <c r="AX192"/>
      <c r="AY192"/>
    </row>
    <row r="193" spans="1:51" x14ac:dyDescent="0.25">
      <c r="A193" t="s">
        <v>721</v>
      </c>
      <c r="B193" t="s">
        <v>298</v>
      </c>
      <c r="C193" t="s">
        <v>812</v>
      </c>
      <c r="D193" t="s">
        <v>778</v>
      </c>
      <c r="E193" s="4">
        <v>161.69565217391303</v>
      </c>
      <c r="F193" s="4">
        <v>489.68913043478267</v>
      </c>
      <c r="G193" s="4">
        <v>107.10108695652175</v>
      </c>
      <c r="H193" s="10">
        <v>0.21871240405403605</v>
      </c>
      <c r="I193" s="4">
        <v>463.09021739130435</v>
      </c>
      <c r="J193" s="4">
        <v>107.10108695652175</v>
      </c>
      <c r="K193" s="10">
        <v>0.23127477742856944</v>
      </c>
      <c r="L193" s="4">
        <v>75.068478260869583</v>
      </c>
      <c r="M193" s="4">
        <v>12.414130434782605</v>
      </c>
      <c r="N193" s="10">
        <v>0.16537074844706998</v>
      </c>
      <c r="O193" s="4">
        <v>48.46956521739132</v>
      </c>
      <c r="P193" s="4">
        <v>12.414130434782605</v>
      </c>
      <c r="Q193" s="8">
        <v>0.25612217438105472</v>
      </c>
      <c r="R193" s="4">
        <v>21.215217391304346</v>
      </c>
      <c r="S193" s="4">
        <v>0</v>
      </c>
      <c r="T193" s="10">
        <v>0</v>
      </c>
      <c r="U193" s="4">
        <v>5.3836956521739134</v>
      </c>
      <c r="V193" s="4">
        <v>0</v>
      </c>
      <c r="W193" s="10">
        <v>0</v>
      </c>
      <c r="X193" s="4">
        <v>122.64347826086957</v>
      </c>
      <c r="Y193" s="4">
        <v>34.245652173913051</v>
      </c>
      <c r="Z193" s="10">
        <v>0.27922929665343171</v>
      </c>
      <c r="AA193" s="4">
        <v>0</v>
      </c>
      <c r="AB193" s="4">
        <v>0</v>
      </c>
      <c r="AC193" s="10" t="s">
        <v>1172</v>
      </c>
      <c r="AD193" s="4">
        <v>291.97717391304349</v>
      </c>
      <c r="AE193" s="4">
        <v>60.441304347826097</v>
      </c>
      <c r="AF193" s="10">
        <v>0.20700695036464289</v>
      </c>
      <c r="AG193" s="4">
        <v>0</v>
      </c>
      <c r="AH193" s="4">
        <v>0</v>
      </c>
      <c r="AI193" s="10" t="s">
        <v>1172</v>
      </c>
      <c r="AJ193" s="4">
        <v>0</v>
      </c>
      <c r="AK193" s="4">
        <v>0</v>
      </c>
      <c r="AL193" s="10" t="s">
        <v>1172</v>
      </c>
      <c r="AM193" s="1">
        <v>395519</v>
      </c>
      <c r="AN193" s="1">
        <v>3</v>
      </c>
      <c r="AX193"/>
      <c r="AY193"/>
    </row>
    <row r="194" spans="1:51" x14ac:dyDescent="0.25">
      <c r="A194" t="s">
        <v>721</v>
      </c>
      <c r="B194" t="s">
        <v>46</v>
      </c>
      <c r="C194" t="s">
        <v>915</v>
      </c>
      <c r="D194" t="s">
        <v>772</v>
      </c>
      <c r="E194" s="4">
        <v>84.586956521739125</v>
      </c>
      <c r="F194" s="4">
        <v>281.84239130434781</v>
      </c>
      <c r="G194" s="4">
        <v>7.8532608695652177</v>
      </c>
      <c r="H194" s="10">
        <v>2.786401588923813E-2</v>
      </c>
      <c r="I194" s="4">
        <v>260.625</v>
      </c>
      <c r="J194" s="4">
        <v>7.8532608695652177</v>
      </c>
      <c r="K194" s="10">
        <v>3.0132415806485249E-2</v>
      </c>
      <c r="L194" s="4">
        <v>54.516304347826086</v>
      </c>
      <c r="M194" s="4">
        <v>3.4945652173913042</v>
      </c>
      <c r="N194" s="10">
        <v>6.4101286013358585E-2</v>
      </c>
      <c r="O194" s="4">
        <v>33.298913043478258</v>
      </c>
      <c r="P194" s="4">
        <v>3.4945652173913042</v>
      </c>
      <c r="Q194" s="8">
        <v>0.10494532397584462</v>
      </c>
      <c r="R194" s="4">
        <v>16</v>
      </c>
      <c r="S194" s="4">
        <v>0</v>
      </c>
      <c r="T194" s="10">
        <v>0</v>
      </c>
      <c r="U194" s="4">
        <v>5.2173913043478262</v>
      </c>
      <c r="V194" s="4">
        <v>0</v>
      </c>
      <c r="W194" s="10">
        <v>0</v>
      </c>
      <c r="X194" s="4">
        <v>72.657608695652172</v>
      </c>
      <c r="Y194" s="4">
        <v>0</v>
      </c>
      <c r="Z194" s="10">
        <v>0</v>
      </c>
      <c r="AA194" s="4">
        <v>0</v>
      </c>
      <c r="AB194" s="4">
        <v>0</v>
      </c>
      <c r="AC194" s="10" t="s">
        <v>1172</v>
      </c>
      <c r="AD194" s="4">
        <v>145.09239130434781</v>
      </c>
      <c r="AE194" s="4">
        <v>4.3179347826086953</v>
      </c>
      <c r="AF194" s="10">
        <v>2.9759898115893173E-2</v>
      </c>
      <c r="AG194" s="4">
        <v>9.5760869565217384</v>
      </c>
      <c r="AH194" s="4">
        <v>4.0760869565217392E-2</v>
      </c>
      <c r="AI194" s="10">
        <v>4.2565266742338259E-3</v>
      </c>
      <c r="AJ194" s="4">
        <v>0</v>
      </c>
      <c r="AK194" s="4">
        <v>0</v>
      </c>
      <c r="AL194" s="10" t="s">
        <v>1172</v>
      </c>
      <c r="AM194" s="1">
        <v>395067</v>
      </c>
      <c r="AN194" s="1">
        <v>3</v>
      </c>
      <c r="AX194"/>
      <c r="AY194"/>
    </row>
    <row r="195" spans="1:51" x14ac:dyDescent="0.25">
      <c r="A195" t="s">
        <v>721</v>
      </c>
      <c r="B195" t="s">
        <v>417</v>
      </c>
      <c r="C195" t="s">
        <v>960</v>
      </c>
      <c r="D195" t="s">
        <v>738</v>
      </c>
      <c r="E195" s="4">
        <v>80.597826086956516</v>
      </c>
      <c r="F195" s="4">
        <v>255.5766304347826</v>
      </c>
      <c r="G195" s="4">
        <v>25.255434782608695</v>
      </c>
      <c r="H195" s="10">
        <v>9.8817465194859871E-2</v>
      </c>
      <c r="I195" s="4">
        <v>246.26684782608694</v>
      </c>
      <c r="J195" s="4">
        <v>25.255434782608695</v>
      </c>
      <c r="K195" s="10">
        <v>0.10255312481379557</v>
      </c>
      <c r="L195" s="4">
        <v>35.608695652173914</v>
      </c>
      <c r="M195" s="4">
        <v>5.8505434782608692</v>
      </c>
      <c r="N195" s="10">
        <v>0.16430097680097677</v>
      </c>
      <c r="O195" s="4">
        <v>31.951086956521738</v>
      </c>
      <c r="P195" s="4">
        <v>5.8505434782608692</v>
      </c>
      <c r="Q195" s="8">
        <v>0.18310937234223507</v>
      </c>
      <c r="R195" s="4">
        <v>0</v>
      </c>
      <c r="S195" s="4">
        <v>0</v>
      </c>
      <c r="T195" s="10" t="s">
        <v>1172</v>
      </c>
      <c r="U195" s="4">
        <v>3.6576086956521738</v>
      </c>
      <c r="V195" s="4">
        <v>0</v>
      </c>
      <c r="W195" s="10">
        <v>0</v>
      </c>
      <c r="X195" s="4">
        <v>74.429347826086953</v>
      </c>
      <c r="Y195" s="4">
        <v>4.7635869565217392</v>
      </c>
      <c r="Z195" s="10">
        <v>6.4001460387002565E-2</v>
      </c>
      <c r="AA195" s="4">
        <v>5.6521739130434785</v>
      </c>
      <c r="AB195" s="4">
        <v>0</v>
      </c>
      <c r="AC195" s="10">
        <v>0</v>
      </c>
      <c r="AD195" s="4">
        <v>139.88641304347826</v>
      </c>
      <c r="AE195" s="4">
        <v>14.641304347826088</v>
      </c>
      <c r="AF195" s="10">
        <v>0.10466566430061658</v>
      </c>
      <c r="AG195" s="4">
        <v>0</v>
      </c>
      <c r="AH195" s="4">
        <v>0</v>
      </c>
      <c r="AI195" s="10" t="s">
        <v>1172</v>
      </c>
      <c r="AJ195" s="4">
        <v>0</v>
      </c>
      <c r="AK195" s="4">
        <v>0</v>
      </c>
      <c r="AL195" s="10" t="s">
        <v>1172</v>
      </c>
      <c r="AM195" s="1">
        <v>395695</v>
      </c>
      <c r="AN195" s="1">
        <v>3</v>
      </c>
      <c r="AX195"/>
      <c r="AY195"/>
    </row>
    <row r="196" spans="1:51" x14ac:dyDescent="0.25">
      <c r="A196" t="s">
        <v>721</v>
      </c>
      <c r="B196" t="s">
        <v>355</v>
      </c>
      <c r="C196" t="s">
        <v>849</v>
      </c>
      <c r="D196" t="s">
        <v>781</v>
      </c>
      <c r="E196" s="4">
        <v>74.608695652173907</v>
      </c>
      <c r="F196" s="4">
        <v>242.33641304347827</v>
      </c>
      <c r="G196" s="4">
        <v>72.477717391304338</v>
      </c>
      <c r="H196" s="10">
        <v>0.29907893940107505</v>
      </c>
      <c r="I196" s="4">
        <v>227.08641304347827</v>
      </c>
      <c r="J196" s="4">
        <v>72.477717391304338</v>
      </c>
      <c r="K196" s="10">
        <v>0.31916360129140642</v>
      </c>
      <c r="L196" s="4">
        <v>59.011304347826098</v>
      </c>
      <c r="M196" s="4">
        <v>14.209673913043478</v>
      </c>
      <c r="N196" s="10">
        <v>0.2407957944682669</v>
      </c>
      <c r="O196" s="4">
        <v>48.600978260869574</v>
      </c>
      <c r="P196" s="4">
        <v>14.209673913043478</v>
      </c>
      <c r="Q196" s="8">
        <v>0.29237423651787287</v>
      </c>
      <c r="R196" s="4">
        <v>5.1494565217391308</v>
      </c>
      <c r="S196" s="4">
        <v>0</v>
      </c>
      <c r="T196" s="10">
        <v>0</v>
      </c>
      <c r="U196" s="4">
        <v>5.2608695652173916</v>
      </c>
      <c r="V196" s="4">
        <v>0</v>
      </c>
      <c r="W196" s="10">
        <v>0</v>
      </c>
      <c r="X196" s="4">
        <v>66.837391304347832</v>
      </c>
      <c r="Y196" s="4">
        <v>26.035760869565213</v>
      </c>
      <c r="Z196" s="10">
        <v>0.38953885484563433</v>
      </c>
      <c r="AA196" s="4">
        <v>4.8396739130434785</v>
      </c>
      <c r="AB196" s="4">
        <v>0</v>
      </c>
      <c r="AC196" s="10">
        <v>0</v>
      </c>
      <c r="AD196" s="4">
        <v>111.64804347826087</v>
      </c>
      <c r="AE196" s="4">
        <v>32.232282608695648</v>
      </c>
      <c r="AF196" s="10">
        <v>0.28869545407637737</v>
      </c>
      <c r="AG196" s="4">
        <v>0</v>
      </c>
      <c r="AH196" s="4">
        <v>0</v>
      </c>
      <c r="AI196" s="10" t="s">
        <v>1172</v>
      </c>
      <c r="AJ196" s="4">
        <v>0</v>
      </c>
      <c r="AK196" s="4">
        <v>0</v>
      </c>
      <c r="AL196" s="10" t="s">
        <v>1172</v>
      </c>
      <c r="AM196" s="1">
        <v>395604</v>
      </c>
      <c r="AN196" s="1">
        <v>3</v>
      </c>
      <c r="AX196"/>
      <c r="AY196"/>
    </row>
    <row r="197" spans="1:51" x14ac:dyDescent="0.25">
      <c r="A197" t="s">
        <v>721</v>
      </c>
      <c r="B197" t="s">
        <v>74</v>
      </c>
      <c r="C197" t="s">
        <v>806</v>
      </c>
      <c r="D197" t="s">
        <v>754</v>
      </c>
      <c r="E197" s="4">
        <v>99.706521739130437</v>
      </c>
      <c r="F197" s="4">
        <v>339.74228260869563</v>
      </c>
      <c r="G197" s="4">
        <v>22.655217391304355</v>
      </c>
      <c r="H197" s="10">
        <v>6.6683537937483967E-2</v>
      </c>
      <c r="I197" s="4">
        <v>319.8553260869565</v>
      </c>
      <c r="J197" s="4">
        <v>21.840000000000003</v>
      </c>
      <c r="K197" s="10">
        <v>6.8280870189613596E-2</v>
      </c>
      <c r="L197" s="4">
        <v>51.535543478260863</v>
      </c>
      <c r="M197" s="4">
        <v>4.280760869565218</v>
      </c>
      <c r="N197" s="10">
        <v>8.3064242281076617E-2</v>
      </c>
      <c r="O197" s="4">
        <v>41.360434782608692</v>
      </c>
      <c r="P197" s="4">
        <v>3.4655434782608698</v>
      </c>
      <c r="Q197" s="8">
        <v>8.3788855133555495E-2</v>
      </c>
      <c r="R197" s="4">
        <v>5.4960869565217392</v>
      </c>
      <c r="S197" s="4">
        <v>0.81521739130434778</v>
      </c>
      <c r="T197" s="10">
        <v>0.14832687287398147</v>
      </c>
      <c r="U197" s="4">
        <v>4.6790217391304347</v>
      </c>
      <c r="V197" s="4">
        <v>0</v>
      </c>
      <c r="W197" s="10">
        <v>0</v>
      </c>
      <c r="X197" s="4">
        <v>111.25358695652172</v>
      </c>
      <c r="Y197" s="4">
        <v>5.2744565217391308</v>
      </c>
      <c r="Z197" s="10">
        <v>4.7409316553545432E-2</v>
      </c>
      <c r="AA197" s="4">
        <v>9.7118478260869558</v>
      </c>
      <c r="AB197" s="4">
        <v>0</v>
      </c>
      <c r="AC197" s="10">
        <v>0</v>
      </c>
      <c r="AD197" s="4">
        <v>167.24130434782609</v>
      </c>
      <c r="AE197" s="4">
        <v>13.100000000000003</v>
      </c>
      <c r="AF197" s="10">
        <v>7.8329932017002266E-2</v>
      </c>
      <c r="AG197" s="4">
        <v>0</v>
      </c>
      <c r="AH197" s="4">
        <v>0</v>
      </c>
      <c r="AI197" s="10" t="s">
        <v>1172</v>
      </c>
      <c r="AJ197" s="4">
        <v>0</v>
      </c>
      <c r="AK197" s="4">
        <v>0</v>
      </c>
      <c r="AL197" s="10" t="s">
        <v>1172</v>
      </c>
      <c r="AM197" s="1">
        <v>395158</v>
      </c>
      <c r="AN197" s="1">
        <v>3</v>
      </c>
      <c r="AX197"/>
      <c r="AY197"/>
    </row>
    <row r="198" spans="1:51" x14ac:dyDescent="0.25">
      <c r="A198" t="s">
        <v>721</v>
      </c>
      <c r="B198" t="s">
        <v>462</v>
      </c>
      <c r="C198" t="s">
        <v>877</v>
      </c>
      <c r="D198" t="s">
        <v>741</v>
      </c>
      <c r="E198" s="4">
        <v>91.25</v>
      </c>
      <c r="F198" s="4">
        <v>320.48956521739126</v>
      </c>
      <c r="G198" s="4">
        <v>23.452934782608693</v>
      </c>
      <c r="H198" s="10">
        <v>7.3178466096705322E-2</v>
      </c>
      <c r="I198" s="4">
        <v>301.50271739130437</v>
      </c>
      <c r="J198" s="4">
        <v>21.588804347826084</v>
      </c>
      <c r="K198" s="10">
        <v>7.1604012509801432E-2</v>
      </c>
      <c r="L198" s="4">
        <v>45.68391304347827</v>
      </c>
      <c r="M198" s="4">
        <v>2.3641304347826084</v>
      </c>
      <c r="N198" s="10">
        <v>5.1749735897899538E-2</v>
      </c>
      <c r="O198" s="4">
        <v>32.018913043478264</v>
      </c>
      <c r="P198" s="4">
        <v>0.5</v>
      </c>
      <c r="Q198" s="8">
        <v>1.5615770570382992E-2</v>
      </c>
      <c r="R198" s="4">
        <v>8.7794565217391334</v>
      </c>
      <c r="S198" s="4">
        <v>1.8641304347826086</v>
      </c>
      <c r="T198" s="10">
        <v>0.2123286823241014</v>
      </c>
      <c r="U198" s="4">
        <v>4.8855434782608693</v>
      </c>
      <c r="V198" s="4">
        <v>0</v>
      </c>
      <c r="W198" s="10">
        <v>0</v>
      </c>
      <c r="X198" s="4">
        <v>60.263804347826103</v>
      </c>
      <c r="Y198" s="4">
        <v>20.618695652173908</v>
      </c>
      <c r="Z198" s="10">
        <v>0.34214062446453708</v>
      </c>
      <c r="AA198" s="4">
        <v>5.3218478260869571</v>
      </c>
      <c r="AB198" s="4">
        <v>0</v>
      </c>
      <c r="AC198" s="10">
        <v>0</v>
      </c>
      <c r="AD198" s="4">
        <v>209.21999999999997</v>
      </c>
      <c r="AE198" s="4">
        <v>0.47010869565217389</v>
      </c>
      <c r="AF198" s="10">
        <v>2.2469586829756906E-3</v>
      </c>
      <c r="AG198" s="4">
        <v>0</v>
      </c>
      <c r="AH198" s="4">
        <v>0</v>
      </c>
      <c r="AI198" s="10" t="s">
        <v>1172</v>
      </c>
      <c r="AJ198" s="4">
        <v>0</v>
      </c>
      <c r="AK198" s="4">
        <v>0</v>
      </c>
      <c r="AL198" s="10" t="s">
        <v>1172</v>
      </c>
      <c r="AM198" s="1">
        <v>395758</v>
      </c>
      <c r="AN198" s="1">
        <v>3</v>
      </c>
      <c r="AX198"/>
      <c r="AY198"/>
    </row>
    <row r="199" spans="1:51" x14ac:dyDescent="0.25">
      <c r="A199" t="s">
        <v>721</v>
      </c>
      <c r="B199" t="s">
        <v>550</v>
      </c>
      <c r="C199" t="s">
        <v>1093</v>
      </c>
      <c r="D199" t="s">
        <v>781</v>
      </c>
      <c r="E199" s="4">
        <v>83.989130434782609</v>
      </c>
      <c r="F199" s="4">
        <v>261.21902173913048</v>
      </c>
      <c r="G199" s="4">
        <v>20.718369565217394</v>
      </c>
      <c r="H199" s="10">
        <v>7.931416872814126E-2</v>
      </c>
      <c r="I199" s="4">
        <v>243.78673913043485</v>
      </c>
      <c r="J199" s="4">
        <v>19.903152173913043</v>
      </c>
      <c r="K199" s="10">
        <v>8.1641652228114536E-2</v>
      </c>
      <c r="L199" s="4">
        <v>37.74673913043479</v>
      </c>
      <c r="M199" s="4">
        <v>2.6503260869565217</v>
      </c>
      <c r="N199" s="10">
        <v>7.0213378639099253E-2</v>
      </c>
      <c r="O199" s="4">
        <v>30.756086956521745</v>
      </c>
      <c r="P199" s="4">
        <v>1.8351086956521738</v>
      </c>
      <c r="Q199" s="8">
        <v>5.9666520589773661E-2</v>
      </c>
      <c r="R199" s="4">
        <v>5.8917391304347833</v>
      </c>
      <c r="S199" s="4">
        <v>0.81521739130434778</v>
      </c>
      <c r="T199" s="10">
        <v>0.13836617223821118</v>
      </c>
      <c r="U199" s="4">
        <v>1.098913043478261</v>
      </c>
      <c r="V199" s="4">
        <v>0</v>
      </c>
      <c r="W199" s="10">
        <v>0</v>
      </c>
      <c r="X199" s="4">
        <v>67.446630434782634</v>
      </c>
      <c r="Y199" s="4">
        <v>4.4783695652173918</v>
      </c>
      <c r="Z199" s="10">
        <v>6.6398714603656012E-2</v>
      </c>
      <c r="AA199" s="4">
        <v>10.44163043478261</v>
      </c>
      <c r="AB199" s="4">
        <v>0</v>
      </c>
      <c r="AC199" s="10">
        <v>0</v>
      </c>
      <c r="AD199" s="4">
        <v>145.58402173913046</v>
      </c>
      <c r="AE199" s="4">
        <v>13.589673913043478</v>
      </c>
      <c r="AF199" s="10">
        <v>9.334591633547934E-2</v>
      </c>
      <c r="AG199" s="4">
        <v>0</v>
      </c>
      <c r="AH199" s="4">
        <v>0</v>
      </c>
      <c r="AI199" s="10" t="s">
        <v>1172</v>
      </c>
      <c r="AJ199" s="4">
        <v>0</v>
      </c>
      <c r="AK199" s="4">
        <v>0</v>
      </c>
      <c r="AL199" s="10" t="s">
        <v>1172</v>
      </c>
      <c r="AM199" s="1">
        <v>395892</v>
      </c>
      <c r="AN199" s="1">
        <v>3</v>
      </c>
      <c r="AX199"/>
      <c r="AY199"/>
    </row>
    <row r="200" spans="1:51" x14ac:dyDescent="0.25">
      <c r="A200" t="s">
        <v>721</v>
      </c>
      <c r="B200" t="s">
        <v>301</v>
      </c>
      <c r="C200" t="s">
        <v>830</v>
      </c>
      <c r="D200" t="s">
        <v>739</v>
      </c>
      <c r="E200" s="4">
        <v>51.706521739130437</v>
      </c>
      <c r="F200" s="4">
        <v>187.70880434782606</v>
      </c>
      <c r="G200" s="4">
        <v>50.724239130434782</v>
      </c>
      <c r="H200" s="10">
        <v>0.2702283428135972</v>
      </c>
      <c r="I200" s="4">
        <v>175.25141304347824</v>
      </c>
      <c r="J200" s="4">
        <v>49.990543478260875</v>
      </c>
      <c r="K200" s="10">
        <v>0.28525044454767784</v>
      </c>
      <c r="L200" s="4">
        <v>35.880217391304356</v>
      </c>
      <c r="M200" s="4">
        <v>0.90760869565217395</v>
      </c>
      <c r="N200" s="10">
        <v>2.5295518300625871E-2</v>
      </c>
      <c r="O200" s="4">
        <v>28.87532608695653</v>
      </c>
      <c r="P200" s="4">
        <v>0.17391304347826086</v>
      </c>
      <c r="Q200" s="8">
        <v>6.0228945278238888E-3</v>
      </c>
      <c r="R200" s="4">
        <v>0.73369565217391308</v>
      </c>
      <c r="S200" s="4">
        <v>0.73369565217391308</v>
      </c>
      <c r="T200" s="10">
        <v>1</v>
      </c>
      <c r="U200" s="4">
        <v>6.2711956521739136</v>
      </c>
      <c r="V200" s="4">
        <v>0</v>
      </c>
      <c r="W200" s="10">
        <v>0</v>
      </c>
      <c r="X200" s="4">
        <v>50.44717391304345</v>
      </c>
      <c r="Y200" s="4">
        <v>20.546413043478264</v>
      </c>
      <c r="Z200" s="10">
        <v>0.40728570997642849</v>
      </c>
      <c r="AA200" s="4">
        <v>5.4525000000000006</v>
      </c>
      <c r="AB200" s="4">
        <v>0</v>
      </c>
      <c r="AC200" s="10">
        <v>0</v>
      </c>
      <c r="AD200" s="4">
        <v>95.928913043478275</v>
      </c>
      <c r="AE200" s="4">
        <v>29.270217391304346</v>
      </c>
      <c r="AF200" s="10">
        <v>0.30512403886029732</v>
      </c>
      <c r="AG200" s="4">
        <v>0</v>
      </c>
      <c r="AH200" s="4">
        <v>0</v>
      </c>
      <c r="AI200" s="10" t="s">
        <v>1172</v>
      </c>
      <c r="AJ200" s="4">
        <v>0</v>
      </c>
      <c r="AK200" s="4">
        <v>0</v>
      </c>
      <c r="AL200" s="10" t="s">
        <v>1172</v>
      </c>
      <c r="AM200" s="1">
        <v>395524</v>
      </c>
      <c r="AN200" s="1">
        <v>3</v>
      </c>
      <c r="AX200"/>
      <c r="AY200"/>
    </row>
    <row r="201" spans="1:51" x14ac:dyDescent="0.25">
      <c r="A201" t="s">
        <v>721</v>
      </c>
      <c r="B201" t="s">
        <v>91</v>
      </c>
      <c r="C201" t="s">
        <v>937</v>
      </c>
      <c r="D201" t="s">
        <v>739</v>
      </c>
      <c r="E201" s="4">
        <v>73.967391304347828</v>
      </c>
      <c r="F201" s="4">
        <v>246.16456521739127</v>
      </c>
      <c r="G201" s="4">
        <v>94.681956521739139</v>
      </c>
      <c r="H201" s="10">
        <v>0.38462869925297422</v>
      </c>
      <c r="I201" s="4">
        <v>232.42945652173913</v>
      </c>
      <c r="J201" s="4">
        <v>90.472717391304357</v>
      </c>
      <c r="K201" s="10">
        <v>0.38924807012506368</v>
      </c>
      <c r="L201" s="4">
        <v>58.446304347826072</v>
      </c>
      <c r="M201" s="4">
        <v>10.784347826086956</v>
      </c>
      <c r="N201" s="10">
        <v>0.18451718969102077</v>
      </c>
      <c r="O201" s="4">
        <v>49.74934782608694</v>
      </c>
      <c r="P201" s="4">
        <v>6.5751086956521734</v>
      </c>
      <c r="Q201" s="8">
        <v>0.13216472140775282</v>
      </c>
      <c r="R201" s="4">
        <v>4.8138043478260872</v>
      </c>
      <c r="S201" s="4">
        <v>0.32608695652173914</v>
      </c>
      <c r="T201" s="10">
        <v>6.7739968839614334E-2</v>
      </c>
      <c r="U201" s="4">
        <v>3.8831521739130435</v>
      </c>
      <c r="V201" s="4">
        <v>3.8831521739130435</v>
      </c>
      <c r="W201" s="10">
        <v>1</v>
      </c>
      <c r="X201" s="4">
        <v>69.852065217391285</v>
      </c>
      <c r="Y201" s="4">
        <v>41.346195652173918</v>
      </c>
      <c r="Z201" s="10">
        <v>0.59191085508349195</v>
      </c>
      <c r="AA201" s="4">
        <v>5.0381521739130442</v>
      </c>
      <c r="AB201" s="4">
        <v>0</v>
      </c>
      <c r="AC201" s="10">
        <v>0</v>
      </c>
      <c r="AD201" s="4">
        <v>112.82804347826089</v>
      </c>
      <c r="AE201" s="4">
        <v>42.551413043478263</v>
      </c>
      <c r="AF201" s="10">
        <v>0.37713507858245227</v>
      </c>
      <c r="AG201" s="4">
        <v>0</v>
      </c>
      <c r="AH201" s="4">
        <v>0</v>
      </c>
      <c r="AI201" s="10" t="s">
        <v>1172</v>
      </c>
      <c r="AJ201" s="4">
        <v>0</v>
      </c>
      <c r="AK201" s="4">
        <v>0</v>
      </c>
      <c r="AL201" s="10" t="s">
        <v>1172</v>
      </c>
      <c r="AM201" s="1">
        <v>395197</v>
      </c>
      <c r="AN201" s="1">
        <v>3</v>
      </c>
      <c r="AX201"/>
      <c r="AY201"/>
    </row>
    <row r="202" spans="1:51" x14ac:dyDescent="0.25">
      <c r="A202" t="s">
        <v>721</v>
      </c>
      <c r="B202" t="s">
        <v>199</v>
      </c>
      <c r="C202" t="s">
        <v>993</v>
      </c>
      <c r="D202" t="s">
        <v>781</v>
      </c>
      <c r="E202" s="4">
        <v>90.293478260869563</v>
      </c>
      <c r="F202" s="4">
        <v>291.80054347826081</v>
      </c>
      <c r="G202" s="4">
        <v>87.833260869565223</v>
      </c>
      <c r="H202" s="10">
        <v>0.30100444578544389</v>
      </c>
      <c r="I202" s="4">
        <v>275.70576086956515</v>
      </c>
      <c r="J202" s="4">
        <v>87.181086956521739</v>
      </c>
      <c r="K202" s="10">
        <v>0.31621061047674887</v>
      </c>
      <c r="L202" s="4">
        <v>53.050217391304344</v>
      </c>
      <c r="M202" s="4">
        <v>18.344347826086953</v>
      </c>
      <c r="N202" s="10">
        <v>0.34579213296671318</v>
      </c>
      <c r="O202" s="4">
        <v>46.827717391304347</v>
      </c>
      <c r="P202" s="4">
        <v>17.692173913043476</v>
      </c>
      <c r="Q202" s="8">
        <v>0.37781414296159599</v>
      </c>
      <c r="R202" s="4">
        <v>0.65217391304347827</v>
      </c>
      <c r="S202" s="4">
        <v>0.65217391304347827</v>
      </c>
      <c r="T202" s="10">
        <v>1</v>
      </c>
      <c r="U202" s="4">
        <v>5.5703260869565216</v>
      </c>
      <c r="V202" s="4">
        <v>0</v>
      </c>
      <c r="W202" s="10">
        <v>0</v>
      </c>
      <c r="X202" s="4">
        <v>57.451847826086933</v>
      </c>
      <c r="Y202" s="4">
        <v>17.224673913043478</v>
      </c>
      <c r="Z202" s="10">
        <v>0.29981061645196272</v>
      </c>
      <c r="AA202" s="4">
        <v>9.8722826086956541</v>
      </c>
      <c r="AB202" s="4">
        <v>0</v>
      </c>
      <c r="AC202" s="10">
        <v>0</v>
      </c>
      <c r="AD202" s="4">
        <v>171.42619565217387</v>
      </c>
      <c r="AE202" s="4">
        <v>52.264239130434788</v>
      </c>
      <c r="AF202" s="10">
        <v>0.30487895348549676</v>
      </c>
      <c r="AG202" s="4">
        <v>0</v>
      </c>
      <c r="AH202" s="4">
        <v>0</v>
      </c>
      <c r="AI202" s="10" t="s">
        <v>1172</v>
      </c>
      <c r="AJ202" s="4">
        <v>0</v>
      </c>
      <c r="AK202" s="4">
        <v>0</v>
      </c>
      <c r="AL202" s="10" t="s">
        <v>1172</v>
      </c>
      <c r="AM202" s="1">
        <v>395382</v>
      </c>
      <c r="AN202" s="1">
        <v>3</v>
      </c>
      <c r="AX202"/>
      <c r="AY202"/>
    </row>
    <row r="203" spans="1:51" x14ac:dyDescent="0.25">
      <c r="A203" t="s">
        <v>721</v>
      </c>
      <c r="B203" t="s">
        <v>406</v>
      </c>
      <c r="C203" t="s">
        <v>829</v>
      </c>
      <c r="D203" t="s">
        <v>738</v>
      </c>
      <c r="E203" s="4">
        <v>55.760869565217391</v>
      </c>
      <c r="F203" s="4">
        <v>197.60869565217399</v>
      </c>
      <c r="G203" s="4">
        <v>67.827282608695626</v>
      </c>
      <c r="H203" s="10">
        <v>0.34324037403740348</v>
      </c>
      <c r="I203" s="4">
        <v>185.58684782608702</v>
      </c>
      <c r="J203" s="4">
        <v>67.256630434782593</v>
      </c>
      <c r="K203" s="10">
        <v>0.36239976713117417</v>
      </c>
      <c r="L203" s="4">
        <v>40.611630434782604</v>
      </c>
      <c r="M203" s="4">
        <v>0.57065217391304346</v>
      </c>
      <c r="N203" s="10">
        <v>1.4051447031397624E-2</v>
      </c>
      <c r="O203" s="4">
        <v>34.338913043478257</v>
      </c>
      <c r="P203" s="4">
        <v>0</v>
      </c>
      <c r="Q203" s="8">
        <v>0</v>
      </c>
      <c r="R203" s="4">
        <v>0.57065217391304346</v>
      </c>
      <c r="S203" s="4">
        <v>0.57065217391304346</v>
      </c>
      <c r="T203" s="10">
        <v>1</v>
      </c>
      <c r="U203" s="4">
        <v>5.7020652173913033</v>
      </c>
      <c r="V203" s="4">
        <v>0</v>
      </c>
      <c r="W203" s="10">
        <v>0</v>
      </c>
      <c r="X203" s="4">
        <v>29.302391304347829</v>
      </c>
      <c r="Y203" s="4">
        <v>7.9545652173913064</v>
      </c>
      <c r="Z203" s="10">
        <v>0.27146471203567007</v>
      </c>
      <c r="AA203" s="4">
        <v>5.7491304347826091</v>
      </c>
      <c r="AB203" s="4">
        <v>0</v>
      </c>
      <c r="AC203" s="10">
        <v>0</v>
      </c>
      <c r="AD203" s="4">
        <v>121.94554347826093</v>
      </c>
      <c r="AE203" s="4">
        <v>59.302065217391281</v>
      </c>
      <c r="AF203" s="10">
        <v>0.4862995688560196</v>
      </c>
      <c r="AG203" s="4">
        <v>0</v>
      </c>
      <c r="AH203" s="4">
        <v>0</v>
      </c>
      <c r="AI203" s="10" t="s">
        <v>1172</v>
      </c>
      <c r="AJ203" s="4">
        <v>0</v>
      </c>
      <c r="AK203" s="4">
        <v>0</v>
      </c>
      <c r="AL203" s="10" t="s">
        <v>1172</v>
      </c>
      <c r="AM203" s="1">
        <v>395679</v>
      </c>
      <c r="AN203" s="1">
        <v>3</v>
      </c>
      <c r="AX203"/>
      <c r="AY203"/>
    </row>
    <row r="204" spans="1:51" x14ac:dyDescent="0.25">
      <c r="A204" t="s">
        <v>721</v>
      </c>
      <c r="B204" t="s">
        <v>293</v>
      </c>
      <c r="C204" t="s">
        <v>887</v>
      </c>
      <c r="D204" t="s">
        <v>754</v>
      </c>
      <c r="E204" s="4">
        <v>41.510869565217391</v>
      </c>
      <c r="F204" s="4">
        <v>170.67967391304353</v>
      </c>
      <c r="G204" s="4">
        <v>25.1520652173913</v>
      </c>
      <c r="H204" s="10">
        <v>0.14736415087250265</v>
      </c>
      <c r="I204" s="4">
        <v>152.81391304347829</v>
      </c>
      <c r="J204" s="4">
        <v>25.1520652173913</v>
      </c>
      <c r="K204" s="10">
        <v>0.16459276983657298</v>
      </c>
      <c r="L204" s="4">
        <v>41.875760869565219</v>
      </c>
      <c r="M204" s="4">
        <v>5.0013043478260863</v>
      </c>
      <c r="N204" s="10">
        <v>0.11943196359832525</v>
      </c>
      <c r="O204" s="4">
        <v>24.01</v>
      </c>
      <c r="P204" s="4">
        <v>5.0013043478260863</v>
      </c>
      <c r="Q204" s="8">
        <v>0.20830088912228598</v>
      </c>
      <c r="R204" s="4">
        <v>12.387499999999999</v>
      </c>
      <c r="S204" s="4">
        <v>0</v>
      </c>
      <c r="T204" s="10">
        <v>0</v>
      </c>
      <c r="U204" s="4">
        <v>5.4782608695652177</v>
      </c>
      <c r="V204" s="4">
        <v>0</v>
      </c>
      <c r="W204" s="10">
        <v>0</v>
      </c>
      <c r="X204" s="4">
        <v>32.594891304347833</v>
      </c>
      <c r="Y204" s="4">
        <v>6.1877173913043464</v>
      </c>
      <c r="Z204" s="10">
        <v>0.18983703100979407</v>
      </c>
      <c r="AA204" s="4">
        <v>0</v>
      </c>
      <c r="AB204" s="4">
        <v>0</v>
      </c>
      <c r="AC204" s="10" t="s">
        <v>1172</v>
      </c>
      <c r="AD204" s="4">
        <v>96.209021739130463</v>
      </c>
      <c r="AE204" s="4">
        <v>13.963043478260868</v>
      </c>
      <c r="AF204" s="10">
        <v>0.1451323714331228</v>
      </c>
      <c r="AG204" s="4">
        <v>0</v>
      </c>
      <c r="AH204" s="4">
        <v>0</v>
      </c>
      <c r="AI204" s="10" t="s">
        <v>1172</v>
      </c>
      <c r="AJ204" s="4">
        <v>0</v>
      </c>
      <c r="AK204" s="4">
        <v>0</v>
      </c>
      <c r="AL204" s="10" t="s">
        <v>1172</v>
      </c>
      <c r="AM204" s="1">
        <v>395510</v>
      </c>
      <c r="AN204" s="1">
        <v>3</v>
      </c>
      <c r="AX204"/>
      <c r="AY204"/>
    </row>
    <row r="205" spans="1:51" x14ac:dyDescent="0.25">
      <c r="A205" t="s">
        <v>721</v>
      </c>
      <c r="B205" t="s">
        <v>109</v>
      </c>
      <c r="C205" t="s">
        <v>803</v>
      </c>
      <c r="D205" t="s">
        <v>771</v>
      </c>
      <c r="E205" s="4">
        <v>78.608695652173907</v>
      </c>
      <c r="F205" s="4">
        <v>257.86141304347825</v>
      </c>
      <c r="G205" s="4">
        <v>47.654891304347828</v>
      </c>
      <c r="H205" s="10">
        <v>0.18480815234000403</v>
      </c>
      <c r="I205" s="4">
        <v>240.35869565217388</v>
      </c>
      <c r="J205" s="4">
        <v>47.654891304347828</v>
      </c>
      <c r="K205" s="10">
        <v>0.19826572604350387</v>
      </c>
      <c r="L205" s="4">
        <v>62.459239130434788</v>
      </c>
      <c r="M205" s="4">
        <v>4.3260869565217392</v>
      </c>
      <c r="N205" s="10">
        <v>6.926256254078747E-2</v>
      </c>
      <c r="O205" s="4">
        <v>44.956521739130437</v>
      </c>
      <c r="P205" s="4">
        <v>4.3260869565217392</v>
      </c>
      <c r="Q205" s="8">
        <v>9.6228239845261118E-2</v>
      </c>
      <c r="R205" s="4">
        <v>12.853260869565217</v>
      </c>
      <c r="S205" s="4">
        <v>0</v>
      </c>
      <c r="T205" s="10">
        <v>0</v>
      </c>
      <c r="U205" s="4">
        <v>4.6494565217391308</v>
      </c>
      <c r="V205" s="4">
        <v>0</v>
      </c>
      <c r="W205" s="10">
        <v>0</v>
      </c>
      <c r="X205" s="4">
        <v>48.301630434782609</v>
      </c>
      <c r="Y205" s="4">
        <v>19.872282608695652</v>
      </c>
      <c r="Z205" s="10">
        <v>0.41142053445850912</v>
      </c>
      <c r="AA205" s="4">
        <v>0</v>
      </c>
      <c r="AB205" s="4">
        <v>0</v>
      </c>
      <c r="AC205" s="10" t="s">
        <v>1172</v>
      </c>
      <c r="AD205" s="4">
        <v>143.75815217391303</v>
      </c>
      <c r="AE205" s="4">
        <v>23.456521739130434</v>
      </c>
      <c r="AF205" s="10">
        <v>0.16316655010112849</v>
      </c>
      <c r="AG205" s="4">
        <v>3.3423913043478262</v>
      </c>
      <c r="AH205" s="4">
        <v>0</v>
      </c>
      <c r="AI205" s="10">
        <v>0</v>
      </c>
      <c r="AJ205" s="4">
        <v>0</v>
      </c>
      <c r="AK205" s="4">
        <v>0</v>
      </c>
      <c r="AL205" s="10" t="s">
        <v>1172</v>
      </c>
      <c r="AM205" s="1">
        <v>395241</v>
      </c>
      <c r="AN205" s="1">
        <v>3</v>
      </c>
      <c r="AX205"/>
      <c r="AY205"/>
    </row>
    <row r="206" spans="1:51" x14ac:dyDescent="0.25">
      <c r="A206" t="s">
        <v>721</v>
      </c>
      <c r="B206" t="s">
        <v>144</v>
      </c>
      <c r="C206" t="s">
        <v>964</v>
      </c>
      <c r="D206" t="s">
        <v>777</v>
      </c>
      <c r="E206" s="4">
        <v>79.532608695652172</v>
      </c>
      <c r="F206" s="4">
        <v>274.77499999999998</v>
      </c>
      <c r="G206" s="4">
        <v>61.713804347826084</v>
      </c>
      <c r="H206" s="10">
        <v>0.22459759566127227</v>
      </c>
      <c r="I206" s="4">
        <v>251.25869565217391</v>
      </c>
      <c r="J206" s="4">
        <v>60.488260869565217</v>
      </c>
      <c r="K206" s="10">
        <v>0.24074096505420534</v>
      </c>
      <c r="L206" s="4">
        <v>56.527173913043477</v>
      </c>
      <c r="M206" s="4">
        <v>4.0842391304347831</v>
      </c>
      <c r="N206" s="10">
        <v>7.2252668012691104E-2</v>
      </c>
      <c r="O206" s="4">
        <v>33.010869565217391</v>
      </c>
      <c r="P206" s="4">
        <v>2.8586956521739131</v>
      </c>
      <c r="Q206" s="8">
        <v>8.6598617056305574E-2</v>
      </c>
      <c r="R206" s="4">
        <v>17.595108695652176</v>
      </c>
      <c r="S206" s="4">
        <v>0</v>
      </c>
      <c r="T206" s="10">
        <v>0</v>
      </c>
      <c r="U206" s="4">
        <v>5.9211956521739131</v>
      </c>
      <c r="V206" s="4">
        <v>1.2255434782608696</v>
      </c>
      <c r="W206" s="10">
        <v>0.20697567691601654</v>
      </c>
      <c r="X206" s="4">
        <v>79.135869565217391</v>
      </c>
      <c r="Y206" s="4">
        <v>22.608695652173914</v>
      </c>
      <c r="Z206" s="10">
        <v>0.28569466382803382</v>
      </c>
      <c r="AA206" s="4">
        <v>0</v>
      </c>
      <c r="AB206" s="4">
        <v>0</v>
      </c>
      <c r="AC206" s="10" t="s">
        <v>1172</v>
      </c>
      <c r="AD206" s="4">
        <v>136.01141304347826</v>
      </c>
      <c r="AE206" s="4">
        <v>35.020869565217389</v>
      </c>
      <c r="AF206" s="10">
        <v>0.25748478588353757</v>
      </c>
      <c r="AG206" s="4">
        <v>3.1005434782608696</v>
      </c>
      <c r="AH206" s="4">
        <v>0</v>
      </c>
      <c r="AI206" s="10">
        <v>0</v>
      </c>
      <c r="AJ206" s="4">
        <v>0</v>
      </c>
      <c r="AK206" s="4">
        <v>0</v>
      </c>
      <c r="AL206" s="10" t="s">
        <v>1172</v>
      </c>
      <c r="AM206" s="1">
        <v>395298</v>
      </c>
      <c r="AN206" s="1">
        <v>3</v>
      </c>
      <c r="AX206"/>
      <c r="AY206"/>
    </row>
    <row r="207" spans="1:51" x14ac:dyDescent="0.25">
      <c r="A207" t="s">
        <v>721</v>
      </c>
      <c r="B207" t="s">
        <v>328</v>
      </c>
      <c r="C207" t="s">
        <v>815</v>
      </c>
      <c r="D207" t="s">
        <v>772</v>
      </c>
      <c r="E207" s="4">
        <v>85.054347826086953</v>
      </c>
      <c r="F207" s="4">
        <v>285.0328260869565</v>
      </c>
      <c r="G207" s="4">
        <v>104.40510869565219</v>
      </c>
      <c r="H207" s="10">
        <v>0.36629152553748584</v>
      </c>
      <c r="I207" s="4">
        <v>269.46217391304344</v>
      </c>
      <c r="J207" s="4">
        <v>99.70402173913044</v>
      </c>
      <c r="K207" s="10">
        <v>0.37001119782884756</v>
      </c>
      <c r="L207" s="4">
        <v>43.596195652173904</v>
      </c>
      <c r="M207" s="4">
        <v>19.962173913043479</v>
      </c>
      <c r="N207" s="10">
        <v>0.45788797885734955</v>
      </c>
      <c r="O207" s="4">
        <v>28.025543478260868</v>
      </c>
      <c r="P207" s="4">
        <v>15.261086956521739</v>
      </c>
      <c r="Q207" s="8">
        <v>0.54454205208757545</v>
      </c>
      <c r="R207" s="4">
        <v>6.9429347826086953</v>
      </c>
      <c r="S207" s="4">
        <v>1.8559782608695652</v>
      </c>
      <c r="T207" s="10">
        <v>0.26731898238747553</v>
      </c>
      <c r="U207" s="4">
        <v>8.6277173913043477</v>
      </c>
      <c r="V207" s="4">
        <v>2.8451086956521738</v>
      </c>
      <c r="W207" s="10">
        <v>0.32976377952755903</v>
      </c>
      <c r="X207" s="4">
        <v>87.986956521739131</v>
      </c>
      <c r="Y207" s="4">
        <v>27.095108695652176</v>
      </c>
      <c r="Z207" s="10">
        <v>0.30794460641399418</v>
      </c>
      <c r="AA207" s="4">
        <v>0</v>
      </c>
      <c r="AB207" s="4">
        <v>0</v>
      </c>
      <c r="AC207" s="10" t="s">
        <v>1172</v>
      </c>
      <c r="AD207" s="4">
        <v>148.89532608695652</v>
      </c>
      <c r="AE207" s="4">
        <v>57.347826086956523</v>
      </c>
      <c r="AF207" s="10">
        <v>0.38515531409941478</v>
      </c>
      <c r="AG207" s="4">
        <v>4.5543478260869561</v>
      </c>
      <c r="AH207" s="4">
        <v>0</v>
      </c>
      <c r="AI207" s="10">
        <v>0</v>
      </c>
      <c r="AJ207" s="4">
        <v>0</v>
      </c>
      <c r="AK207" s="4">
        <v>0</v>
      </c>
      <c r="AL207" s="10" t="s">
        <v>1172</v>
      </c>
      <c r="AM207" s="1">
        <v>395564</v>
      </c>
      <c r="AN207" s="1">
        <v>3</v>
      </c>
      <c r="AX207"/>
      <c r="AY207"/>
    </row>
    <row r="208" spans="1:51" x14ac:dyDescent="0.25">
      <c r="A208" t="s">
        <v>721</v>
      </c>
      <c r="B208" t="s">
        <v>541</v>
      </c>
      <c r="C208" t="s">
        <v>1098</v>
      </c>
      <c r="D208" t="s">
        <v>735</v>
      </c>
      <c r="E208" s="4">
        <v>39.826086956521742</v>
      </c>
      <c r="F208" s="4">
        <v>132.70521739130436</v>
      </c>
      <c r="G208" s="4">
        <v>17.434782608695652</v>
      </c>
      <c r="H208" s="10">
        <v>0.13137978258447949</v>
      </c>
      <c r="I208" s="4">
        <v>118.07478260869564</v>
      </c>
      <c r="J208" s="4">
        <v>17.434782608695652</v>
      </c>
      <c r="K208" s="10">
        <v>0.14765881607824077</v>
      </c>
      <c r="L208" s="4">
        <v>37.275869565217391</v>
      </c>
      <c r="M208" s="4">
        <v>4.7201086956521738</v>
      </c>
      <c r="N208" s="10">
        <v>0.12662638727700051</v>
      </c>
      <c r="O208" s="4">
        <v>22.645434782608696</v>
      </c>
      <c r="P208" s="4">
        <v>4.7201086956521738</v>
      </c>
      <c r="Q208" s="8">
        <v>0.2084353310485845</v>
      </c>
      <c r="R208" s="4">
        <v>9.4239130434782616</v>
      </c>
      <c r="S208" s="4">
        <v>0</v>
      </c>
      <c r="T208" s="10">
        <v>0</v>
      </c>
      <c r="U208" s="4">
        <v>5.2065217391304346</v>
      </c>
      <c r="V208" s="4">
        <v>0</v>
      </c>
      <c r="W208" s="10">
        <v>0</v>
      </c>
      <c r="X208" s="4">
        <v>26.163043478260871</v>
      </c>
      <c r="Y208" s="4">
        <v>3.0434782608695654</v>
      </c>
      <c r="Z208" s="10">
        <v>0.11632737847943499</v>
      </c>
      <c r="AA208" s="4">
        <v>0</v>
      </c>
      <c r="AB208" s="4">
        <v>0</v>
      </c>
      <c r="AC208" s="10" t="s">
        <v>1172</v>
      </c>
      <c r="AD208" s="4">
        <v>66.627717391304344</v>
      </c>
      <c r="AE208" s="4">
        <v>9.6711956521739122</v>
      </c>
      <c r="AF208" s="10">
        <v>0.14515273869244258</v>
      </c>
      <c r="AG208" s="4">
        <v>2.6385869565217392</v>
      </c>
      <c r="AH208" s="4">
        <v>0</v>
      </c>
      <c r="AI208" s="10">
        <v>0</v>
      </c>
      <c r="AJ208" s="4">
        <v>0</v>
      </c>
      <c r="AK208" s="4">
        <v>0</v>
      </c>
      <c r="AL208" s="10" t="s">
        <v>1172</v>
      </c>
      <c r="AM208" s="1">
        <v>395877</v>
      </c>
      <c r="AN208" s="1">
        <v>3</v>
      </c>
      <c r="AX208"/>
      <c r="AY208"/>
    </row>
    <row r="209" spans="1:51" x14ac:dyDescent="0.25">
      <c r="A209" t="s">
        <v>721</v>
      </c>
      <c r="B209" t="s">
        <v>181</v>
      </c>
      <c r="C209" t="s">
        <v>984</v>
      </c>
      <c r="D209" t="s">
        <v>792</v>
      </c>
      <c r="E209" s="4">
        <v>27.728260869565219</v>
      </c>
      <c r="F209" s="4">
        <v>113.46021739130435</v>
      </c>
      <c r="G209" s="4">
        <v>0.63043478260869568</v>
      </c>
      <c r="H209" s="10">
        <v>5.5564390506536478E-3</v>
      </c>
      <c r="I209" s="4">
        <v>104.68304347826087</v>
      </c>
      <c r="J209" s="4">
        <v>0.63043478260869568</v>
      </c>
      <c r="K209" s="10">
        <v>6.0223199637830143E-3</v>
      </c>
      <c r="L209" s="4">
        <v>29.600543478260871</v>
      </c>
      <c r="M209" s="4">
        <v>0</v>
      </c>
      <c r="N209" s="10">
        <v>0</v>
      </c>
      <c r="O209" s="4">
        <v>20.823369565217391</v>
      </c>
      <c r="P209" s="4">
        <v>0</v>
      </c>
      <c r="Q209" s="8">
        <v>0</v>
      </c>
      <c r="R209" s="4">
        <v>4.9211956521739131</v>
      </c>
      <c r="S209" s="4">
        <v>0</v>
      </c>
      <c r="T209" s="10">
        <v>0</v>
      </c>
      <c r="U209" s="4">
        <v>3.8559782608695654</v>
      </c>
      <c r="V209" s="4">
        <v>0</v>
      </c>
      <c r="W209" s="10">
        <v>0</v>
      </c>
      <c r="X209" s="4">
        <v>20.073369565217391</v>
      </c>
      <c r="Y209" s="4">
        <v>0.63043478260869568</v>
      </c>
      <c r="Z209" s="10">
        <v>3.1406524976309733E-2</v>
      </c>
      <c r="AA209" s="4">
        <v>0</v>
      </c>
      <c r="AB209" s="4">
        <v>0</v>
      </c>
      <c r="AC209" s="10" t="s">
        <v>1172</v>
      </c>
      <c r="AD209" s="4">
        <v>50.051630434782609</v>
      </c>
      <c r="AE209" s="4">
        <v>0</v>
      </c>
      <c r="AF209" s="10">
        <v>0</v>
      </c>
      <c r="AG209" s="4">
        <v>13.734673913043478</v>
      </c>
      <c r="AH209" s="4">
        <v>0</v>
      </c>
      <c r="AI209" s="10">
        <v>0</v>
      </c>
      <c r="AJ209" s="4">
        <v>0</v>
      </c>
      <c r="AK209" s="4">
        <v>0</v>
      </c>
      <c r="AL209" s="10" t="s">
        <v>1172</v>
      </c>
      <c r="AM209" s="1">
        <v>395356</v>
      </c>
      <c r="AN209" s="1">
        <v>3</v>
      </c>
      <c r="AX209"/>
      <c r="AY209"/>
    </row>
    <row r="210" spans="1:51" x14ac:dyDescent="0.25">
      <c r="A210" t="s">
        <v>721</v>
      </c>
      <c r="B210" t="s">
        <v>270</v>
      </c>
      <c r="C210" t="s">
        <v>948</v>
      </c>
      <c r="D210" t="s">
        <v>736</v>
      </c>
      <c r="E210" s="4">
        <v>171.69565217391303</v>
      </c>
      <c r="F210" s="4">
        <v>584.35782608695649</v>
      </c>
      <c r="G210" s="4">
        <v>149.01847826086959</v>
      </c>
      <c r="H210" s="10">
        <v>0.2550123770203338</v>
      </c>
      <c r="I210" s="4">
        <v>566.79391304347826</v>
      </c>
      <c r="J210" s="4">
        <v>148.32282608695655</v>
      </c>
      <c r="K210" s="10">
        <v>0.26168740114112488</v>
      </c>
      <c r="L210" s="4">
        <v>105.16489130434785</v>
      </c>
      <c r="M210" s="4">
        <v>10.640326086956525</v>
      </c>
      <c r="N210" s="10">
        <v>0.10117755036862403</v>
      </c>
      <c r="O210" s="4">
        <v>92.990978260869582</v>
      </c>
      <c r="P210" s="4">
        <v>9.9446739130434825</v>
      </c>
      <c r="Q210" s="8">
        <v>0.10694235181767285</v>
      </c>
      <c r="R210" s="4">
        <v>12.173913043478262</v>
      </c>
      <c r="S210" s="4">
        <v>0.69565217391304346</v>
      </c>
      <c r="T210" s="10">
        <v>5.7142857142857141E-2</v>
      </c>
      <c r="U210" s="4">
        <v>0</v>
      </c>
      <c r="V210" s="4">
        <v>0</v>
      </c>
      <c r="W210" s="10" t="s">
        <v>1172</v>
      </c>
      <c r="X210" s="4">
        <v>83.328695652173906</v>
      </c>
      <c r="Y210" s="4">
        <v>20.9570652173913</v>
      </c>
      <c r="Z210" s="10">
        <v>0.25149877906248691</v>
      </c>
      <c r="AA210" s="4">
        <v>5.39</v>
      </c>
      <c r="AB210" s="4">
        <v>0</v>
      </c>
      <c r="AC210" s="10">
        <v>0</v>
      </c>
      <c r="AD210" s="4">
        <v>390.47423913043474</v>
      </c>
      <c r="AE210" s="4">
        <v>117.42108695652178</v>
      </c>
      <c r="AF210" s="10">
        <v>0.30071404253968781</v>
      </c>
      <c r="AG210" s="4">
        <v>0</v>
      </c>
      <c r="AH210" s="4">
        <v>0</v>
      </c>
      <c r="AI210" s="10" t="s">
        <v>1172</v>
      </c>
      <c r="AJ210" s="4">
        <v>0</v>
      </c>
      <c r="AK210" s="4">
        <v>0</v>
      </c>
      <c r="AL210" s="10" t="s">
        <v>1172</v>
      </c>
      <c r="AM210" s="1">
        <v>395479</v>
      </c>
      <c r="AN210" s="1">
        <v>3</v>
      </c>
      <c r="AX210"/>
      <c r="AY210"/>
    </row>
    <row r="211" spans="1:51" x14ac:dyDescent="0.25">
      <c r="A211" t="s">
        <v>721</v>
      </c>
      <c r="B211" t="s">
        <v>348</v>
      </c>
      <c r="C211" t="s">
        <v>869</v>
      </c>
      <c r="D211" t="s">
        <v>795</v>
      </c>
      <c r="E211" s="4">
        <v>65.956521739130437</v>
      </c>
      <c r="F211" s="4">
        <v>213.30706521739131</v>
      </c>
      <c r="G211" s="4">
        <v>1.1711956521739131</v>
      </c>
      <c r="H211" s="10">
        <v>5.4906556938481722E-3</v>
      </c>
      <c r="I211" s="4">
        <v>198.55706521739128</v>
      </c>
      <c r="J211" s="4">
        <v>1.1711956521739131</v>
      </c>
      <c r="K211" s="10">
        <v>5.8985342621357901E-3</v>
      </c>
      <c r="L211" s="4">
        <v>46.225543478260875</v>
      </c>
      <c r="M211" s="4">
        <v>0</v>
      </c>
      <c r="N211" s="10">
        <v>0</v>
      </c>
      <c r="O211" s="4">
        <v>31.475543478260871</v>
      </c>
      <c r="P211" s="4">
        <v>0</v>
      </c>
      <c r="Q211" s="8">
        <v>0</v>
      </c>
      <c r="R211" s="4">
        <v>10.266304347826088</v>
      </c>
      <c r="S211" s="4">
        <v>0</v>
      </c>
      <c r="T211" s="10">
        <v>0</v>
      </c>
      <c r="U211" s="4">
        <v>4.4836956521739131</v>
      </c>
      <c r="V211" s="4">
        <v>0</v>
      </c>
      <c r="W211" s="10">
        <v>0</v>
      </c>
      <c r="X211" s="4">
        <v>49.369565217391305</v>
      </c>
      <c r="Y211" s="4">
        <v>0.5625</v>
      </c>
      <c r="Z211" s="10">
        <v>1.1393659180977542E-2</v>
      </c>
      <c r="AA211" s="4">
        <v>0</v>
      </c>
      <c r="AB211" s="4">
        <v>0</v>
      </c>
      <c r="AC211" s="10" t="s">
        <v>1172</v>
      </c>
      <c r="AD211" s="4">
        <v>106.85326086956522</v>
      </c>
      <c r="AE211" s="4">
        <v>0.60869565217391308</v>
      </c>
      <c r="AF211" s="10">
        <v>5.6965566349626165E-3</v>
      </c>
      <c r="AG211" s="4">
        <v>10.858695652173912</v>
      </c>
      <c r="AH211" s="4">
        <v>0</v>
      </c>
      <c r="AI211" s="10">
        <v>0</v>
      </c>
      <c r="AJ211" s="4">
        <v>0</v>
      </c>
      <c r="AK211" s="4">
        <v>0</v>
      </c>
      <c r="AL211" s="10" t="s">
        <v>1172</v>
      </c>
      <c r="AM211" s="1">
        <v>395592</v>
      </c>
      <c r="AN211" s="1">
        <v>3</v>
      </c>
      <c r="AX211"/>
      <c r="AY211"/>
    </row>
    <row r="212" spans="1:51" x14ac:dyDescent="0.25">
      <c r="A212" t="s">
        <v>721</v>
      </c>
      <c r="B212" t="s">
        <v>102</v>
      </c>
      <c r="C212" t="s">
        <v>818</v>
      </c>
      <c r="D212" t="s">
        <v>761</v>
      </c>
      <c r="E212" s="4">
        <v>87.173913043478265</v>
      </c>
      <c r="F212" s="4">
        <v>287.64739130434782</v>
      </c>
      <c r="G212" s="4">
        <v>112.52717391304347</v>
      </c>
      <c r="H212" s="10">
        <v>0.39119831194291316</v>
      </c>
      <c r="I212" s="4">
        <v>276.22347826086957</v>
      </c>
      <c r="J212" s="4">
        <v>108.40217391304347</v>
      </c>
      <c r="K212" s="10">
        <v>0.39244373648306186</v>
      </c>
      <c r="L212" s="4">
        <v>50.469456521739126</v>
      </c>
      <c r="M212" s="4">
        <v>22.894021739130434</v>
      </c>
      <c r="N212" s="10">
        <v>0.45362132499423891</v>
      </c>
      <c r="O212" s="4">
        <v>41.012934782608689</v>
      </c>
      <c r="P212" s="4">
        <v>18.769021739130434</v>
      </c>
      <c r="Q212" s="8">
        <v>0.45763664167455131</v>
      </c>
      <c r="R212" s="4">
        <v>5.3315217391304346</v>
      </c>
      <c r="S212" s="4">
        <v>0</v>
      </c>
      <c r="T212" s="10">
        <v>0</v>
      </c>
      <c r="U212" s="4">
        <v>4.125</v>
      </c>
      <c r="V212" s="4">
        <v>4.125</v>
      </c>
      <c r="W212" s="10">
        <v>1</v>
      </c>
      <c r="X212" s="4">
        <v>77.209239130434781</v>
      </c>
      <c r="Y212" s="4">
        <v>39.130434782608695</v>
      </c>
      <c r="Z212" s="10">
        <v>0.50681026290782394</v>
      </c>
      <c r="AA212" s="4">
        <v>1.9673913043478262</v>
      </c>
      <c r="AB212" s="4">
        <v>0</v>
      </c>
      <c r="AC212" s="10">
        <v>0</v>
      </c>
      <c r="AD212" s="4">
        <v>158.00130434782611</v>
      </c>
      <c r="AE212" s="4">
        <v>50.502717391304351</v>
      </c>
      <c r="AF212" s="10">
        <v>0.31963481314133341</v>
      </c>
      <c r="AG212" s="4">
        <v>0</v>
      </c>
      <c r="AH212" s="4">
        <v>0</v>
      </c>
      <c r="AI212" s="10" t="s">
        <v>1172</v>
      </c>
      <c r="AJ212" s="4">
        <v>0</v>
      </c>
      <c r="AK212" s="4">
        <v>0</v>
      </c>
      <c r="AL212" s="10" t="s">
        <v>1172</v>
      </c>
      <c r="AM212" s="1">
        <v>395224</v>
      </c>
      <c r="AN212" s="1">
        <v>3</v>
      </c>
      <c r="AX212"/>
      <c r="AY212"/>
    </row>
    <row r="213" spans="1:51" x14ac:dyDescent="0.25">
      <c r="A213" t="s">
        <v>721</v>
      </c>
      <c r="B213" t="s">
        <v>114</v>
      </c>
      <c r="C213" t="s">
        <v>927</v>
      </c>
      <c r="D213" t="s">
        <v>777</v>
      </c>
      <c r="E213" s="4">
        <v>90.097826086956516</v>
      </c>
      <c r="F213" s="4">
        <v>276.07282608695647</v>
      </c>
      <c r="G213" s="4">
        <v>111.51195652173911</v>
      </c>
      <c r="H213" s="10">
        <v>0.40392224798907028</v>
      </c>
      <c r="I213" s="4">
        <v>265.81195652173909</v>
      </c>
      <c r="J213" s="4">
        <v>111.51195652173911</v>
      </c>
      <c r="K213" s="10">
        <v>0.41951444916519115</v>
      </c>
      <c r="L213" s="4">
        <v>47.569565217391322</v>
      </c>
      <c r="M213" s="4">
        <v>10.63260869565217</v>
      </c>
      <c r="N213" s="10">
        <v>0.22351704597385963</v>
      </c>
      <c r="O213" s="4">
        <v>37.308695652173931</v>
      </c>
      <c r="P213" s="4">
        <v>10.63260869565217</v>
      </c>
      <c r="Q213" s="8">
        <v>0.28499009439459244</v>
      </c>
      <c r="R213" s="4">
        <v>4.7826086956521738</v>
      </c>
      <c r="S213" s="4">
        <v>0</v>
      </c>
      <c r="T213" s="10">
        <v>0</v>
      </c>
      <c r="U213" s="4">
        <v>5.4782608695652177</v>
      </c>
      <c r="V213" s="4">
        <v>0</v>
      </c>
      <c r="W213" s="10">
        <v>0</v>
      </c>
      <c r="X213" s="4">
        <v>68.358695652173878</v>
      </c>
      <c r="Y213" s="4">
        <v>18.153260869565205</v>
      </c>
      <c r="Z213" s="10">
        <v>0.26555891238670692</v>
      </c>
      <c r="AA213" s="4">
        <v>0</v>
      </c>
      <c r="AB213" s="4">
        <v>0</v>
      </c>
      <c r="AC213" s="10" t="s">
        <v>1172</v>
      </c>
      <c r="AD213" s="4">
        <v>156.0728260869565</v>
      </c>
      <c r="AE213" s="4">
        <v>82.726086956521726</v>
      </c>
      <c r="AF213" s="10">
        <v>0.5300479848454247</v>
      </c>
      <c r="AG213" s="4">
        <v>4.0717391304347839</v>
      </c>
      <c r="AH213" s="4">
        <v>0</v>
      </c>
      <c r="AI213" s="10">
        <v>0</v>
      </c>
      <c r="AJ213" s="4">
        <v>0</v>
      </c>
      <c r="AK213" s="4">
        <v>0</v>
      </c>
      <c r="AL213" s="10" t="s">
        <v>1172</v>
      </c>
      <c r="AM213" s="1">
        <v>395249</v>
      </c>
      <c r="AN213" s="1">
        <v>3</v>
      </c>
      <c r="AX213"/>
      <c r="AY213"/>
    </row>
    <row r="214" spans="1:51" x14ac:dyDescent="0.25">
      <c r="A214" t="s">
        <v>721</v>
      </c>
      <c r="B214" t="s">
        <v>27</v>
      </c>
      <c r="C214" t="s">
        <v>848</v>
      </c>
      <c r="D214" t="s">
        <v>758</v>
      </c>
      <c r="E214" s="4">
        <v>115.95652173913044</v>
      </c>
      <c r="F214" s="4">
        <v>378.11641304347825</v>
      </c>
      <c r="G214" s="4">
        <v>0</v>
      </c>
      <c r="H214" s="10">
        <v>0</v>
      </c>
      <c r="I214" s="4">
        <v>343.61369565217387</v>
      </c>
      <c r="J214" s="4">
        <v>0</v>
      </c>
      <c r="K214" s="10">
        <v>0</v>
      </c>
      <c r="L214" s="4">
        <v>59.551630434782609</v>
      </c>
      <c r="M214" s="4">
        <v>0</v>
      </c>
      <c r="N214" s="10">
        <v>0</v>
      </c>
      <c r="O214" s="4">
        <v>28.269021739130434</v>
      </c>
      <c r="P214" s="4">
        <v>0</v>
      </c>
      <c r="Q214" s="8">
        <v>0</v>
      </c>
      <c r="R214" s="4">
        <v>25.782608695652176</v>
      </c>
      <c r="S214" s="4">
        <v>0</v>
      </c>
      <c r="T214" s="10">
        <v>0</v>
      </c>
      <c r="U214" s="4">
        <v>5.5</v>
      </c>
      <c r="V214" s="4">
        <v>0</v>
      </c>
      <c r="W214" s="10">
        <v>0</v>
      </c>
      <c r="X214" s="4">
        <v>125.63</v>
      </c>
      <c r="Y214" s="4">
        <v>0</v>
      </c>
      <c r="Z214" s="10">
        <v>0</v>
      </c>
      <c r="AA214" s="4">
        <v>3.2201086956521738</v>
      </c>
      <c r="AB214" s="4">
        <v>0</v>
      </c>
      <c r="AC214" s="10">
        <v>0</v>
      </c>
      <c r="AD214" s="4">
        <v>188.40217391304347</v>
      </c>
      <c r="AE214" s="4">
        <v>0</v>
      </c>
      <c r="AF214" s="10">
        <v>0</v>
      </c>
      <c r="AG214" s="4">
        <v>1.3125</v>
      </c>
      <c r="AH214" s="4">
        <v>0</v>
      </c>
      <c r="AI214" s="10">
        <v>0</v>
      </c>
      <c r="AJ214" s="4">
        <v>0</v>
      </c>
      <c r="AK214" s="4">
        <v>0</v>
      </c>
      <c r="AL214" s="10" t="s">
        <v>1172</v>
      </c>
      <c r="AM214" s="1">
        <v>395016</v>
      </c>
      <c r="AN214" s="1">
        <v>3</v>
      </c>
      <c r="AX214"/>
      <c r="AY214"/>
    </row>
    <row r="215" spans="1:51" x14ac:dyDescent="0.25">
      <c r="A215" t="s">
        <v>721</v>
      </c>
      <c r="B215" t="s">
        <v>118</v>
      </c>
      <c r="C215" t="s">
        <v>948</v>
      </c>
      <c r="D215" t="s">
        <v>736</v>
      </c>
      <c r="E215" s="4">
        <v>104.26086956521739</v>
      </c>
      <c r="F215" s="4">
        <v>305.48369565217388</v>
      </c>
      <c r="G215" s="4">
        <v>92.244565217391298</v>
      </c>
      <c r="H215" s="10">
        <v>0.30196231920155137</v>
      </c>
      <c r="I215" s="4">
        <v>290.62771739130437</v>
      </c>
      <c r="J215" s="4">
        <v>92.244565217391298</v>
      </c>
      <c r="K215" s="10">
        <v>0.31739768679114727</v>
      </c>
      <c r="L215" s="4">
        <v>66.125</v>
      </c>
      <c r="M215" s="4">
        <v>0.625</v>
      </c>
      <c r="N215" s="10">
        <v>9.4517958412098299E-3</v>
      </c>
      <c r="O215" s="4">
        <v>51.269021739130437</v>
      </c>
      <c r="P215" s="4">
        <v>0.625</v>
      </c>
      <c r="Q215" s="8">
        <v>1.2190597339269624E-2</v>
      </c>
      <c r="R215" s="4">
        <v>9.2010869565217384</v>
      </c>
      <c r="S215" s="4">
        <v>0</v>
      </c>
      <c r="T215" s="10">
        <v>0</v>
      </c>
      <c r="U215" s="4">
        <v>5.6548913043478262</v>
      </c>
      <c r="V215" s="4">
        <v>0</v>
      </c>
      <c r="W215" s="10">
        <v>0</v>
      </c>
      <c r="X215" s="4">
        <v>79.491847826086953</v>
      </c>
      <c r="Y215" s="4">
        <v>15.459239130434783</v>
      </c>
      <c r="Z215" s="10">
        <v>0.1944757802618535</v>
      </c>
      <c r="AA215" s="4">
        <v>0</v>
      </c>
      <c r="AB215" s="4">
        <v>0</v>
      </c>
      <c r="AC215" s="10" t="s">
        <v>1172</v>
      </c>
      <c r="AD215" s="4">
        <v>159.86684782608697</v>
      </c>
      <c r="AE215" s="4">
        <v>76.160326086956516</v>
      </c>
      <c r="AF215" s="10">
        <v>0.47639849739083129</v>
      </c>
      <c r="AG215" s="4">
        <v>0</v>
      </c>
      <c r="AH215" s="4">
        <v>0</v>
      </c>
      <c r="AI215" s="10" t="s">
        <v>1172</v>
      </c>
      <c r="AJ215" s="4">
        <v>0</v>
      </c>
      <c r="AK215" s="4">
        <v>0</v>
      </c>
      <c r="AL215" s="10" t="s">
        <v>1172</v>
      </c>
      <c r="AM215" s="1">
        <v>395256</v>
      </c>
      <c r="AN215" s="1">
        <v>3</v>
      </c>
      <c r="AX215"/>
      <c r="AY215"/>
    </row>
    <row r="216" spans="1:51" x14ac:dyDescent="0.25">
      <c r="A216" t="s">
        <v>721</v>
      </c>
      <c r="B216" t="s">
        <v>130</v>
      </c>
      <c r="C216" t="s">
        <v>892</v>
      </c>
      <c r="D216" t="s">
        <v>767</v>
      </c>
      <c r="E216" s="4">
        <v>74.717391304347828</v>
      </c>
      <c r="F216" s="4">
        <v>216.73641304347825</v>
      </c>
      <c r="G216" s="4">
        <v>46.815217391304344</v>
      </c>
      <c r="H216" s="10">
        <v>0.21600070211512179</v>
      </c>
      <c r="I216" s="4">
        <v>201.20652173913044</v>
      </c>
      <c r="J216" s="4">
        <v>46.815217391304344</v>
      </c>
      <c r="K216" s="10">
        <v>0.23267246502079841</v>
      </c>
      <c r="L216" s="4">
        <v>59.078804347826086</v>
      </c>
      <c r="M216" s="4">
        <v>6.8858695652173916</v>
      </c>
      <c r="N216" s="10">
        <v>0.11655397635803322</v>
      </c>
      <c r="O216" s="4">
        <v>49.285326086956523</v>
      </c>
      <c r="P216" s="4">
        <v>6.8858695652173916</v>
      </c>
      <c r="Q216" s="8">
        <v>0.13971439598610574</v>
      </c>
      <c r="R216" s="4">
        <v>9.7934782608695645</v>
      </c>
      <c r="S216" s="4">
        <v>0</v>
      </c>
      <c r="T216" s="10">
        <v>0</v>
      </c>
      <c r="U216" s="4">
        <v>0</v>
      </c>
      <c r="V216" s="4">
        <v>0</v>
      </c>
      <c r="W216" s="10" t="s">
        <v>1172</v>
      </c>
      <c r="X216" s="4">
        <v>45.293478260869563</v>
      </c>
      <c r="Y216" s="4">
        <v>5.8505434782608692</v>
      </c>
      <c r="Z216" s="10">
        <v>0.12916966642668587</v>
      </c>
      <c r="AA216" s="4">
        <v>5.7364130434782608</v>
      </c>
      <c r="AB216" s="4">
        <v>0</v>
      </c>
      <c r="AC216" s="10">
        <v>0</v>
      </c>
      <c r="AD216" s="4">
        <v>106.62771739130434</v>
      </c>
      <c r="AE216" s="4">
        <v>34.078804347826086</v>
      </c>
      <c r="AF216" s="10">
        <v>0.31960549453349985</v>
      </c>
      <c r="AG216" s="4">
        <v>0</v>
      </c>
      <c r="AH216" s="4">
        <v>0</v>
      </c>
      <c r="AI216" s="10" t="s">
        <v>1172</v>
      </c>
      <c r="AJ216" s="4">
        <v>0</v>
      </c>
      <c r="AK216" s="4">
        <v>0</v>
      </c>
      <c r="AL216" s="10" t="s">
        <v>1172</v>
      </c>
      <c r="AM216" s="1">
        <v>395277</v>
      </c>
      <c r="AN216" s="1">
        <v>3</v>
      </c>
      <c r="AX216"/>
      <c r="AY216"/>
    </row>
    <row r="217" spans="1:51" x14ac:dyDescent="0.25">
      <c r="A217" t="s">
        <v>721</v>
      </c>
      <c r="B217" t="s">
        <v>608</v>
      </c>
      <c r="C217" t="s">
        <v>1031</v>
      </c>
      <c r="D217" t="s">
        <v>768</v>
      </c>
      <c r="E217" s="4">
        <v>71.945652173913047</v>
      </c>
      <c r="F217" s="4">
        <v>252.55510869565219</v>
      </c>
      <c r="G217" s="4">
        <v>25.201847826086958</v>
      </c>
      <c r="H217" s="10">
        <v>9.978751946949159E-2</v>
      </c>
      <c r="I217" s="4">
        <v>215.26434782608698</v>
      </c>
      <c r="J217" s="4">
        <v>25.201847826086958</v>
      </c>
      <c r="K217" s="10">
        <v>0.11707395154188581</v>
      </c>
      <c r="L217" s="4">
        <v>66.915760869565219</v>
      </c>
      <c r="M217" s="4">
        <v>0.2608695652173913</v>
      </c>
      <c r="N217" s="10">
        <v>3.898477157360406E-3</v>
      </c>
      <c r="O217" s="4">
        <v>30.440217391304348</v>
      </c>
      <c r="P217" s="4">
        <v>0.2608695652173913</v>
      </c>
      <c r="Q217" s="8">
        <v>8.5698982324584894E-3</v>
      </c>
      <c r="R217" s="4">
        <v>31.388586956521738</v>
      </c>
      <c r="S217" s="4">
        <v>0</v>
      </c>
      <c r="T217" s="10">
        <v>0</v>
      </c>
      <c r="U217" s="4">
        <v>5.0869565217391308</v>
      </c>
      <c r="V217" s="4">
        <v>0</v>
      </c>
      <c r="W217" s="10">
        <v>0</v>
      </c>
      <c r="X217" s="4">
        <v>56.369130434782612</v>
      </c>
      <c r="Y217" s="4">
        <v>10.975108695652176</v>
      </c>
      <c r="Z217" s="10">
        <v>0.19470069186804376</v>
      </c>
      <c r="AA217" s="4">
        <v>0.81521739130434778</v>
      </c>
      <c r="AB217" s="4">
        <v>0</v>
      </c>
      <c r="AC217" s="10">
        <v>0</v>
      </c>
      <c r="AD217" s="4">
        <v>128.45500000000001</v>
      </c>
      <c r="AE217" s="4">
        <v>13.965869565217391</v>
      </c>
      <c r="AF217" s="10">
        <v>0.10872188365744727</v>
      </c>
      <c r="AG217" s="4">
        <v>0</v>
      </c>
      <c r="AH217" s="4">
        <v>0</v>
      </c>
      <c r="AI217" s="10" t="s">
        <v>1172</v>
      </c>
      <c r="AJ217" s="4">
        <v>0</v>
      </c>
      <c r="AK217" s="4">
        <v>0</v>
      </c>
      <c r="AL217" s="10" t="s">
        <v>1172</v>
      </c>
      <c r="AM217" s="1">
        <v>396048</v>
      </c>
      <c r="AN217" s="1">
        <v>3</v>
      </c>
      <c r="AX217"/>
      <c r="AY217"/>
    </row>
    <row r="218" spans="1:51" x14ac:dyDescent="0.25">
      <c r="A218" t="s">
        <v>721</v>
      </c>
      <c r="B218" t="s">
        <v>440</v>
      </c>
      <c r="C218" t="s">
        <v>836</v>
      </c>
      <c r="D218" t="s">
        <v>781</v>
      </c>
      <c r="E218" s="4">
        <v>73.717391304347828</v>
      </c>
      <c r="F218" s="4">
        <v>241.92663043478262</v>
      </c>
      <c r="G218" s="4">
        <v>57.597826086956502</v>
      </c>
      <c r="H218" s="10">
        <v>0.2380797268305832</v>
      </c>
      <c r="I218" s="4">
        <v>216.54076086956522</v>
      </c>
      <c r="J218" s="4">
        <v>57.597826086956502</v>
      </c>
      <c r="K218" s="10">
        <v>0.26599068856902625</v>
      </c>
      <c r="L218" s="4">
        <v>69.865543478260875</v>
      </c>
      <c r="M218" s="4">
        <v>5.145434782608695</v>
      </c>
      <c r="N218" s="10">
        <v>7.3647674181619022E-2</v>
      </c>
      <c r="O218" s="4">
        <v>53.120978260869563</v>
      </c>
      <c r="P218" s="4">
        <v>5.145434782608695</v>
      </c>
      <c r="Q218" s="8">
        <v>9.6862575785788385E-2</v>
      </c>
      <c r="R218" s="4">
        <v>11.266304347826088</v>
      </c>
      <c r="S218" s="4">
        <v>0</v>
      </c>
      <c r="T218" s="10">
        <v>0</v>
      </c>
      <c r="U218" s="4">
        <v>5.4782608695652177</v>
      </c>
      <c r="V218" s="4">
        <v>0</v>
      </c>
      <c r="W218" s="10">
        <v>0</v>
      </c>
      <c r="X218" s="4">
        <v>58.811304347826081</v>
      </c>
      <c r="Y218" s="4">
        <v>8.2270652173913046</v>
      </c>
      <c r="Z218" s="10">
        <v>0.13988918131681283</v>
      </c>
      <c r="AA218" s="4">
        <v>8.6413043478260878</v>
      </c>
      <c r="AB218" s="4">
        <v>0</v>
      </c>
      <c r="AC218" s="10">
        <v>0</v>
      </c>
      <c r="AD218" s="4">
        <v>104.60847826086957</v>
      </c>
      <c r="AE218" s="4">
        <v>44.225326086956507</v>
      </c>
      <c r="AF218" s="10">
        <v>0.42276999744388477</v>
      </c>
      <c r="AG218" s="4">
        <v>0</v>
      </c>
      <c r="AH218" s="4">
        <v>0</v>
      </c>
      <c r="AI218" s="10" t="s">
        <v>1172</v>
      </c>
      <c r="AJ218" s="4">
        <v>0</v>
      </c>
      <c r="AK218" s="4">
        <v>0</v>
      </c>
      <c r="AL218" s="10" t="s">
        <v>1172</v>
      </c>
      <c r="AM218" s="1">
        <v>395726</v>
      </c>
      <c r="AN218" s="1">
        <v>3</v>
      </c>
      <c r="AX218"/>
      <c r="AY218"/>
    </row>
    <row r="219" spans="1:51" x14ac:dyDescent="0.25">
      <c r="A219" t="s">
        <v>721</v>
      </c>
      <c r="B219" t="s">
        <v>668</v>
      </c>
      <c r="C219" t="s">
        <v>808</v>
      </c>
      <c r="D219" t="s">
        <v>768</v>
      </c>
      <c r="E219" s="4">
        <v>21.934782608695652</v>
      </c>
      <c r="F219" s="4">
        <v>97.198586956521737</v>
      </c>
      <c r="G219" s="4">
        <v>0</v>
      </c>
      <c r="H219" s="10">
        <v>0</v>
      </c>
      <c r="I219" s="4">
        <v>79.994673913043485</v>
      </c>
      <c r="J219" s="4">
        <v>0</v>
      </c>
      <c r="K219" s="10">
        <v>0</v>
      </c>
      <c r="L219" s="4">
        <v>22.646521739130435</v>
      </c>
      <c r="M219" s="4">
        <v>0</v>
      </c>
      <c r="N219" s="10">
        <v>0</v>
      </c>
      <c r="O219" s="4">
        <v>16.52695652173913</v>
      </c>
      <c r="P219" s="4">
        <v>0</v>
      </c>
      <c r="Q219" s="8">
        <v>0</v>
      </c>
      <c r="R219" s="4">
        <v>0.38043478260869568</v>
      </c>
      <c r="S219" s="4">
        <v>0</v>
      </c>
      <c r="T219" s="10">
        <v>0</v>
      </c>
      <c r="U219" s="4">
        <v>5.7391304347826084</v>
      </c>
      <c r="V219" s="4">
        <v>0</v>
      </c>
      <c r="W219" s="10">
        <v>0</v>
      </c>
      <c r="X219" s="4">
        <v>22.774456521739129</v>
      </c>
      <c r="Y219" s="4">
        <v>0</v>
      </c>
      <c r="Z219" s="10">
        <v>0</v>
      </c>
      <c r="AA219" s="4">
        <v>11.084347826086958</v>
      </c>
      <c r="AB219" s="4">
        <v>0</v>
      </c>
      <c r="AC219" s="10">
        <v>0</v>
      </c>
      <c r="AD219" s="4">
        <v>40.693260869565222</v>
      </c>
      <c r="AE219" s="4">
        <v>0</v>
      </c>
      <c r="AF219" s="10">
        <v>0</v>
      </c>
      <c r="AG219" s="4">
        <v>0</v>
      </c>
      <c r="AH219" s="4">
        <v>0</v>
      </c>
      <c r="AI219" s="10" t="s">
        <v>1172</v>
      </c>
      <c r="AJ219" s="4">
        <v>0</v>
      </c>
      <c r="AK219" s="4">
        <v>0</v>
      </c>
      <c r="AL219" s="10" t="s">
        <v>1172</v>
      </c>
      <c r="AM219" s="1">
        <v>396138</v>
      </c>
      <c r="AN219" s="1">
        <v>3</v>
      </c>
      <c r="AX219"/>
      <c r="AY219"/>
    </row>
    <row r="220" spans="1:51" x14ac:dyDescent="0.25">
      <c r="A220" t="s">
        <v>721</v>
      </c>
      <c r="B220" t="s">
        <v>646</v>
      </c>
      <c r="C220" t="s">
        <v>830</v>
      </c>
      <c r="D220" t="s">
        <v>739</v>
      </c>
      <c r="E220" s="4">
        <v>89.434782608695656</v>
      </c>
      <c r="F220" s="4">
        <v>309.7136956521739</v>
      </c>
      <c r="G220" s="4">
        <v>0</v>
      </c>
      <c r="H220" s="10">
        <v>0</v>
      </c>
      <c r="I220" s="4">
        <v>280.0776086956522</v>
      </c>
      <c r="J220" s="4">
        <v>0</v>
      </c>
      <c r="K220" s="10">
        <v>0</v>
      </c>
      <c r="L220" s="4">
        <v>44.705760869565225</v>
      </c>
      <c r="M220" s="4">
        <v>0</v>
      </c>
      <c r="N220" s="10">
        <v>0</v>
      </c>
      <c r="O220" s="4">
        <v>32.475326086956528</v>
      </c>
      <c r="P220" s="4">
        <v>0</v>
      </c>
      <c r="Q220" s="8">
        <v>0</v>
      </c>
      <c r="R220" s="4">
        <v>6.4913043478260883</v>
      </c>
      <c r="S220" s="4">
        <v>0</v>
      </c>
      <c r="T220" s="10">
        <v>0</v>
      </c>
      <c r="U220" s="4">
        <v>5.7391304347826084</v>
      </c>
      <c r="V220" s="4">
        <v>0</v>
      </c>
      <c r="W220" s="10">
        <v>0</v>
      </c>
      <c r="X220" s="4">
        <v>58.309565217391288</v>
      </c>
      <c r="Y220" s="4">
        <v>0</v>
      </c>
      <c r="Z220" s="10">
        <v>0</v>
      </c>
      <c r="AA220" s="4">
        <v>17.405652173913037</v>
      </c>
      <c r="AB220" s="4">
        <v>0</v>
      </c>
      <c r="AC220" s="10">
        <v>0</v>
      </c>
      <c r="AD220" s="4">
        <v>189.29271739130436</v>
      </c>
      <c r="AE220" s="4">
        <v>0</v>
      </c>
      <c r="AF220" s="10">
        <v>0</v>
      </c>
      <c r="AG220" s="4">
        <v>0</v>
      </c>
      <c r="AH220" s="4">
        <v>0</v>
      </c>
      <c r="AI220" s="10" t="s">
        <v>1172</v>
      </c>
      <c r="AJ220" s="4">
        <v>0</v>
      </c>
      <c r="AK220" s="4">
        <v>0</v>
      </c>
      <c r="AL220" s="10" t="s">
        <v>1172</v>
      </c>
      <c r="AM220" s="1">
        <v>396106</v>
      </c>
      <c r="AN220" s="1">
        <v>3</v>
      </c>
      <c r="AX220"/>
      <c r="AY220"/>
    </row>
    <row r="221" spans="1:51" x14ac:dyDescent="0.25">
      <c r="A221" t="s">
        <v>721</v>
      </c>
      <c r="B221" t="s">
        <v>33</v>
      </c>
      <c r="C221" t="s">
        <v>907</v>
      </c>
      <c r="D221" t="s">
        <v>753</v>
      </c>
      <c r="E221" s="4">
        <v>71.076086956521735</v>
      </c>
      <c r="F221" s="4">
        <v>283.11576086956518</v>
      </c>
      <c r="G221" s="4">
        <v>0.78260869565217395</v>
      </c>
      <c r="H221" s="10">
        <v>2.7642710290958728E-3</v>
      </c>
      <c r="I221" s="4">
        <v>254.29902173913041</v>
      </c>
      <c r="J221" s="4">
        <v>0.78260869565217395</v>
      </c>
      <c r="K221" s="10">
        <v>3.0775135912831141E-3</v>
      </c>
      <c r="L221" s="4">
        <v>51.727934782608685</v>
      </c>
      <c r="M221" s="4">
        <v>0.78260869565217395</v>
      </c>
      <c r="N221" s="10">
        <v>1.5129324202506008E-2</v>
      </c>
      <c r="O221" s="4">
        <v>32.419891304347821</v>
      </c>
      <c r="P221" s="4">
        <v>0.78260869565217395</v>
      </c>
      <c r="Q221" s="8">
        <v>2.4139769264038789E-2</v>
      </c>
      <c r="R221" s="4">
        <v>14.264565217391301</v>
      </c>
      <c r="S221" s="4">
        <v>0</v>
      </c>
      <c r="T221" s="10">
        <v>0</v>
      </c>
      <c r="U221" s="4">
        <v>5.0434782608695654</v>
      </c>
      <c r="V221" s="4">
        <v>0</v>
      </c>
      <c r="W221" s="10">
        <v>0</v>
      </c>
      <c r="X221" s="4">
        <v>68.750000000000014</v>
      </c>
      <c r="Y221" s="4">
        <v>0</v>
      </c>
      <c r="Z221" s="10">
        <v>0</v>
      </c>
      <c r="AA221" s="4">
        <v>9.5086956521739125</v>
      </c>
      <c r="AB221" s="4">
        <v>0</v>
      </c>
      <c r="AC221" s="10">
        <v>0</v>
      </c>
      <c r="AD221" s="4">
        <v>153.12913043478258</v>
      </c>
      <c r="AE221" s="4">
        <v>0</v>
      </c>
      <c r="AF221" s="10">
        <v>0</v>
      </c>
      <c r="AG221" s="4">
        <v>0</v>
      </c>
      <c r="AH221" s="4">
        <v>0</v>
      </c>
      <c r="AI221" s="10" t="s">
        <v>1172</v>
      </c>
      <c r="AJ221" s="4">
        <v>0</v>
      </c>
      <c r="AK221" s="4">
        <v>0</v>
      </c>
      <c r="AL221" s="10" t="s">
        <v>1172</v>
      </c>
      <c r="AM221" s="1">
        <v>395031</v>
      </c>
      <c r="AN221" s="1">
        <v>3</v>
      </c>
      <c r="AX221"/>
      <c r="AY221"/>
    </row>
    <row r="222" spans="1:51" x14ac:dyDescent="0.25">
      <c r="A222" t="s">
        <v>721</v>
      </c>
      <c r="B222" t="s">
        <v>376</v>
      </c>
      <c r="C222" t="s">
        <v>1053</v>
      </c>
      <c r="D222" t="s">
        <v>738</v>
      </c>
      <c r="E222" s="4">
        <v>45.260869565217391</v>
      </c>
      <c r="F222" s="4">
        <v>156.54891304347825</v>
      </c>
      <c r="G222" s="4">
        <v>0</v>
      </c>
      <c r="H222" s="10">
        <v>0</v>
      </c>
      <c r="I222" s="4">
        <v>144.66847826086956</v>
      </c>
      <c r="J222" s="4">
        <v>0</v>
      </c>
      <c r="K222" s="10">
        <v>0</v>
      </c>
      <c r="L222" s="4">
        <v>42.89402173913043</v>
      </c>
      <c r="M222" s="4">
        <v>0</v>
      </c>
      <c r="N222" s="10">
        <v>0</v>
      </c>
      <c r="O222" s="4">
        <v>31.013586956521738</v>
      </c>
      <c r="P222" s="4">
        <v>0</v>
      </c>
      <c r="Q222" s="8">
        <v>0</v>
      </c>
      <c r="R222" s="4">
        <v>8</v>
      </c>
      <c r="S222" s="4">
        <v>0</v>
      </c>
      <c r="T222" s="10">
        <v>0</v>
      </c>
      <c r="U222" s="4">
        <v>3.8804347826086958</v>
      </c>
      <c r="V222" s="4">
        <v>0</v>
      </c>
      <c r="W222" s="10">
        <v>0</v>
      </c>
      <c r="X222" s="4">
        <v>21.127717391304348</v>
      </c>
      <c r="Y222" s="4">
        <v>0</v>
      </c>
      <c r="Z222" s="10">
        <v>0</v>
      </c>
      <c r="AA222" s="4">
        <v>0</v>
      </c>
      <c r="AB222" s="4">
        <v>0</v>
      </c>
      <c r="AC222" s="10" t="s">
        <v>1172</v>
      </c>
      <c r="AD222" s="4">
        <v>55.149456521739133</v>
      </c>
      <c r="AE222" s="4">
        <v>0</v>
      </c>
      <c r="AF222" s="10">
        <v>0</v>
      </c>
      <c r="AG222" s="4">
        <v>37.377717391304351</v>
      </c>
      <c r="AH222" s="4">
        <v>0</v>
      </c>
      <c r="AI222" s="10">
        <v>0</v>
      </c>
      <c r="AJ222" s="4">
        <v>0</v>
      </c>
      <c r="AK222" s="4">
        <v>0</v>
      </c>
      <c r="AL222" s="10" t="s">
        <v>1172</v>
      </c>
      <c r="AM222" s="1">
        <v>395633</v>
      </c>
      <c r="AN222" s="1">
        <v>3</v>
      </c>
      <c r="AX222"/>
      <c r="AY222"/>
    </row>
    <row r="223" spans="1:51" x14ac:dyDescent="0.25">
      <c r="A223" t="s">
        <v>721</v>
      </c>
      <c r="B223" t="s">
        <v>514</v>
      </c>
      <c r="C223" t="s">
        <v>974</v>
      </c>
      <c r="D223" t="s">
        <v>756</v>
      </c>
      <c r="E223" s="4">
        <v>47.608695652173914</v>
      </c>
      <c r="F223" s="4">
        <v>198.02989130434781</v>
      </c>
      <c r="G223" s="4">
        <v>3.8423913043478262</v>
      </c>
      <c r="H223" s="10">
        <v>1.9403087478559178E-2</v>
      </c>
      <c r="I223" s="4">
        <v>191.55163043478262</v>
      </c>
      <c r="J223" s="4">
        <v>3.8423913043478262</v>
      </c>
      <c r="K223" s="10">
        <v>2.005929835014399E-2</v>
      </c>
      <c r="L223" s="4">
        <v>53.486413043478258</v>
      </c>
      <c r="M223" s="4">
        <v>0.36956521739130432</v>
      </c>
      <c r="N223" s="10">
        <v>6.9095158258395571E-3</v>
      </c>
      <c r="O223" s="4">
        <v>47.008152173913047</v>
      </c>
      <c r="P223" s="4">
        <v>0.36956521739130432</v>
      </c>
      <c r="Q223" s="8">
        <v>7.8617261113359139E-3</v>
      </c>
      <c r="R223" s="4">
        <v>1.4347826086956521</v>
      </c>
      <c r="S223" s="4">
        <v>0</v>
      </c>
      <c r="T223" s="10">
        <v>0</v>
      </c>
      <c r="U223" s="4">
        <v>5.0434782608695654</v>
      </c>
      <c r="V223" s="4">
        <v>0</v>
      </c>
      <c r="W223" s="10">
        <v>0</v>
      </c>
      <c r="X223" s="4">
        <v>36.165760869565219</v>
      </c>
      <c r="Y223" s="4">
        <v>1.2934782608695652</v>
      </c>
      <c r="Z223" s="10">
        <v>3.5765271620707792E-2</v>
      </c>
      <c r="AA223" s="4">
        <v>0</v>
      </c>
      <c r="AB223" s="4">
        <v>0</v>
      </c>
      <c r="AC223" s="10" t="s">
        <v>1172</v>
      </c>
      <c r="AD223" s="4">
        <v>108.37771739130434</v>
      </c>
      <c r="AE223" s="4">
        <v>2.1793478260869565</v>
      </c>
      <c r="AF223" s="10">
        <v>2.0108818293508513E-2</v>
      </c>
      <c r="AG223" s="4">
        <v>0</v>
      </c>
      <c r="AH223" s="4">
        <v>0</v>
      </c>
      <c r="AI223" s="10" t="s">
        <v>1172</v>
      </c>
      <c r="AJ223" s="4">
        <v>0</v>
      </c>
      <c r="AK223" s="4">
        <v>0</v>
      </c>
      <c r="AL223" s="10" t="s">
        <v>1172</v>
      </c>
      <c r="AM223" s="1">
        <v>395833</v>
      </c>
      <c r="AN223" s="1">
        <v>3</v>
      </c>
      <c r="AX223"/>
      <c r="AY223"/>
    </row>
    <row r="224" spans="1:51" x14ac:dyDescent="0.25">
      <c r="A224" t="s">
        <v>721</v>
      </c>
      <c r="B224" t="s">
        <v>651</v>
      </c>
      <c r="C224" t="s">
        <v>1088</v>
      </c>
      <c r="D224" t="s">
        <v>736</v>
      </c>
      <c r="E224" s="4">
        <v>42.858695652173914</v>
      </c>
      <c r="F224" s="4">
        <v>268.56543478260869</v>
      </c>
      <c r="G224" s="4">
        <v>0</v>
      </c>
      <c r="H224" s="10">
        <v>0</v>
      </c>
      <c r="I224" s="4">
        <v>244.6116304347826</v>
      </c>
      <c r="J224" s="4">
        <v>0</v>
      </c>
      <c r="K224" s="10">
        <v>0</v>
      </c>
      <c r="L224" s="4">
        <v>72.588260869565204</v>
      </c>
      <c r="M224" s="4">
        <v>0</v>
      </c>
      <c r="N224" s="10">
        <v>0</v>
      </c>
      <c r="O224" s="4">
        <v>48.634456521739118</v>
      </c>
      <c r="P224" s="4">
        <v>0</v>
      </c>
      <c r="Q224" s="8">
        <v>0</v>
      </c>
      <c r="R224" s="4">
        <v>18.910326086956523</v>
      </c>
      <c r="S224" s="4">
        <v>0</v>
      </c>
      <c r="T224" s="10">
        <v>0</v>
      </c>
      <c r="U224" s="4">
        <v>5.0434782608695654</v>
      </c>
      <c r="V224" s="4">
        <v>0</v>
      </c>
      <c r="W224" s="10">
        <v>0</v>
      </c>
      <c r="X224" s="4">
        <v>35.559782608695649</v>
      </c>
      <c r="Y224" s="4">
        <v>0</v>
      </c>
      <c r="Z224" s="10">
        <v>0</v>
      </c>
      <c r="AA224" s="4">
        <v>0</v>
      </c>
      <c r="AB224" s="4">
        <v>0</v>
      </c>
      <c r="AC224" s="10" t="s">
        <v>1172</v>
      </c>
      <c r="AD224" s="4">
        <v>160.41739130434783</v>
      </c>
      <c r="AE224" s="4">
        <v>0</v>
      </c>
      <c r="AF224" s="10">
        <v>0</v>
      </c>
      <c r="AG224" s="4">
        <v>0</v>
      </c>
      <c r="AH224" s="4">
        <v>0</v>
      </c>
      <c r="AI224" s="10" t="s">
        <v>1172</v>
      </c>
      <c r="AJ224" s="4">
        <v>0</v>
      </c>
      <c r="AK224" s="4">
        <v>0</v>
      </c>
      <c r="AL224" s="10" t="s">
        <v>1172</v>
      </c>
      <c r="AM224" s="1">
        <v>396113</v>
      </c>
      <c r="AN224" s="1">
        <v>3</v>
      </c>
      <c r="AX224"/>
      <c r="AY224"/>
    </row>
    <row r="225" spans="1:51" x14ac:dyDescent="0.25">
      <c r="A225" t="s">
        <v>721</v>
      </c>
      <c r="B225" t="s">
        <v>649</v>
      </c>
      <c r="C225" t="s">
        <v>1066</v>
      </c>
      <c r="D225" t="s">
        <v>777</v>
      </c>
      <c r="E225" s="4">
        <v>29.5</v>
      </c>
      <c r="F225" s="4">
        <v>157.73967391304345</v>
      </c>
      <c r="G225" s="4">
        <v>0</v>
      </c>
      <c r="H225" s="10">
        <v>0</v>
      </c>
      <c r="I225" s="4">
        <v>131.22336956521738</v>
      </c>
      <c r="J225" s="4">
        <v>0</v>
      </c>
      <c r="K225" s="10">
        <v>0</v>
      </c>
      <c r="L225" s="4">
        <v>65.993478260869566</v>
      </c>
      <c r="M225" s="4">
        <v>0</v>
      </c>
      <c r="N225" s="10">
        <v>0</v>
      </c>
      <c r="O225" s="4">
        <v>41.547826086956526</v>
      </c>
      <c r="P225" s="4">
        <v>0</v>
      </c>
      <c r="Q225" s="8">
        <v>0</v>
      </c>
      <c r="R225" s="4">
        <v>19.228260869565219</v>
      </c>
      <c r="S225" s="4">
        <v>0</v>
      </c>
      <c r="T225" s="10">
        <v>0</v>
      </c>
      <c r="U225" s="4">
        <v>5.2173913043478262</v>
      </c>
      <c r="V225" s="4">
        <v>0</v>
      </c>
      <c r="W225" s="10">
        <v>0</v>
      </c>
      <c r="X225" s="4">
        <v>27.399456521739129</v>
      </c>
      <c r="Y225" s="4">
        <v>0</v>
      </c>
      <c r="Z225" s="10">
        <v>0</v>
      </c>
      <c r="AA225" s="4">
        <v>2.0706521739130435</v>
      </c>
      <c r="AB225" s="4">
        <v>0</v>
      </c>
      <c r="AC225" s="10">
        <v>0</v>
      </c>
      <c r="AD225" s="4">
        <v>57.205434782608691</v>
      </c>
      <c r="AE225" s="4">
        <v>0</v>
      </c>
      <c r="AF225" s="10">
        <v>0</v>
      </c>
      <c r="AG225" s="4">
        <v>5.0706521739130439</v>
      </c>
      <c r="AH225" s="4">
        <v>0</v>
      </c>
      <c r="AI225" s="10">
        <v>0</v>
      </c>
      <c r="AJ225" s="4">
        <v>0</v>
      </c>
      <c r="AK225" s="4">
        <v>0</v>
      </c>
      <c r="AL225" s="10" t="s">
        <v>1172</v>
      </c>
      <c r="AM225" s="1">
        <v>396109</v>
      </c>
      <c r="AN225" s="1">
        <v>3</v>
      </c>
      <c r="AX225"/>
      <c r="AY225"/>
    </row>
    <row r="226" spans="1:51" x14ac:dyDescent="0.25">
      <c r="A226" t="s">
        <v>721</v>
      </c>
      <c r="B226" t="s">
        <v>425</v>
      </c>
      <c r="C226" t="s">
        <v>849</v>
      </c>
      <c r="D226" t="s">
        <v>781</v>
      </c>
      <c r="E226" s="4">
        <v>107.95774647887323</v>
      </c>
      <c r="F226" s="4">
        <v>375.36126760563388</v>
      </c>
      <c r="G226" s="4">
        <v>62.645070422535213</v>
      </c>
      <c r="H226" s="10">
        <v>0.1668927399519336</v>
      </c>
      <c r="I226" s="4">
        <v>310.71408450704229</v>
      </c>
      <c r="J226" s="4">
        <v>61.377464788732397</v>
      </c>
      <c r="K226" s="10">
        <v>0.19753679620320297</v>
      </c>
      <c r="L226" s="4">
        <v>84.831690140845083</v>
      </c>
      <c r="M226" s="4">
        <v>3.352112676056338</v>
      </c>
      <c r="N226" s="10">
        <v>3.9514863731830212E-2</v>
      </c>
      <c r="O226" s="4">
        <v>20.184507042253529</v>
      </c>
      <c r="P226" s="4">
        <v>2.084507042253521</v>
      </c>
      <c r="Q226" s="8">
        <v>0.10327262577628912</v>
      </c>
      <c r="R226" s="4">
        <v>57.999295774647884</v>
      </c>
      <c r="S226" s="4">
        <v>1.267605633802817</v>
      </c>
      <c r="T226" s="10">
        <v>2.1855534914217028E-2</v>
      </c>
      <c r="U226" s="4">
        <v>6.647887323943662</v>
      </c>
      <c r="V226" s="4">
        <v>0</v>
      </c>
      <c r="W226" s="10">
        <v>0</v>
      </c>
      <c r="X226" s="4">
        <v>78.249295774647891</v>
      </c>
      <c r="Y226" s="4">
        <v>14.292957746478873</v>
      </c>
      <c r="Z226" s="10">
        <v>0.18265925085947765</v>
      </c>
      <c r="AA226" s="4">
        <v>0</v>
      </c>
      <c r="AB226" s="4">
        <v>0</v>
      </c>
      <c r="AC226" s="10" t="s">
        <v>1172</v>
      </c>
      <c r="AD226" s="4">
        <v>209.3154929577465</v>
      </c>
      <c r="AE226" s="4">
        <v>45</v>
      </c>
      <c r="AF226" s="10">
        <v>0.21498647502927043</v>
      </c>
      <c r="AG226" s="4">
        <v>2.964788732394366</v>
      </c>
      <c r="AH226" s="4">
        <v>0</v>
      </c>
      <c r="AI226" s="10">
        <v>0</v>
      </c>
      <c r="AJ226" s="4">
        <v>0</v>
      </c>
      <c r="AK226" s="4">
        <v>0</v>
      </c>
      <c r="AL226" s="10" t="s">
        <v>1172</v>
      </c>
      <c r="AM226" s="1">
        <v>395705</v>
      </c>
      <c r="AN226" s="1">
        <v>3</v>
      </c>
      <c r="AX226"/>
      <c r="AY226"/>
    </row>
    <row r="227" spans="1:51" x14ac:dyDescent="0.25">
      <c r="A227" t="s">
        <v>721</v>
      </c>
      <c r="B227" t="s">
        <v>41</v>
      </c>
      <c r="C227" t="s">
        <v>892</v>
      </c>
      <c r="D227" t="s">
        <v>767</v>
      </c>
      <c r="E227" s="4">
        <v>88.130434782608702</v>
      </c>
      <c r="F227" s="4">
        <v>60.603260869565204</v>
      </c>
      <c r="G227" s="4">
        <v>6.5217391304347823</v>
      </c>
      <c r="H227" s="10">
        <v>0.10761366693570085</v>
      </c>
      <c r="I227" s="4">
        <v>57.702173913043467</v>
      </c>
      <c r="J227" s="4">
        <v>6.5217391304347823</v>
      </c>
      <c r="K227" s="10">
        <v>0.11302414949327508</v>
      </c>
      <c r="L227" s="4">
        <v>14.249999999999998</v>
      </c>
      <c r="M227" s="4">
        <v>0.56521739130434778</v>
      </c>
      <c r="N227" s="10">
        <v>3.966437833714722E-2</v>
      </c>
      <c r="O227" s="4">
        <v>11.578260869565215</v>
      </c>
      <c r="P227" s="4">
        <v>0.56521739130434778</v>
      </c>
      <c r="Q227" s="8">
        <v>4.8817123544874212E-2</v>
      </c>
      <c r="R227" s="4">
        <v>1.6478260869565218</v>
      </c>
      <c r="S227" s="4">
        <v>0</v>
      </c>
      <c r="T227" s="10">
        <v>0</v>
      </c>
      <c r="U227" s="4">
        <v>1.0239130434782608</v>
      </c>
      <c r="V227" s="4">
        <v>0</v>
      </c>
      <c r="W227" s="10">
        <v>0</v>
      </c>
      <c r="X227" s="4">
        <v>13.797826086956517</v>
      </c>
      <c r="Y227" s="4">
        <v>2.4782608695652173</v>
      </c>
      <c r="Z227" s="10">
        <v>0.17961241531432179</v>
      </c>
      <c r="AA227" s="4">
        <v>0.22934782608695653</v>
      </c>
      <c r="AB227" s="4">
        <v>0</v>
      </c>
      <c r="AC227" s="10">
        <v>0</v>
      </c>
      <c r="AD227" s="4">
        <v>32.326086956521735</v>
      </c>
      <c r="AE227" s="4">
        <v>3.4782608695652173</v>
      </c>
      <c r="AF227" s="10">
        <v>0.10759919300605246</v>
      </c>
      <c r="AG227" s="4">
        <v>0</v>
      </c>
      <c r="AH227" s="4">
        <v>0</v>
      </c>
      <c r="AI227" s="10" t="s">
        <v>1172</v>
      </c>
      <c r="AJ227" s="4">
        <v>0</v>
      </c>
      <c r="AK227" s="4">
        <v>0</v>
      </c>
      <c r="AL227" s="10" t="s">
        <v>1172</v>
      </c>
      <c r="AM227" s="1">
        <v>395047</v>
      </c>
      <c r="AN227" s="1">
        <v>3</v>
      </c>
      <c r="AX227"/>
      <c r="AY227"/>
    </row>
    <row r="228" spans="1:51" x14ac:dyDescent="0.25">
      <c r="A228" t="s">
        <v>721</v>
      </c>
      <c r="B228" t="s">
        <v>106</v>
      </c>
      <c r="C228" t="s">
        <v>879</v>
      </c>
      <c r="D228" t="s">
        <v>754</v>
      </c>
      <c r="E228" s="4">
        <v>85.304347826086953</v>
      </c>
      <c r="F228" s="4">
        <v>256.45434782608697</v>
      </c>
      <c r="G228" s="4">
        <v>0</v>
      </c>
      <c r="H228" s="10">
        <v>0</v>
      </c>
      <c r="I228" s="4">
        <v>239.43260869565216</v>
      </c>
      <c r="J228" s="4">
        <v>0</v>
      </c>
      <c r="K228" s="10">
        <v>0</v>
      </c>
      <c r="L228" s="4">
        <v>31.495108695652174</v>
      </c>
      <c r="M228" s="4">
        <v>0</v>
      </c>
      <c r="N228" s="10">
        <v>0</v>
      </c>
      <c r="O228" s="4">
        <v>25.728804347826088</v>
      </c>
      <c r="P228" s="4">
        <v>0</v>
      </c>
      <c r="Q228" s="8">
        <v>0</v>
      </c>
      <c r="R228" s="4">
        <v>0</v>
      </c>
      <c r="S228" s="4">
        <v>0</v>
      </c>
      <c r="T228" s="10" t="s">
        <v>1172</v>
      </c>
      <c r="U228" s="4">
        <v>5.7663043478260869</v>
      </c>
      <c r="V228" s="4">
        <v>0</v>
      </c>
      <c r="W228" s="10">
        <v>0</v>
      </c>
      <c r="X228" s="4">
        <v>67.239130434782609</v>
      </c>
      <c r="Y228" s="4">
        <v>0</v>
      </c>
      <c r="Z228" s="10">
        <v>0</v>
      </c>
      <c r="AA228" s="4">
        <v>11.255434782608695</v>
      </c>
      <c r="AB228" s="4">
        <v>0</v>
      </c>
      <c r="AC228" s="10">
        <v>0</v>
      </c>
      <c r="AD228" s="4">
        <v>146.46467391304347</v>
      </c>
      <c r="AE228" s="4">
        <v>0</v>
      </c>
      <c r="AF228" s="10">
        <v>0</v>
      </c>
      <c r="AG228" s="4">
        <v>0</v>
      </c>
      <c r="AH228" s="4">
        <v>0</v>
      </c>
      <c r="AI228" s="10" t="s">
        <v>1172</v>
      </c>
      <c r="AJ228" s="4">
        <v>0</v>
      </c>
      <c r="AK228" s="4">
        <v>0</v>
      </c>
      <c r="AL228" s="10" t="s">
        <v>1172</v>
      </c>
      <c r="AM228" s="1">
        <v>395231</v>
      </c>
      <c r="AN228" s="1">
        <v>3</v>
      </c>
      <c r="AX228"/>
      <c r="AY228"/>
    </row>
    <row r="229" spans="1:51" x14ac:dyDescent="0.25">
      <c r="A229" t="s">
        <v>721</v>
      </c>
      <c r="B229" t="s">
        <v>239</v>
      </c>
      <c r="C229" t="s">
        <v>1008</v>
      </c>
      <c r="D229" t="s">
        <v>778</v>
      </c>
      <c r="E229" s="4">
        <v>82.206521739130437</v>
      </c>
      <c r="F229" s="4">
        <v>284.06271739130437</v>
      </c>
      <c r="G229" s="4">
        <v>1.1521739130434783</v>
      </c>
      <c r="H229" s="10">
        <v>4.0560546756170266E-3</v>
      </c>
      <c r="I229" s="4">
        <v>264.57423913043476</v>
      </c>
      <c r="J229" s="4">
        <v>1.1521739130434783</v>
      </c>
      <c r="K229" s="10">
        <v>4.3548227402270181E-3</v>
      </c>
      <c r="L229" s="4">
        <v>69.685869565217416</v>
      </c>
      <c r="M229" s="4">
        <v>0</v>
      </c>
      <c r="N229" s="10">
        <v>0</v>
      </c>
      <c r="O229" s="4">
        <v>52.826304347826103</v>
      </c>
      <c r="P229" s="4">
        <v>0</v>
      </c>
      <c r="Q229" s="8">
        <v>0</v>
      </c>
      <c r="R229" s="4">
        <v>11.778043478260871</v>
      </c>
      <c r="S229" s="4">
        <v>0</v>
      </c>
      <c r="T229" s="10">
        <v>0</v>
      </c>
      <c r="U229" s="4">
        <v>5.0815217391304346</v>
      </c>
      <c r="V229" s="4">
        <v>0</v>
      </c>
      <c r="W229" s="10">
        <v>0</v>
      </c>
      <c r="X229" s="4">
        <v>75.357826086956507</v>
      </c>
      <c r="Y229" s="4">
        <v>0</v>
      </c>
      <c r="Z229" s="10">
        <v>0</v>
      </c>
      <c r="AA229" s="4">
        <v>2.6289130434782608</v>
      </c>
      <c r="AB229" s="4">
        <v>0</v>
      </c>
      <c r="AC229" s="10">
        <v>0</v>
      </c>
      <c r="AD229" s="4">
        <v>132.09565217391307</v>
      </c>
      <c r="AE229" s="4">
        <v>1.1521739130434783</v>
      </c>
      <c r="AF229" s="10">
        <v>8.7222697649924283E-3</v>
      </c>
      <c r="AG229" s="4">
        <v>4.2944565217391313</v>
      </c>
      <c r="AH229" s="4">
        <v>0</v>
      </c>
      <c r="AI229" s="10">
        <v>0</v>
      </c>
      <c r="AJ229" s="4">
        <v>0</v>
      </c>
      <c r="AK229" s="4">
        <v>0</v>
      </c>
      <c r="AL229" s="10" t="s">
        <v>1172</v>
      </c>
      <c r="AM229" s="1">
        <v>395436</v>
      </c>
      <c r="AN229" s="1">
        <v>3</v>
      </c>
      <c r="AX229"/>
      <c r="AY229"/>
    </row>
    <row r="230" spans="1:51" x14ac:dyDescent="0.25">
      <c r="A230" t="s">
        <v>721</v>
      </c>
      <c r="B230" t="s">
        <v>329</v>
      </c>
      <c r="C230" t="s">
        <v>883</v>
      </c>
      <c r="D230" t="s">
        <v>777</v>
      </c>
      <c r="E230" s="4">
        <v>105.28260869565217</v>
      </c>
      <c r="F230" s="4">
        <v>312.24271739130438</v>
      </c>
      <c r="G230" s="4">
        <v>23.554347826086953</v>
      </c>
      <c r="H230" s="10">
        <v>7.5436019846600644E-2</v>
      </c>
      <c r="I230" s="4">
        <v>264.46826086956526</v>
      </c>
      <c r="J230" s="4">
        <v>14.510869565217391</v>
      </c>
      <c r="K230" s="10">
        <v>5.4868094634516827E-2</v>
      </c>
      <c r="L230" s="4">
        <v>49.641304347826086</v>
      </c>
      <c r="M230" s="4">
        <v>9.0434782608695645</v>
      </c>
      <c r="N230" s="10">
        <v>0.18217648346835996</v>
      </c>
      <c r="O230" s="4">
        <v>6.4320652173913047</v>
      </c>
      <c r="P230" s="4">
        <v>0</v>
      </c>
      <c r="Q230" s="8">
        <v>0</v>
      </c>
      <c r="R230" s="4">
        <v>37.991847826086953</v>
      </c>
      <c r="S230" s="4">
        <v>9.0434782608695645</v>
      </c>
      <c r="T230" s="10">
        <v>0.23803733638509406</v>
      </c>
      <c r="U230" s="4">
        <v>5.2173913043478262</v>
      </c>
      <c r="V230" s="4">
        <v>0</v>
      </c>
      <c r="W230" s="10">
        <v>0</v>
      </c>
      <c r="X230" s="4">
        <v>79.61021739130436</v>
      </c>
      <c r="Y230" s="4">
        <v>5.6548913043478262</v>
      </c>
      <c r="Z230" s="10">
        <v>7.103223040520798E-2</v>
      </c>
      <c r="AA230" s="4">
        <v>4.5652173913043477</v>
      </c>
      <c r="AB230" s="4">
        <v>0</v>
      </c>
      <c r="AC230" s="10">
        <v>0</v>
      </c>
      <c r="AD230" s="4">
        <v>178.42597826086958</v>
      </c>
      <c r="AE230" s="4">
        <v>8.8559782608695645</v>
      </c>
      <c r="AF230" s="10">
        <v>4.9633906156431928E-2</v>
      </c>
      <c r="AG230" s="4">
        <v>0</v>
      </c>
      <c r="AH230" s="4">
        <v>0</v>
      </c>
      <c r="AI230" s="10" t="s">
        <v>1172</v>
      </c>
      <c r="AJ230" s="4">
        <v>0</v>
      </c>
      <c r="AK230" s="4">
        <v>0</v>
      </c>
      <c r="AL230" s="10" t="s">
        <v>1172</v>
      </c>
      <c r="AM230" s="1">
        <v>395566</v>
      </c>
      <c r="AN230" s="1">
        <v>3</v>
      </c>
      <c r="AX230"/>
      <c r="AY230"/>
    </row>
    <row r="231" spans="1:51" x14ac:dyDescent="0.25">
      <c r="A231" t="s">
        <v>721</v>
      </c>
      <c r="B231" t="s">
        <v>16</v>
      </c>
      <c r="C231" t="s">
        <v>905</v>
      </c>
      <c r="D231" t="s">
        <v>768</v>
      </c>
      <c r="E231" s="4">
        <v>86.108695652173907</v>
      </c>
      <c r="F231" s="4">
        <v>296.55217391304348</v>
      </c>
      <c r="G231" s="4">
        <v>21.810326086956522</v>
      </c>
      <c r="H231" s="10">
        <v>7.3546336886243346E-2</v>
      </c>
      <c r="I231" s="4">
        <v>276.47608695652173</v>
      </c>
      <c r="J231" s="4">
        <v>21.810326086956522</v>
      </c>
      <c r="K231" s="10">
        <v>7.8886844526218955E-2</v>
      </c>
      <c r="L231" s="4">
        <v>68.279891304347828</v>
      </c>
      <c r="M231" s="4">
        <v>7.8559782608695654</v>
      </c>
      <c r="N231" s="10">
        <v>0.11505551796871891</v>
      </c>
      <c r="O231" s="4">
        <v>48.203804347826086</v>
      </c>
      <c r="P231" s="4">
        <v>7.8559782608695654</v>
      </c>
      <c r="Q231" s="8">
        <v>0.16297423755566831</v>
      </c>
      <c r="R231" s="4">
        <v>14.032608695652174</v>
      </c>
      <c r="S231" s="4">
        <v>0</v>
      </c>
      <c r="T231" s="10">
        <v>0</v>
      </c>
      <c r="U231" s="4">
        <v>6.0434782608695654</v>
      </c>
      <c r="V231" s="4">
        <v>0</v>
      </c>
      <c r="W231" s="10">
        <v>0</v>
      </c>
      <c r="X231" s="4">
        <v>87.557065217391298</v>
      </c>
      <c r="Y231" s="4">
        <v>5.5108695652173916</v>
      </c>
      <c r="Z231" s="10">
        <v>6.2940318425871333E-2</v>
      </c>
      <c r="AA231" s="4">
        <v>0</v>
      </c>
      <c r="AB231" s="4">
        <v>0</v>
      </c>
      <c r="AC231" s="10" t="s">
        <v>1172</v>
      </c>
      <c r="AD231" s="4">
        <v>140.71521739130435</v>
      </c>
      <c r="AE231" s="4">
        <v>8.4434782608695649</v>
      </c>
      <c r="AF231" s="10">
        <v>6.0004016746744111E-2</v>
      </c>
      <c r="AG231" s="4">
        <v>0</v>
      </c>
      <c r="AH231" s="4">
        <v>0</v>
      </c>
      <c r="AI231" s="10" t="s">
        <v>1172</v>
      </c>
      <c r="AJ231" s="4">
        <v>0</v>
      </c>
      <c r="AK231" s="4">
        <v>0</v>
      </c>
      <c r="AL231" s="10" t="s">
        <v>1172</v>
      </c>
      <c r="AM231" s="1">
        <v>395773</v>
      </c>
      <c r="AN231" s="1">
        <v>3</v>
      </c>
      <c r="AX231"/>
      <c r="AY231"/>
    </row>
    <row r="232" spans="1:51" x14ac:dyDescent="0.25">
      <c r="A232" t="s">
        <v>721</v>
      </c>
      <c r="B232" t="s">
        <v>492</v>
      </c>
      <c r="C232" t="s">
        <v>1081</v>
      </c>
      <c r="D232" t="s">
        <v>776</v>
      </c>
      <c r="E232" s="4">
        <v>56.619565217391305</v>
      </c>
      <c r="F232" s="4">
        <v>245.48913043478262</v>
      </c>
      <c r="G232" s="4">
        <v>15.847826086956522</v>
      </c>
      <c r="H232" s="10">
        <v>6.4556121319459814E-2</v>
      </c>
      <c r="I232" s="4">
        <v>231.05434782608694</v>
      </c>
      <c r="J232" s="4">
        <v>15.847826086956522</v>
      </c>
      <c r="K232" s="10">
        <v>6.8589170626146681E-2</v>
      </c>
      <c r="L232" s="4">
        <v>61.41847826086957</v>
      </c>
      <c r="M232" s="4">
        <v>0</v>
      </c>
      <c r="N232" s="10">
        <v>0</v>
      </c>
      <c r="O232" s="4">
        <v>52.201086956521742</v>
      </c>
      <c r="P232" s="4">
        <v>0</v>
      </c>
      <c r="Q232" s="8">
        <v>0</v>
      </c>
      <c r="R232" s="4">
        <v>4.6086956521739131</v>
      </c>
      <c r="S232" s="4">
        <v>0</v>
      </c>
      <c r="T232" s="10">
        <v>0</v>
      </c>
      <c r="U232" s="4">
        <v>4.6086956521739131</v>
      </c>
      <c r="V232" s="4">
        <v>0</v>
      </c>
      <c r="W232" s="10">
        <v>0</v>
      </c>
      <c r="X232" s="4">
        <v>37.282608695652172</v>
      </c>
      <c r="Y232" s="4">
        <v>15.684782608695652</v>
      </c>
      <c r="Z232" s="10">
        <v>0.42069970845481053</v>
      </c>
      <c r="AA232" s="4">
        <v>5.2173913043478262</v>
      </c>
      <c r="AB232" s="4">
        <v>0</v>
      </c>
      <c r="AC232" s="10">
        <v>0</v>
      </c>
      <c r="AD232" s="4">
        <v>141.57065217391303</v>
      </c>
      <c r="AE232" s="4">
        <v>0.16304347826086957</v>
      </c>
      <c r="AF232" s="10">
        <v>1.1516756881262238E-3</v>
      </c>
      <c r="AG232" s="4">
        <v>0</v>
      </c>
      <c r="AH232" s="4">
        <v>0</v>
      </c>
      <c r="AI232" s="10" t="s">
        <v>1172</v>
      </c>
      <c r="AJ232" s="4">
        <v>0</v>
      </c>
      <c r="AK232" s="4">
        <v>0</v>
      </c>
      <c r="AL232" s="10" t="s">
        <v>1172</v>
      </c>
      <c r="AM232" s="1">
        <v>395800</v>
      </c>
      <c r="AN232" s="1">
        <v>3</v>
      </c>
      <c r="AX232"/>
      <c r="AY232"/>
    </row>
    <row r="233" spans="1:51" x14ac:dyDescent="0.25">
      <c r="A233" t="s">
        <v>721</v>
      </c>
      <c r="B233" t="s">
        <v>408</v>
      </c>
      <c r="C233" t="s">
        <v>1064</v>
      </c>
      <c r="D233" t="s">
        <v>757</v>
      </c>
      <c r="E233" s="4">
        <v>87.804347826086953</v>
      </c>
      <c r="F233" s="4">
        <v>264.01119565217391</v>
      </c>
      <c r="G233" s="4">
        <v>0</v>
      </c>
      <c r="H233" s="10">
        <v>0</v>
      </c>
      <c r="I233" s="4">
        <v>253.47043478260866</v>
      </c>
      <c r="J233" s="4">
        <v>0</v>
      </c>
      <c r="K233" s="10">
        <v>0</v>
      </c>
      <c r="L233" s="4">
        <v>46.782608695652172</v>
      </c>
      <c r="M233" s="4">
        <v>0</v>
      </c>
      <c r="N233" s="10">
        <v>0</v>
      </c>
      <c r="O233" s="4">
        <v>36.241847826086953</v>
      </c>
      <c r="P233" s="4">
        <v>0</v>
      </c>
      <c r="Q233" s="8">
        <v>0</v>
      </c>
      <c r="R233" s="4">
        <v>9.1929347826086953</v>
      </c>
      <c r="S233" s="4">
        <v>0</v>
      </c>
      <c r="T233" s="10">
        <v>0</v>
      </c>
      <c r="U233" s="4">
        <v>1.3478260869565217</v>
      </c>
      <c r="V233" s="4">
        <v>0</v>
      </c>
      <c r="W233" s="10">
        <v>0</v>
      </c>
      <c r="X233" s="4">
        <v>58.875</v>
      </c>
      <c r="Y233" s="4">
        <v>0</v>
      </c>
      <c r="Z233" s="10">
        <v>0</v>
      </c>
      <c r="AA233" s="4">
        <v>0</v>
      </c>
      <c r="AB233" s="4">
        <v>0</v>
      </c>
      <c r="AC233" s="10" t="s">
        <v>1172</v>
      </c>
      <c r="AD233" s="4">
        <v>140.78021739130435</v>
      </c>
      <c r="AE233" s="4">
        <v>0</v>
      </c>
      <c r="AF233" s="10">
        <v>0</v>
      </c>
      <c r="AG233" s="4">
        <v>17.573369565217391</v>
      </c>
      <c r="AH233" s="4">
        <v>0</v>
      </c>
      <c r="AI233" s="10">
        <v>0</v>
      </c>
      <c r="AJ233" s="4">
        <v>0</v>
      </c>
      <c r="AK233" s="4">
        <v>0</v>
      </c>
      <c r="AL233" s="10" t="s">
        <v>1172</v>
      </c>
      <c r="AM233" s="1">
        <v>395683</v>
      </c>
      <c r="AN233" s="1">
        <v>3</v>
      </c>
      <c r="AX233"/>
      <c r="AY233"/>
    </row>
    <row r="234" spans="1:51" x14ac:dyDescent="0.25">
      <c r="A234" t="s">
        <v>721</v>
      </c>
      <c r="B234" t="s">
        <v>272</v>
      </c>
      <c r="C234" t="s">
        <v>979</v>
      </c>
      <c r="D234" t="s">
        <v>736</v>
      </c>
      <c r="E234" s="4">
        <v>168.9891304347826</v>
      </c>
      <c r="F234" s="4">
        <v>492.19467391304346</v>
      </c>
      <c r="G234" s="4">
        <v>31.05880434782609</v>
      </c>
      <c r="H234" s="10">
        <v>6.3102682726943291E-2</v>
      </c>
      <c r="I234" s="4">
        <v>471.15630434782611</v>
      </c>
      <c r="J234" s="4">
        <v>31.05880434782609</v>
      </c>
      <c r="K234" s="10">
        <v>6.5920383662949486E-2</v>
      </c>
      <c r="L234" s="4">
        <v>75.567826086956501</v>
      </c>
      <c r="M234" s="4">
        <v>7.5147826086956497</v>
      </c>
      <c r="N234" s="10">
        <v>9.9444207909968579E-2</v>
      </c>
      <c r="O234" s="4">
        <v>55.785217391304336</v>
      </c>
      <c r="P234" s="4">
        <v>7.5147826086956497</v>
      </c>
      <c r="Q234" s="8">
        <v>0.13470921079294809</v>
      </c>
      <c r="R234" s="4">
        <v>15.173913043478262</v>
      </c>
      <c r="S234" s="4">
        <v>0</v>
      </c>
      <c r="T234" s="10">
        <v>0</v>
      </c>
      <c r="U234" s="4">
        <v>4.6086956521739131</v>
      </c>
      <c r="V234" s="4">
        <v>0</v>
      </c>
      <c r="W234" s="10">
        <v>0</v>
      </c>
      <c r="X234" s="4">
        <v>150.87576086956523</v>
      </c>
      <c r="Y234" s="4">
        <v>3.516521739130436</v>
      </c>
      <c r="Z234" s="10">
        <v>2.3307400200424051E-2</v>
      </c>
      <c r="AA234" s="4">
        <v>1.2557608695652172</v>
      </c>
      <c r="AB234" s="4">
        <v>0</v>
      </c>
      <c r="AC234" s="10">
        <v>0</v>
      </c>
      <c r="AD234" s="4">
        <v>196.47250000000003</v>
      </c>
      <c r="AE234" s="4">
        <v>20.027500000000003</v>
      </c>
      <c r="AF234" s="10">
        <v>0.1019353853592742</v>
      </c>
      <c r="AG234" s="4">
        <v>68.022826086956499</v>
      </c>
      <c r="AH234" s="4">
        <v>0</v>
      </c>
      <c r="AI234" s="10">
        <v>0</v>
      </c>
      <c r="AJ234" s="4">
        <v>0</v>
      </c>
      <c r="AK234" s="4">
        <v>0</v>
      </c>
      <c r="AL234" s="10" t="s">
        <v>1172</v>
      </c>
      <c r="AM234" s="1">
        <v>395481</v>
      </c>
      <c r="AN234" s="1">
        <v>3</v>
      </c>
      <c r="AX234"/>
      <c r="AY234"/>
    </row>
    <row r="235" spans="1:51" x14ac:dyDescent="0.25">
      <c r="A235" t="s">
        <v>721</v>
      </c>
      <c r="B235" t="s">
        <v>235</v>
      </c>
      <c r="C235" t="s">
        <v>872</v>
      </c>
      <c r="D235" t="s">
        <v>767</v>
      </c>
      <c r="E235" s="4">
        <v>47.271739130434781</v>
      </c>
      <c r="F235" s="4">
        <v>194.75</v>
      </c>
      <c r="G235" s="4">
        <v>29.470108695652172</v>
      </c>
      <c r="H235" s="10">
        <v>0.15132276608807277</v>
      </c>
      <c r="I235" s="4">
        <v>172.77717391304347</v>
      </c>
      <c r="J235" s="4">
        <v>29.211956521739129</v>
      </c>
      <c r="K235" s="10">
        <v>0.16907300808404893</v>
      </c>
      <c r="L235" s="4">
        <v>48.095108695652172</v>
      </c>
      <c r="M235" s="4">
        <v>1.5978260869565217</v>
      </c>
      <c r="N235" s="10">
        <v>3.3222215944403638E-2</v>
      </c>
      <c r="O235" s="4">
        <v>26.380434782608695</v>
      </c>
      <c r="P235" s="4">
        <v>1.5978260869565217</v>
      </c>
      <c r="Q235" s="8">
        <v>6.0568603213844253E-2</v>
      </c>
      <c r="R235" s="4">
        <v>13.355978260869565</v>
      </c>
      <c r="S235" s="4">
        <v>0</v>
      </c>
      <c r="T235" s="10">
        <v>0</v>
      </c>
      <c r="U235" s="4">
        <v>8.3586956521739122</v>
      </c>
      <c r="V235" s="4">
        <v>0</v>
      </c>
      <c r="W235" s="10">
        <v>0</v>
      </c>
      <c r="X235" s="4">
        <v>53.138586956521742</v>
      </c>
      <c r="Y235" s="4">
        <v>9.4646739130434785</v>
      </c>
      <c r="Z235" s="10">
        <v>0.17811301457427767</v>
      </c>
      <c r="AA235" s="4">
        <v>0.25815217391304346</v>
      </c>
      <c r="AB235" s="4">
        <v>0.25815217391304346</v>
      </c>
      <c r="AC235" s="10">
        <v>1</v>
      </c>
      <c r="AD235" s="4">
        <v>77.972826086956516</v>
      </c>
      <c r="AE235" s="4">
        <v>18.149456521739129</v>
      </c>
      <c r="AF235" s="10">
        <v>0.23276643200669128</v>
      </c>
      <c r="AG235" s="4">
        <v>0</v>
      </c>
      <c r="AH235" s="4">
        <v>0</v>
      </c>
      <c r="AI235" s="10" t="s">
        <v>1172</v>
      </c>
      <c r="AJ235" s="4">
        <v>15.285326086956522</v>
      </c>
      <c r="AK235" s="4">
        <v>0</v>
      </c>
      <c r="AL235" s="10" t="s">
        <v>1172</v>
      </c>
      <c r="AM235" s="1">
        <v>395432</v>
      </c>
      <c r="AN235" s="1">
        <v>3</v>
      </c>
      <c r="AX235"/>
      <c r="AY235"/>
    </row>
    <row r="236" spans="1:51" x14ac:dyDescent="0.25">
      <c r="A236" t="s">
        <v>721</v>
      </c>
      <c r="B236" t="s">
        <v>681</v>
      </c>
      <c r="C236" t="s">
        <v>912</v>
      </c>
      <c r="D236" t="s">
        <v>771</v>
      </c>
      <c r="E236" s="4">
        <v>142.20652173913044</v>
      </c>
      <c r="F236" s="4">
        <v>1035.9164130434783</v>
      </c>
      <c r="G236" s="4">
        <v>0</v>
      </c>
      <c r="H236" s="10">
        <v>0</v>
      </c>
      <c r="I236" s="4">
        <v>1013.3185869565217</v>
      </c>
      <c r="J236" s="4">
        <v>0</v>
      </c>
      <c r="K236" s="10">
        <v>0</v>
      </c>
      <c r="L236" s="4">
        <v>214.85989130434783</v>
      </c>
      <c r="M236" s="4">
        <v>0</v>
      </c>
      <c r="N236" s="10">
        <v>0</v>
      </c>
      <c r="O236" s="4">
        <v>192.26206521739132</v>
      </c>
      <c r="P236" s="4">
        <v>0</v>
      </c>
      <c r="Q236" s="8">
        <v>0</v>
      </c>
      <c r="R236" s="4">
        <v>17.217391304347824</v>
      </c>
      <c r="S236" s="4">
        <v>0</v>
      </c>
      <c r="T236" s="10">
        <v>0</v>
      </c>
      <c r="U236" s="4">
        <v>5.3804347826086953</v>
      </c>
      <c r="V236" s="4">
        <v>0</v>
      </c>
      <c r="W236" s="10">
        <v>0</v>
      </c>
      <c r="X236" s="4">
        <v>257.92999999999995</v>
      </c>
      <c r="Y236" s="4">
        <v>0</v>
      </c>
      <c r="Z236" s="10">
        <v>0</v>
      </c>
      <c r="AA236" s="4">
        <v>0</v>
      </c>
      <c r="AB236" s="4">
        <v>0</v>
      </c>
      <c r="AC236" s="10" t="s">
        <v>1172</v>
      </c>
      <c r="AD236" s="4">
        <v>563.12652173913045</v>
      </c>
      <c r="AE236" s="4">
        <v>0</v>
      </c>
      <c r="AF236" s="10">
        <v>0</v>
      </c>
      <c r="AG236" s="4">
        <v>0</v>
      </c>
      <c r="AH236" s="4">
        <v>0</v>
      </c>
      <c r="AI236" s="10" t="s">
        <v>1172</v>
      </c>
      <c r="AJ236" s="4">
        <v>0</v>
      </c>
      <c r="AK236" s="4">
        <v>0</v>
      </c>
      <c r="AL236" s="10" t="s">
        <v>1172</v>
      </c>
      <c r="AM236" t="s">
        <v>4</v>
      </c>
      <c r="AN236" s="1">
        <v>3</v>
      </c>
      <c r="AX236"/>
      <c r="AY236"/>
    </row>
    <row r="237" spans="1:51" x14ac:dyDescent="0.25">
      <c r="A237" t="s">
        <v>721</v>
      </c>
      <c r="B237" t="s">
        <v>379</v>
      </c>
      <c r="C237" t="s">
        <v>881</v>
      </c>
      <c r="D237" t="s">
        <v>774</v>
      </c>
      <c r="E237" s="4">
        <v>20.565217391304348</v>
      </c>
      <c r="F237" s="4">
        <v>121.89913043478259</v>
      </c>
      <c r="G237" s="4">
        <v>15.532282608695652</v>
      </c>
      <c r="H237" s="10">
        <v>0.12741914198481996</v>
      </c>
      <c r="I237" s="4">
        <v>104.39913043478259</v>
      </c>
      <c r="J237" s="4">
        <v>13.165434782608695</v>
      </c>
      <c r="K237" s="10">
        <v>0.12610674751580475</v>
      </c>
      <c r="L237" s="4">
        <v>32.698369565217391</v>
      </c>
      <c r="M237" s="4">
        <v>5.8722826086956523</v>
      </c>
      <c r="N237" s="10">
        <v>0.17958946231197542</v>
      </c>
      <c r="O237" s="4">
        <v>15.198369565217391</v>
      </c>
      <c r="P237" s="4">
        <v>3.5054347826086958</v>
      </c>
      <c r="Q237" s="8">
        <v>0.23064544966922942</v>
      </c>
      <c r="R237" s="4">
        <v>13.396739130434783</v>
      </c>
      <c r="S237" s="4">
        <v>2.3668478260869565</v>
      </c>
      <c r="T237" s="10">
        <v>0.1766734279918864</v>
      </c>
      <c r="U237" s="4">
        <v>4.1032608695652177</v>
      </c>
      <c r="V237" s="4">
        <v>0</v>
      </c>
      <c r="W237" s="10">
        <v>0</v>
      </c>
      <c r="X237" s="4">
        <v>11.486195652173913</v>
      </c>
      <c r="Y237" s="4">
        <v>6.209021739130435</v>
      </c>
      <c r="Z237" s="10">
        <v>0.54056381478712634</v>
      </c>
      <c r="AA237" s="4">
        <v>0</v>
      </c>
      <c r="AB237" s="4">
        <v>0</v>
      </c>
      <c r="AC237" s="10" t="s">
        <v>1172</v>
      </c>
      <c r="AD237" s="4">
        <v>77.714565217391296</v>
      </c>
      <c r="AE237" s="4">
        <v>3.4509782608695652</v>
      </c>
      <c r="AF237" s="10">
        <v>4.4405810560943476E-2</v>
      </c>
      <c r="AG237" s="4">
        <v>0</v>
      </c>
      <c r="AH237" s="4">
        <v>0</v>
      </c>
      <c r="AI237" s="10" t="s">
        <v>1172</v>
      </c>
      <c r="AJ237" s="4">
        <v>0</v>
      </c>
      <c r="AK237" s="4">
        <v>0</v>
      </c>
      <c r="AL237" s="10" t="s">
        <v>1172</v>
      </c>
      <c r="AM237" s="1">
        <v>395637</v>
      </c>
      <c r="AN237" s="1">
        <v>3</v>
      </c>
      <c r="AX237"/>
      <c r="AY237"/>
    </row>
    <row r="238" spans="1:51" x14ac:dyDescent="0.25">
      <c r="A238" t="s">
        <v>721</v>
      </c>
      <c r="B238" t="s">
        <v>115</v>
      </c>
      <c r="C238" t="s">
        <v>946</v>
      </c>
      <c r="D238" t="s">
        <v>765</v>
      </c>
      <c r="E238" s="4">
        <v>96.369565217391298</v>
      </c>
      <c r="F238" s="4">
        <v>388.10445652173917</v>
      </c>
      <c r="G238" s="4">
        <v>29.272717391304347</v>
      </c>
      <c r="H238" s="10">
        <v>7.5424842202667861E-2</v>
      </c>
      <c r="I238" s="4">
        <v>367.04467391304348</v>
      </c>
      <c r="J238" s="4">
        <v>29.272717391304347</v>
      </c>
      <c r="K238" s="10">
        <v>7.9752464677472323E-2</v>
      </c>
      <c r="L238" s="4">
        <v>111.51239130434783</v>
      </c>
      <c r="M238" s="4">
        <v>3.8765217391304354</v>
      </c>
      <c r="N238" s="10">
        <v>3.4763147788216174E-2</v>
      </c>
      <c r="O238" s="4">
        <v>90.452608695652174</v>
      </c>
      <c r="P238" s="4">
        <v>3.8765217391304354</v>
      </c>
      <c r="Q238" s="8">
        <v>4.285693685379325E-2</v>
      </c>
      <c r="R238" s="4">
        <v>13.125</v>
      </c>
      <c r="S238" s="4">
        <v>0</v>
      </c>
      <c r="T238" s="10">
        <v>0</v>
      </c>
      <c r="U238" s="4">
        <v>7.9347826086956523</v>
      </c>
      <c r="V238" s="4">
        <v>0</v>
      </c>
      <c r="W238" s="10">
        <v>0</v>
      </c>
      <c r="X238" s="4">
        <v>71.597499999999997</v>
      </c>
      <c r="Y238" s="4">
        <v>17.143478260869564</v>
      </c>
      <c r="Z238" s="10">
        <v>0.23944241434225447</v>
      </c>
      <c r="AA238" s="4">
        <v>0</v>
      </c>
      <c r="AB238" s="4">
        <v>0</v>
      </c>
      <c r="AC238" s="10" t="s">
        <v>1172</v>
      </c>
      <c r="AD238" s="4">
        <v>204.84239130434781</v>
      </c>
      <c r="AE238" s="4">
        <v>8.1005434782608692</v>
      </c>
      <c r="AF238" s="10">
        <v>3.9545249529065296E-2</v>
      </c>
      <c r="AG238" s="4">
        <v>0</v>
      </c>
      <c r="AH238" s="4">
        <v>0</v>
      </c>
      <c r="AI238" s="10" t="s">
        <v>1172</v>
      </c>
      <c r="AJ238" s="4">
        <v>0.15217391304347827</v>
      </c>
      <c r="AK238" s="4">
        <v>0.15217391304347827</v>
      </c>
      <c r="AL238" s="10">
        <v>1</v>
      </c>
      <c r="AM238" s="1">
        <v>395250</v>
      </c>
      <c r="AN238" s="1">
        <v>3</v>
      </c>
      <c r="AX238"/>
      <c r="AY238"/>
    </row>
    <row r="239" spans="1:51" x14ac:dyDescent="0.25">
      <c r="A239" t="s">
        <v>721</v>
      </c>
      <c r="B239" t="s">
        <v>266</v>
      </c>
      <c r="C239" t="s">
        <v>814</v>
      </c>
      <c r="D239" t="s">
        <v>773</v>
      </c>
      <c r="E239" s="4">
        <v>87.391304347826093</v>
      </c>
      <c r="F239" s="4">
        <v>480.21793478260849</v>
      </c>
      <c r="G239" s="4">
        <v>37.42173913043478</v>
      </c>
      <c r="H239" s="10">
        <v>7.7926575456569225E-2</v>
      </c>
      <c r="I239" s="4">
        <v>458.55760869565199</v>
      </c>
      <c r="J239" s="4">
        <v>37.42173913043478</v>
      </c>
      <c r="K239" s="10">
        <v>8.1607497991101619E-2</v>
      </c>
      <c r="L239" s="4">
        <v>54.228260869565247</v>
      </c>
      <c r="M239" s="4">
        <v>2.3043478260869574</v>
      </c>
      <c r="N239" s="10">
        <v>4.2493485668470631E-2</v>
      </c>
      <c r="O239" s="4">
        <v>39.100543478260896</v>
      </c>
      <c r="P239" s="4">
        <v>2.3043478260869574</v>
      </c>
      <c r="Q239" s="8">
        <v>5.8933907846271442E-2</v>
      </c>
      <c r="R239" s="4">
        <v>9.9103260869565215</v>
      </c>
      <c r="S239" s="4">
        <v>0</v>
      </c>
      <c r="T239" s="10">
        <v>0</v>
      </c>
      <c r="U239" s="4">
        <v>5.2173913043478262</v>
      </c>
      <c r="V239" s="4">
        <v>0</v>
      </c>
      <c r="W239" s="10">
        <v>0</v>
      </c>
      <c r="X239" s="4">
        <v>69.556521739130446</v>
      </c>
      <c r="Y239" s="4">
        <v>2.9695652173913047</v>
      </c>
      <c r="Z239" s="10">
        <v>4.2692836604575568E-2</v>
      </c>
      <c r="AA239" s="4">
        <v>6.5326086956521738</v>
      </c>
      <c r="AB239" s="4">
        <v>0</v>
      </c>
      <c r="AC239" s="10">
        <v>0</v>
      </c>
      <c r="AD239" s="4">
        <v>333.17499999999978</v>
      </c>
      <c r="AE239" s="4">
        <v>32.14782608695652</v>
      </c>
      <c r="AF239" s="10">
        <v>9.6489310683444254E-2</v>
      </c>
      <c r="AG239" s="4">
        <v>16.725543478260871</v>
      </c>
      <c r="AH239" s="4">
        <v>0</v>
      </c>
      <c r="AI239" s="10">
        <v>0</v>
      </c>
      <c r="AJ239" s="4">
        <v>0</v>
      </c>
      <c r="AK239" s="4">
        <v>0</v>
      </c>
      <c r="AL239" s="10" t="s">
        <v>1172</v>
      </c>
      <c r="AM239" s="1">
        <v>395475</v>
      </c>
      <c r="AN239" s="1">
        <v>3</v>
      </c>
      <c r="AX239"/>
      <c r="AY239"/>
    </row>
    <row r="240" spans="1:51" x14ac:dyDescent="0.25">
      <c r="A240" t="s">
        <v>721</v>
      </c>
      <c r="B240" t="s">
        <v>437</v>
      </c>
      <c r="C240" t="s">
        <v>818</v>
      </c>
      <c r="D240" t="s">
        <v>761</v>
      </c>
      <c r="E240" s="4">
        <v>48.510869565217391</v>
      </c>
      <c r="F240" s="4">
        <v>247.72847826086957</v>
      </c>
      <c r="G240" s="4">
        <v>0.35326086956521741</v>
      </c>
      <c r="H240" s="10">
        <v>1.426000240445579E-3</v>
      </c>
      <c r="I240" s="4">
        <v>232.82630434782607</v>
      </c>
      <c r="J240" s="4">
        <v>0.35326086956521741</v>
      </c>
      <c r="K240" s="10">
        <v>1.5172721594097487E-3</v>
      </c>
      <c r="L240" s="4">
        <v>47.236413043478258</v>
      </c>
      <c r="M240" s="4">
        <v>0</v>
      </c>
      <c r="N240" s="10">
        <v>0</v>
      </c>
      <c r="O240" s="4">
        <v>32.334239130434781</v>
      </c>
      <c r="P240" s="4">
        <v>0</v>
      </c>
      <c r="Q240" s="8">
        <v>0</v>
      </c>
      <c r="R240" s="4">
        <v>10.152173913043478</v>
      </c>
      <c r="S240" s="4">
        <v>0</v>
      </c>
      <c r="T240" s="10">
        <v>0</v>
      </c>
      <c r="U240" s="4">
        <v>4.75</v>
      </c>
      <c r="V240" s="4">
        <v>0</v>
      </c>
      <c r="W240" s="10">
        <v>0</v>
      </c>
      <c r="X240" s="4">
        <v>45.568152173913049</v>
      </c>
      <c r="Y240" s="4">
        <v>0</v>
      </c>
      <c r="Z240" s="10">
        <v>0</v>
      </c>
      <c r="AA240" s="4">
        <v>0</v>
      </c>
      <c r="AB240" s="4">
        <v>0</v>
      </c>
      <c r="AC240" s="10" t="s">
        <v>1172</v>
      </c>
      <c r="AD240" s="4">
        <v>154.92391304347825</v>
      </c>
      <c r="AE240" s="4">
        <v>0.35326086956521741</v>
      </c>
      <c r="AF240" s="10">
        <v>2.2802217077106577E-3</v>
      </c>
      <c r="AG240" s="4">
        <v>0</v>
      </c>
      <c r="AH240" s="4">
        <v>0</v>
      </c>
      <c r="AI240" s="10" t="s">
        <v>1172</v>
      </c>
      <c r="AJ240" s="4">
        <v>0</v>
      </c>
      <c r="AK240" s="4">
        <v>0</v>
      </c>
      <c r="AL240" s="10" t="s">
        <v>1172</v>
      </c>
      <c r="AM240" s="1">
        <v>395720</v>
      </c>
      <c r="AN240" s="1">
        <v>3</v>
      </c>
      <c r="AX240"/>
      <c r="AY240"/>
    </row>
    <row r="241" spans="1:51" x14ac:dyDescent="0.25">
      <c r="A241" t="s">
        <v>721</v>
      </c>
      <c r="B241" t="s">
        <v>539</v>
      </c>
      <c r="C241" t="s">
        <v>1097</v>
      </c>
      <c r="D241" t="s">
        <v>784</v>
      </c>
      <c r="E241" s="4">
        <v>81</v>
      </c>
      <c r="F241" s="4">
        <v>325.88543478260874</v>
      </c>
      <c r="G241" s="4">
        <v>117.56521739130434</v>
      </c>
      <c r="H241" s="10">
        <v>0.36075628071481503</v>
      </c>
      <c r="I241" s="4">
        <v>301.67782608695654</v>
      </c>
      <c r="J241" s="4">
        <v>117.56521739130434</v>
      </c>
      <c r="K241" s="10">
        <v>0.38970453651246145</v>
      </c>
      <c r="L241" s="4">
        <v>52.157282608695652</v>
      </c>
      <c r="M241" s="4">
        <v>0.2608695652173913</v>
      </c>
      <c r="N241" s="10">
        <v>5.0015942581697918E-3</v>
      </c>
      <c r="O241" s="4">
        <v>33.782826086956518</v>
      </c>
      <c r="P241" s="4">
        <v>0.2608695652173913</v>
      </c>
      <c r="Q241" s="8">
        <v>7.7219580311581014E-3</v>
      </c>
      <c r="R241" s="4">
        <v>12.99217391304348</v>
      </c>
      <c r="S241" s="4">
        <v>0</v>
      </c>
      <c r="T241" s="10">
        <v>0</v>
      </c>
      <c r="U241" s="4">
        <v>5.3822826086956521</v>
      </c>
      <c r="V241" s="4">
        <v>0</v>
      </c>
      <c r="W241" s="10">
        <v>0</v>
      </c>
      <c r="X241" s="4">
        <v>97.706195652173932</v>
      </c>
      <c r="Y241" s="4">
        <v>48.782608695652172</v>
      </c>
      <c r="Z241" s="10">
        <v>0.49927856027998746</v>
      </c>
      <c r="AA241" s="4">
        <v>5.8331521739130441</v>
      </c>
      <c r="AB241" s="4">
        <v>0</v>
      </c>
      <c r="AC241" s="10">
        <v>0</v>
      </c>
      <c r="AD241" s="4">
        <v>165.32641304347825</v>
      </c>
      <c r="AE241" s="4">
        <v>68.521739130434781</v>
      </c>
      <c r="AF241" s="10">
        <v>0.41446335082836788</v>
      </c>
      <c r="AG241" s="4">
        <v>4.8623913043478257</v>
      </c>
      <c r="AH241" s="4">
        <v>0</v>
      </c>
      <c r="AI241" s="10">
        <v>0</v>
      </c>
      <c r="AJ241" s="4">
        <v>0</v>
      </c>
      <c r="AK241" s="4">
        <v>0</v>
      </c>
      <c r="AL241" s="10" t="s">
        <v>1172</v>
      </c>
      <c r="AM241" s="1">
        <v>395875</v>
      </c>
      <c r="AN241" s="1">
        <v>3</v>
      </c>
      <c r="AX241"/>
      <c r="AY241"/>
    </row>
    <row r="242" spans="1:51" x14ac:dyDescent="0.25">
      <c r="A242" t="s">
        <v>721</v>
      </c>
      <c r="B242" t="s">
        <v>554</v>
      </c>
      <c r="C242" t="s">
        <v>1037</v>
      </c>
      <c r="D242" t="s">
        <v>771</v>
      </c>
      <c r="E242" s="4">
        <v>101.41304347826087</v>
      </c>
      <c r="F242" s="4">
        <v>351.52032608695646</v>
      </c>
      <c r="G242" s="4">
        <v>0</v>
      </c>
      <c r="H242" s="10">
        <v>0</v>
      </c>
      <c r="I242" s="4">
        <v>314.18065217391302</v>
      </c>
      <c r="J242" s="4">
        <v>0</v>
      </c>
      <c r="K242" s="10">
        <v>0</v>
      </c>
      <c r="L242" s="4">
        <v>71.395326086956516</v>
      </c>
      <c r="M242" s="4">
        <v>0</v>
      </c>
      <c r="N242" s="10">
        <v>0</v>
      </c>
      <c r="O242" s="4">
        <v>43.482282608695648</v>
      </c>
      <c r="P242" s="4">
        <v>0</v>
      </c>
      <c r="Q242" s="8">
        <v>0</v>
      </c>
      <c r="R242" s="4">
        <v>23.130434782608695</v>
      </c>
      <c r="S242" s="4">
        <v>0</v>
      </c>
      <c r="T242" s="10">
        <v>0</v>
      </c>
      <c r="U242" s="4">
        <v>4.7826086956521738</v>
      </c>
      <c r="V242" s="4">
        <v>0</v>
      </c>
      <c r="W242" s="10">
        <v>0</v>
      </c>
      <c r="X242" s="4">
        <v>99.065217391304344</v>
      </c>
      <c r="Y242" s="4">
        <v>0</v>
      </c>
      <c r="Z242" s="10">
        <v>0</v>
      </c>
      <c r="AA242" s="4">
        <v>9.4266304347826093</v>
      </c>
      <c r="AB242" s="4">
        <v>0</v>
      </c>
      <c r="AC242" s="10">
        <v>0</v>
      </c>
      <c r="AD242" s="4">
        <v>166.60326086956522</v>
      </c>
      <c r="AE242" s="4">
        <v>0</v>
      </c>
      <c r="AF242" s="10">
        <v>0</v>
      </c>
      <c r="AG242" s="4">
        <v>5.0298913043478262</v>
      </c>
      <c r="AH242" s="4">
        <v>0</v>
      </c>
      <c r="AI242" s="10">
        <v>0</v>
      </c>
      <c r="AJ242" s="4">
        <v>0</v>
      </c>
      <c r="AK242" s="4">
        <v>0</v>
      </c>
      <c r="AL242" s="10" t="s">
        <v>1172</v>
      </c>
      <c r="AM242" s="1">
        <v>395896</v>
      </c>
      <c r="AN242" s="1">
        <v>3</v>
      </c>
      <c r="AX242"/>
      <c r="AY242"/>
    </row>
    <row r="243" spans="1:51" x14ac:dyDescent="0.25">
      <c r="A243" t="s">
        <v>721</v>
      </c>
      <c r="B243" t="s">
        <v>555</v>
      </c>
      <c r="C243" t="s">
        <v>848</v>
      </c>
      <c r="D243" t="s">
        <v>758</v>
      </c>
      <c r="E243" s="4">
        <v>90.956521739130437</v>
      </c>
      <c r="F243" s="4">
        <v>377.95652173913044</v>
      </c>
      <c r="G243" s="4">
        <v>0</v>
      </c>
      <c r="H243" s="10">
        <v>0</v>
      </c>
      <c r="I243" s="4">
        <v>349.64402173913044</v>
      </c>
      <c r="J243" s="4">
        <v>0</v>
      </c>
      <c r="K243" s="10">
        <v>0</v>
      </c>
      <c r="L243" s="4">
        <v>72.0625</v>
      </c>
      <c r="M243" s="4">
        <v>0</v>
      </c>
      <c r="N243" s="10">
        <v>0</v>
      </c>
      <c r="O243" s="4">
        <v>57.997282608695649</v>
      </c>
      <c r="P243" s="4">
        <v>0</v>
      </c>
      <c r="Q243" s="8">
        <v>0</v>
      </c>
      <c r="R243" s="4">
        <v>8.5434782608695645</v>
      </c>
      <c r="S243" s="4">
        <v>0</v>
      </c>
      <c r="T243" s="10">
        <v>0</v>
      </c>
      <c r="U243" s="4">
        <v>5.5217391304347823</v>
      </c>
      <c r="V243" s="4">
        <v>0</v>
      </c>
      <c r="W243" s="10">
        <v>0</v>
      </c>
      <c r="X243" s="4">
        <v>75.978260869565219</v>
      </c>
      <c r="Y243" s="4">
        <v>0</v>
      </c>
      <c r="Z243" s="10">
        <v>0</v>
      </c>
      <c r="AA243" s="4">
        <v>14.247282608695652</v>
      </c>
      <c r="AB243" s="4">
        <v>0</v>
      </c>
      <c r="AC243" s="10">
        <v>0</v>
      </c>
      <c r="AD243" s="4">
        <v>213.68478260869566</v>
      </c>
      <c r="AE243" s="4">
        <v>0</v>
      </c>
      <c r="AF243" s="10">
        <v>0</v>
      </c>
      <c r="AG243" s="4">
        <v>1.9836956521739131</v>
      </c>
      <c r="AH243" s="4">
        <v>0</v>
      </c>
      <c r="AI243" s="10">
        <v>0</v>
      </c>
      <c r="AJ243" s="4">
        <v>0</v>
      </c>
      <c r="AK243" s="4">
        <v>0</v>
      </c>
      <c r="AL243" s="10" t="s">
        <v>1172</v>
      </c>
      <c r="AM243" s="1">
        <v>395898</v>
      </c>
      <c r="AN243" s="1">
        <v>3</v>
      </c>
      <c r="AX243"/>
      <c r="AY243"/>
    </row>
    <row r="244" spans="1:51" x14ac:dyDescent="0.25">
      <c r="A244" t="s">
        <v>721</v>
      </c>
      <c r="B244" t="s">
        <v>12</v>
      </c>
      <c r="C244" t="s">
        <v>979</v>
      </c>
      <c r="D244" t="s">
        <v>736</v>
      </c>
      <c r="E244" s="4">
        <v>100.48913043478261</v>
      </c>
      <c r="F244" s="4">
        <v>332.95510869565209</v>
      </c>
      <c r="G244" s="4">
        <v>25.935978260869561</v>
      </c>
      <c r="H244" s="10">
        <v>7.7896321706771424E-2</v>
      </c>
      <c r="I244" s="4">
        <v>308.12999999999988</v>
      </c>
      <c r="J244" s="4">
        <v>25.935978260869561</v>
      </c>
      <c r="K244" s="10">
        <v>8.4172194401290271E-2</v>
      </c>
      <c r="L244" s="4">
        <v>82.208695652173887</v>
      </c>
      <c r="M244" s="4">
        <v>0.80467391304347824</v>
      </c>
      <c r="N244" s="10">
        <v>9.788184895282423E-3</v>
      </c>
      <c r="O244" s="4">
        <v>57.383586956521711</v>
      </c>
      <c r="P244" s="4">
        <v>0.80467391304347824</v>
      </c>
      <c r="Q244" s="8">
        <v>1.4022718964103134E-2</v>
      </c>
      <c r="R244" s="4">
        <v>20.129456521739133</v>
      </c>
      <c r="S244" s="4">
        <v>0</v>
      </c>
      <c r="T244" s="10">
        <v>0</v>
      </c>
      <c r="U244" s="4">
        <v>4.6956521739130439</v>
      </c>
      <c r="V244" s="4">
        <v>0</v>
      </c>
      <c r="W244" s="10">
        <v>0</v>
      </c>
      <c r="X244" s="4">
        <v>55.44760869565215</v>
      </c>
      <c r="Y244" s="4">
        <v>4.589021739130434</v>
      </c>
      <c r="Z244" s="10">
        <v>8.276320380774646E-2</v>
      </c>
      <c r="AA244" s="4">
        <v>0</v>
      </c>
      <c r="AB244" s="4">
        <v>0</v>
      </c>
      <c r="AC244" s="10" t="s">
        <v>1172</v>
      </c>
      <c r="AD244" s="4">
        <v>195.08999999999995</v>
      </c>
      <c r="AE244" s="4">
        <v>20.54228260869565</v>
      </c>
      <c r="AF244" s="10">
        <v>0.1052964406617236</v>
      </c>
      <c r="AG244" s="4">
        <v>0.20880434782608698</v>
      </c>
      <c r="AH244" s="4">
        <v>0</v>
      </c>
      <c r="AI244" s="10">
        <v>0</v>
      </c>
      <c r="AJ244" s="4">
        <v>0</v>
      </c>
      <c r="AK244" s="4">
        <v>0</v>
      </c>
      <c r="AL244" s="10" t="s">
        <v>1172</v>
      </c>
      <c r="AM244" s="1">
        <v>395342</v>
      </c>
      <c r="AN244" s="1">
        <v>3</v>
      </c>
      <c r="AX244"/>
      <c r="AY244"/>
    </row>
    <row r="245" spans="1:51" x14ac:dyDescent="0.25">
      <c r="A245" t="s">
        <v>721</v>
      </c>
      <c r="B245" t="s">
        <v>629</v>
      </c>
      <c r="C245" t="s">
        <v>1118</v>
      </c>
      <c r="D245" t="s">
        <v>736</v>
      </c>
      <c r="E245" s="4">
        <v>315.75</v>
      </c>
      <c r="F245" s="4">
        <v>1121.8459782608697</v>
      </c>
      <c r="G245" s="4">
        <v>0</v>
      </c>
      <c r="H245" s="10">
        <v>0</v>
      </c>
      <c r="I245" s="4">
        <v>994.52293478260901</v>
      </c>
      <c r="J245" s="4">
        <v>0</v>
      </c>
      <c r="K245" s="10">
        <v>0</v>
      </c>
      <c r="L245" s="4">
        <v>221.37445652173912</v>
      </c>
      <c r="M245" s="4">
        <v>0</v>
      </c>
      <c r="N245" s="10">
        <v>0</v>
      </c>
      <c r="O245" s="4">
        <v>107.60576086956519</v>
      </c>
      <c r="P245" s="4">
        <v>0</v>
      </c>
      <c r="Q245" s="8">
        <v>0</v>
      </c>
      <c r="R245" s="4">
        <v>108.11652173913046</v>
      </c>
      <c r="S245" s="4">
        <v>0</v>
      </c>
      <c r="T245" s="10">
        <v>0</v>
      </c>
      <c r="U245" s="4">
        <v>5.6521739130434785</v>
      </c>
      <c r="V245" s="4">
        <v>0</v>
      </c>
      <c r="W245" s="10">
        <v>0</v>
      </c>
      <c r="X245" s="4">
        <v>184.9858695652174</v>
      </c>
      <c r="Y245" s="4">
        <v>0</v>
      </c>
      <c r="Z245" s="10">
        <v>0</v>
      </c>
      <c r="AA245" s="4">
        <v>13.554347826086957</v>
      </c>
      <c r="AB245" s="4">
        <v>0</v>
      </c>
      <c r="AC245" s="10">
        <v>0</v>
      </c>
      <c r="AD245" s="4">
        <v>693.42858695652205</v>
      </c>
      <c r="AE245" s="4">
        <v>0</v>
      </c>
      <c r="AF245" s="10">
        <v>0</v>
      </c>
      <c r="AG245" s="4">
        <v>8.5027173913043477</v>
      </c>
      <c r="AH245" s="4">
        <v>0</v>
      </c>
      <c r="AI245" s="10">
        <v>0</v>
      </c>
      <c r="AJ245" s="4">
        <v>0</v>
      </c>
      <c r="AK245" s="4">
        <v>0</v>
      </c>
      <c r="AL245" s="10" t="s">
        <v>1172</v>
      </c>
      <c r="AM245" s="1">
        <v>396078</v>
      </c>
      <c r="AN245" s="1">
        <v>3</v>
      </c>
      <c r="AX245"/>
      <c r="AY245"/>
    </row>
    <row r="246" spans="1:51" x14ac:dyDescent="0.25">
      <c r="A246" t="s">
        <v>721</v>
      </c>
      <c r="B246" t="s">
        <v>531</v>
      </c>
      <c r="C246" t="s">
        <v>898</v>
      </c>
      <c r="D246" t="s">
        <v>736</v>
      </c>
      <c r="E246" s="4">
        <v>16.097826086956523</v>
      </c>
      <c r="F246" s="4">
        <v>83.826086956521749</v>
      </c>
      <c r="G246" s="4">
        <v>4.3478260869565216E-2</v>
      </c>
      <c r="H246" s="10">
        <v>5.1867219917012437E-4</v>
      </c>
      <c r="I246" s="4">
        <v>80.133152173913047</v>
      </c>
      <c r="J246" s="4">
        <v>4.3478260869565216E-2</v>
      </c>
      <c r="K246" s="10">
        <v>5.4257519753128278E-4</v>
      </c>
      <c r="L246" s="4">
        <v>51.410326086956523</v>
      </c>
      <c r="M246" s="4">
        <v>4.3478260869565216E-2</v>
      </c>
      <c r="N246" s="10">
        <v>8.4571066124002319E-4</v>
      </c>
      <c r="O246" s="4">
        <v>47.717391304347828</v>
      </c>
      <c r="P246" s="4">
        <v>4.3478260869565216E-2</v>
      </c>
      <c r="Q246" s="8">
        <v>9.1116173120728923E-4</v>
      </c>
      <c r="R246" s="4">
        <v>3.6929347826086958</v>
      </c>
      <c r="S246" s="4">
        <v>0</v>
      </c>
      <c r="T246" s="10">
        <v>0</v>
      </c>
      <c r="U246" s="4">
        <v>0</v>
      </c>
      <c r="V246" s="4">
        <v>0</v>
      </c>
      <c r="W246" s="10" t="s">
        <v>1172</v>
      </c>
      <c r="X246" s="4">
        <v>0</v>
      </c>
      <c r="Y246" s="4">
        <v>0</v>
      </c>
      <c r="Z246" s="10" t="s">
        <v>1172</v>
      </c>
      <c r="AA246" s="4">
        <v>0</v>
      </c>
      <c r="AB246" s="4">
        <v>0</v>
      </c>
      <c r="AC246" s="10" t="s">
        <v>1172</v>
      </c>
      <c r="AD246" s="4">
        <v>32.415760869565219</v>
      </c>
      <c r="AE246" s="4">
        <v>0</v>
      </c>
      <c r="AF246" s="10">
        <v>0</v>
      </c>
      <c r="AG246" s="4">
        <v>0</v>
      </c>
      <c r="AH246" s="4">
        <v>0</v>
      </c>
      <c r="AI246" s="10" t="s">
        <v>1172</v>
      </c>
      <c r="AJ246" s="4">
        <v>0</v>
      </c>
      <c r="AK246" s="4">
        <v>0</v>
      </c>
      <c r="AL246" s="10" t="s">
        <v>1172</v>
      </c>
      <c r="AM246" s="1">
        <v>395861</v>
      </c>
      <c r="AN246" s="1">
        <v>3</v>
      </c>
      <c r="AX246"/>
      <c r="AY246"/>
    </row>
    <row r="247" spans="1:51" x14ac:dyDescent="0.25">
      <c r="A247" t="s">
        <v>721</v>
      </c>
      <c r="B247" t="s">
        <v>167</v>
      </c>
      <c r="C247" t="s">
        <v>881</v>
      </c>
      <c r="D247" t="s">
        <v>774</v>
      </c>
      <c r="E247" s="4">
        <v>255.2608695652174</v>
      </c>
      <c r="F247" s="4">
        <v>881.31510869565204</v>
      </c>
      <c r="G247" s="4">
        <v>241.20358695652175</v>
      </c>
      <c r="H247" s="10">
        <v>0.27368597744058137</v>
      </c>
      <c r="I247" s="4">
        <v>793.65358695652162</v>
      </c>
      <c r="J247" s="4">
        <v>241.20358695652175</v>
      </c>
      <c r="K247" s="10">
        <v>0.30391544991497088</v>
      </c>
      <c r="L247" s="4">
        <v>137.26358695652172</v>
      </c>
      <c r="M247" s="4">
        <v>29.657065217391317</v>
      </c>
      <c r="N247" s="10">
        <v>0.21605923227683974</v>
      </c>
      <c r="O247" s="4">
        <v>85.668695652173881</v>
      </c>
      <c r="P247" s="4">
        <v>29.657065217391317</v>
      </c>
      <c r="Q247" s="8">
        <v>0.34618322354063713</v>
      </c>
      <c r="R247" s="4">
        <v>46.747826086956522</v>
      </c>
      <c r="S247" s="4">
        <v>0</v>
      </c>
      <c r="T247" s="10">
        <v>0</v>
      </c>
      <c r="U247" s="4">
        <v>4.8470652173913047</v>
      </c>
      <c r="V247" s="4">
        <v>0</v>
      </c>
      <c r="W247" s="10">
        <v>0</v>
      </c>
      <c r="X247" s="4">
        <v>194.79760869565217</v>
      </c>
      <c r="Y247" s="4">
        <v>84.644891304347809</v>
      </c>
      <c r="Z247" s="10">
        <v>0.43452736340616616</v>
      </c>
      <c r="AA247" s="4">
        <v>36.066630434782603</v>
      </c>
      <c r="AB247" s="4">
        <v>0</v>
      </c>
      <c r="AC247" s="10">
        <v>0</v>
      </c>
      <c r="AD247" s="4">
        <v>513.18728260869557</v>
      </c>
      <c r="AE247" s="4">
        <v>126.90163043478262</v>
      </c>
      <c r="AF247" s="10">
        <v>0.2472813234764917</v>
      </c>
      <c r="AG247" s="4">
        <v>0</v>
      </c>
      <c r="AH247" s="4">
        <v>0</v>
      </c>
      <c r="AI247" s="10" t="s">
        <v>1172</v>
      </c>
      <c r="AJ247" s="4">
        <v>0</v>
      </c>
      <c r="AK247" s="4">
        <v>0</v>
      </c>
      <c r="AL247" s="10" t="s">
        <v>1172</v>
      </c>
      <c r="AM247" s="1">
        <v>395338</v>
      </c>
      <c r="AN247" s="1">
        <v>3</v>
      </c>
      <c r="AX247"/>
      <c r="AY247"/>
    </row>
    <row r="248" spans="1:51" x14ac:dyDescent="0.25">
      <c r="A248" t="s">
        <v>721</v>
      </c>
      <c r="B248" t="s">
        <v>69</v>
      </c>
      <c r="C248" t="s">
        <v>881</v>
      </c>
      <c r="D248" t="s">
        <v>774</v>
      </c>
      <c r="E248" s="4">
        <v>180.27173913043478</v>
      </c>
      <c r="F248" s="4">
        <v>1038.3439130434783</v>
      </c>
      <c r="G248" s="4">
        <v>15.361413043478262</v>
      </c>
      <c r="H248" s="10">
        <v>1.4794147536775744E-2</v>
      </c>
      <c r="I248" s="4">
        <v>1011.7005434782609</v>
      </c>
      <c r="J248" s="4">
        <v>15.361413043478262</v>
      </c>
      <c r="K248" s="10">
        <v>1.5183754859580486E-2</v>
      </c>
      <c r="L248" s="4">
        <v>63.094565217391306</v>
      </c>
      <c r="M248" s="4">
        <v>0.24456521739130435</v>
      </c>
      <c r="N248" s="10">
        <v>3.8761693110755079E-3</v>
      </c>
      <c r="O248" s="4">
        <v>40.284565217391311</v>
      </c>
      <c r="P248" s="4">
        <v>0.24456521739130435</v>
      </c>
      <c r="Q248" s="8">
        <v>6.0709409688682135E-3</v>
      </c>
      <c r="R248" s="4">
        <v>22.81</v>
      </c>
      <c r="S248" s="4">
        <v>0</v>
      </c>
      <c r="T248" s="10">
        <v>0</v>
      </c>
      <c r="U248" s="4">
        <v>0</v>
      </c>
      <c r="V248" s="4">
        <v>0</v>
      </c>
      <c r="W248" s="10" t="s">
        <v>1172</v>
      </c>
      <c r="X248" s="4">
        <v>255.10434782608701</v>
      </c>
      <c r="Y248" s="4">
        <v>10.127717391304348</v>
      </c>
      <c r="Z248" s="10">
        <v>3.9700293145175029E-2</v>
      </c>
      <c r="AA248" s="4">
        <v>3.8333695652173909</v>
      </c>
      <c r="AB248" s="4">
        <v>0</v>
      </c>
      <c r="AC248" s="10">
        <v>0</v>
      </c>
      <c r="AD248" s="4">
        <v>716.31163043478261</v>
      </c>
      <c r="AE248" s="4">
        <v>4.9891304347826084</v>
      </c>
      <c r="AF248" s="10">
        <v>6.9650278214166859E-3</v>
      </c>
      <c r="AG248" s="4">
        <v>0</v>
      </c>
      <c r="AH248" s="4">
        <v>0</v>
      </c>
      <c r="AI248" s="10" t="s">
        <v>1172</v>
      </c>
      <c r="AJ248" s="4">
        <v>0</v>
      </c>
      <c r="AK248" s="4">
        <v>0</v>
      </c>
      <c r="AL248" s="10" t="s">
        <v>1172</v>
      </c>
      <c r="AM248" s="1">
        <v>395134</v>
      </c>
      <c r="AN248" s="1">
        <v>3</v>
      </c>
      <c r="AX248"/>
      <c r="AY248"/>
    </row>
    <row r="249" spans="1:51" x14ac:dyDescent="0.25">
      <c r="A249" t="s">
        <v>721</v>
      </c>
      <c r="B249" t="s">
        <v>615</v>
      </c>
      <c r="C249" t="s">
        <v>1116</v>
      </c>
      <c r="D249" t="s">
        <v>778</v>
      </c>
      <c r="E249" s="4">
        <v>35.989130434782609</v>
      </c>
      <c r="F249" s="4">
        <v>165.34597826086957</v>
      </c>
      <c r="G249" s="4">
        <v>8.0135869565217401</v>
      </c>
      <c r="H249" s="10">
        <v>4.846556923131537E-2</v>
      </c>
      <c r="I249" s="4">
        <v>156.87315217391307</v>
      </c>
      <c r="J249" s="4">
        <v>4.3722826086956523</v>
      </c>
      <c r="K249" s="10">
        <v>2.7871452495889435E-2</v>
      </c>
      <c r="L249" s="4">
        <v>29.271739130434788</v>
      </c>
      <c r="M249" s="4">
        <v>5.0652173913043486</v>
      </c>
      <c r="N249" s="10">
        <v>0.17304121797252134</v>
      </c>
      <c r="O249" s="4">
        <v>20.798913043478265</v>
      </c>
      <c r="P249" s="4">
        <v>1.423913043478261</v>
      </c>
      <c r="Q249" s="8">
        <v>6.8460935458583741E-2</v>
      </c>
      <c r="R249" s="4">
        <v>2.2989130434782608</v>
      </c>
      <c r="S249" s="4">
        <v>1.8967391304347827</v>
      </c>
      <c r="T249" s="10">
        <v>0.82505910165484642</v>
      </c>
      <c r="U249" s="4">
        <v>6.1739130434782608</v>
      </c>
      <c r="V249" s="4">
        <v>1.7445652173913044</v>
      </c>
      <c r="W249" s="10">
        <v>0.28257042253521131</v>
      </c>
      <c r="X249" s="4">
        <v>38.293804347826097</v>
      </c>
      <c r="Y249" s="4">
        <v>2.1168478260869565</v>
      </c>
      <c r="Z249" s="10">
        <v>5.5279120529771235E-2</v>
      </c>
      <c r="AA249" s="4">
        <v>0</v>
      </c>
      <c r="AB249" s="4">
        <v>0</v>
      </c>
      <c r="AC249" s="10" t="s">
        <v>1172</v>
      </c>
      <c r="AD249" s="4">
        <v>97.780434782608708</v>
      </c>
      <c r="AE249" s="4">
        <v>0.83152173913043481</v>
      </c>
      <c r="AF249" s="10">
        <v>8.5039685186420327E-3</v>
      </c>
      <c r="AG249" s="4">
        <v>0</v>
      </c>
      <c r="AH249" s="4">
        <v>0</v>
      </c>
      <c r="AI249" s="10" t="s">
        <v>1172</v>
      </c>
      <c r="AJ249" s="4">
        <v>0</v>
      </c>
      <c r="AK249" s="4">
        <v>0</v>
      </c>
      <c r="AL249" s="10" t="s">
        <v>1172</v>
      </c>
      <c r="AM249" s="1">
        <v>396062</v>
      </c>
      <c r="AN249" s="1">
        <v>3</v>
      </c>
      <c r="AX249"/>
      <c r="AY249"/>
    </row>
    <row r="250" spans="1:51" x14ac:dyDescent="0.25">
      <c r="A250" t="s">
        <v>721</v>
      </c>
      <c r="B250" t="s">
        <v>609</v>
      </c>
      <c r="C250" t="s">
        <v>830</v>
      </c>
      <c r="D250" t="s">
        <v>739</v>
      </c>
      <c r="E250" s="4">
        <v>59.173913043478258</v>
      </c>
      <c r="F250" s="4">
        <v>210.8608695652174</v>
      </c>
      <c r="G250" s="4">
        <v>23.075326086956519</v>
      </c>
      <c r="H250" s="10">
        <v>0.10943389418120333</v>
      </c>
      <c r="I250" s="4">
        <v>196.71956521739131</v>
      </c>
      <c r="J250" s="4">
        <v>23.075326086956519</v>
      </c>
      <c r="K250" s="10">
        <v>0.11730061553082625</v>
      </c>
      <c r="L250" s="4">
        <v>63.846956521739116</v>
      </c>
      <c r="M250" s="4">
        <v>5.5244565217391308</v>
      </c>
      <c r="N250" s="10">
        <v>8.6526544454129467E-2</v>
      </c>
      <c r="O250" s="4">
        <v>49.705652173913037</v>
      </c>
      <c r="P250" s="4">
        <v>5.5244565217391308</v>
      </c>
      <c r="Q250" s="8">
        <v>0.11114342695695531</v>
      </c>
      <c r="R250" s="4">
        <v>9.5760869565217384</v>
      </c>
      <c r="S250" s="4">
        <v>0</v>
      </c>
      <c r="T250" s="10">
        <v>0</v>
      </c>
      <c r="U250" s="4">
        <v>4.5652173913043477</v>
      </c>
      <c r="V250" s="4">
        <v>0</v>
      </c>
      <c r="W250" s="10">
        <v>0</v>
      </c>
      <c r="X250" s="4">
        <v>29.506521739130434</v>
      </c>
      <c r="Y250" s="4">
        <v>11.059782608695652</v>
      </c>
      <c r="Z250" s="10">
        <v>0.37482502026081194</v>
      </c>
      <c r="AA250" s="4">
        <v>0</v>
      </c>
      <c r="AB250" s="4">
        <v>0</v>
      </c>
      <c r="AC250" s="10" t="s">
        <v>1172</v>
      </c>
      <c r="AD250" s="4">
        <v>114.3008695652174</v>
      </c>
      <c r="AE250" s="4">
        <v>6.4910869565217384</v>
      </c>
      <c r="AF250" s="10">
        <v>5.6789480090683617E-2</v>
      </c>
      <c r="AG250" s="4">
        <v>3.2065217391304346</v>
      </c>
      <c r="AH250" s="4">
        <v>0</v>
      </c>
      <c r="AI250" s="10">
        <v>0</v>
      </c>
      <c r="AJ250" s="4">
        <v>0</v>
      </c>
      <c r="AK250" s="4">
        <v>0</v>
      </c>
      <c r="AL250" s="10" t="s">
        <v>1172</v>
      </c>
      <c r="AM250" s="1">
        <v>396049</v>
      </c>
      <c r="AN250" s="1">
        <v>3</v>
      </c>
      <c r="AX250"/>
      <c r="AY250"/>
    </row>
    <row r="251" spans="1:51" x14ac:dyDescent="0.25">
      <c r="A251" t="s">
        <v>721</v>
      </c>
      <c r="B251" t="s">
        <v>45</v>
      </c>
      <c r="C251" t="s">
        <v>914</v>
      </c>
      <c r="D251" t="s">
        <v>768</v>
      </c>
      <c r="E251" s="4">
        <v>81.576086956521735</v>
      </c>
      <c r="F251" s="4">
        <v>245.08423913043478</v>
      </c>
      <c r="G251" s="4">
        <v>0</v>
      </c>
      <c r="H251" s="10">
        <v>0</v>
      </c>
      <c r="I251" s="4">
        <v>231.67934782608697</v>
      </c>
      <c r="J251" s="4">
        <v>0</v>
      </c>
      <c r="K251" s="10">
        <v>0</v>
      </c>
      <c r="L251" s="4">
        <v>50.239130434782609</v>
      </c>
      <c r="M251" s="4">
        <v>0</v>
      </c>
      <c r="N251" s="10">
        <v>0</v>
      </c>
      <c r="O251" s="4">
        <v>36.834239130434781</v>
      </c>
      <c r="P251" s="4">
        <v>0</v>
      </c>
      <c r="Q251" s="8">
        <v>0</v>
      </c>
      <c r="R251" s="4">
        <v>8.9266304347826093</v>
      </c>
      <c r="S251" s="4">
        <v>0</v>
      </c>
      <c r="T251" s="10">
        <v>0</v>
      </c>
      <c r="U251" s="4">
        <v>4.4782608695652177</v>
      </c>
      <c r="V251" s="4">
        <v>0</v>
      </c>
      <c r="W251" s="10">
        <v>0</v>
      </c>
      <c r="X251" s="4">
        <v>55.358695652173914</v>
      </c>
      <c r="Y251" s="4">
        <v>0</v>
      </c>
      <c r="Z251" s="10">
        <v>0</v>
      </c>
      <c r="AA251" s="4">
        <v>0</v>
      </c>
      <c r="AB251" s="4">
        <v>0</v>
      </c>
      <c r="AC251" s="10" t="s">
        <v>1172</v>
      </c>
      <c r="AD251" s="4">
        <v>104.13858695652173</v>
      </c>
      <c r="AE251" s="4">
        <v>0</v>
      </c>
      <c r="AF251" s="10">
        <v>0</v>
      </c>
      <c r="AG251" s="4">
        <v>35.347826086956523</v>
      </c>
      <c r="AH251" s="4">
        <v>0</v>
      </c>
      <c r="AI251" s="10">
        <v>0</v>
      </c>
      <c r="AJ251" s="4">
        <v>0</v>
      </c>
      <c r="AK251" s="4">
        <v>0</v>
      </c>
      <c r="AL251" s="10" t="s">
        <v>1172</v>
      </c>
      <c r="AM251" s="1">
        <v>395066</v>
      </c>
      <c r="AN251" s="1">
        <v>3</v>
      </c>
      <c r="AX251"/>
      <c r="AY251"/>
    </row>
    <row r="252" spans="1:51" x14ac:dyDescent="0.25">
      <c r="A252" t="s">
        <v>721</v>
      </c>
      <c r="B252" t="s">
        <v>581</v>
      </c>
      <c r="C252" t="s">
        <v>1109</v>
      </c>
      <c r="D252" t="s">
        <v>768</v>
      </c>
      <c r="E252" s="4">
        <v>44.304347826086953</v>
      </c>
      <c r="F252" s="4">
        <v>170.06586956521744</v>
      </c>
      <c r="G252" s="4">
        <v>103.9217391304348</v>
      </c>
      <c r="H252" s="10">
        <v>0.61106757867475892</v>
      </c>
      <c r="I252" s="4">
        <v>157.86413043478268</v>
      </c>
      <c r="J252" s="4">
        <v>102.0467391304348</v>
      </c>
      <c r="K252" s="10">
        <v>0.6464213171756118</v>
      </c>
      <c r="L252" s="4">
        <v>47.68369565217391</v>
      </c>
      <c r="M252" s="4">
        <v>22.514347826086961</v>
      </c>
      <c r="N252" s="10">
        <v>0.47216029542501553</v>
      </c>
      <c r="O252" s="4">
        <v>35.481956521739129</v>
      </c>
      <c r="P252" s="4">
        <v>20.639347826086961</v>
      </c>
      <c r="Q252" s="8">
        <v>0.58168573126573841</v>
      </c>
      <c r="R252" s="4">
        <v>6.168152173913044</v>
      </c>
      <c r="S252" s="4">
        <v>1.875</v>
      </c>
      <c r="T252" s="10">
        <v>0.30398082718029146</v>
      </c>
      <c r="U252" s="4">
        <v>6.0335869565217379</v>
      </c>
      <c r="V252" s="4">
        <v>0</v>
      </c>
      <c r="W252" s="10">
        <v>0</v>
      </c>
      <c r="X252" s="4">
        <v>21.182826086956521</v>
      </c>
      <c r="Y252" s="4">
        <v>16.197826086956521</v>
      </c>
      <c r="Z252" s="10">
        <v>0.76466785028889273</v>
      </c>
      <c r="AA252" s="4">
        <v>0</v>
      </c>
      <c r="AB252" s="4">
        <v>0</v>
      </c>
      <c r="AC252" s="10" t="s">
        <v>1172</v>
      </c>
      <c r="AD252" s="4">
        <v>101.19934782608702</v>
      </c>
      <c r="AE252" s="4">
        <v>65.209565217391315</v>
      </c>
      <c r="AF252" s="10">
        <v>0.64436744522756384</v>
      </c>
      <c r="AG252" s="4">
        <v>0</v>
      </c>
      <c r="AH252" s="4">
        <v>0</v>
      </c>
      <c r="AI252" s="10" t="s">
        <v>1172</v>
      </c>
      <c r="AJ252" s="4">
        <v>0</v>
      </c>
      <c r="AK252" s="4">
        <v>0</v>
      </c>
      <c r="AL252" s="10" t="s">
        <v>1172</v>
      </c>
      <c r="AM252" s="1">
        <v>395948</v>
      </c>
      <c r="AN252" s="1">
        <v>3</v>
      </c>
      <c r="AX252"/>
      <c r="AY252"/>
    </row>
    <row r="253" spans="1:51" x14ac:dyDescent="0.25">
      <c r="A253" t="s">
        <v>721</v>
      </c>
      <c r="B253" t="s">
        <v>59</v>
      </c>
      <c r="C253" t="s">
        <v>915</v>
      </c>
      <c r="D253" t="s">
        <v>772</v>
      </c>
      <c r="E253" s="4">
        <v>103.42391304347827</v>
      </c>
      <c r="F253" s="4">
        <v>401.116847826087</v>
      </c>
      <c r="G253" s="4">
        <v>27.320652173913047</v>
      </c>
      <c r="H253" s="10">
        <v>6.8111455108359129E-2</v>
      </c>
      <c r="I253" s="4">
        <v>373.36684782608694</v>
      </c>
      <c r="J253" s="4">
        <v>27.26630434782609</v>
      </c>
      <c r="K253" s="10">
        <v>7.302818797807846E-2</v>
      </c>
      <c r="L253" s="4">
        <v>69.39945652173914</v>
      </c>
      <c r="M253" s="4">
        <v>14.146739130434783</v>
      </c>
      <c r="N253" s="10">
        <v>0.20384509965151335</v>
      </c>
      <c r="O253" s="4">
        <v>41.703804347826086</v>
      </c>
      <c r="P253" s="4">
        <v>14.146739130434783</v>
      </c>
      <c r="Q253" s="8">
        <v>0.33921939141200236</v>
      </c>
      <c r="R253" s="4">
        <v>22.478260869565219</v>
      </c>
      <c r="S253" s="4">
        <v>0</v>
      </c>
      <c r="T253" s="10">
        <v>0</v>
      </c>
      <c r="U253" s="4">
        <v>5.2173913043478262</v>
      </c>
      <c r="V253" s="4">
        <v>0</v>
      </c>
      <c r="W253" s="10">
        <v>0</v>
      </c>
      <c r="X253" s="4">
        <v>105.3070652173913</v>
      </c>
      <c r="Y253" s="4">
        <v>7.2635869565217392</v>
      </c>
      <c r="Z253" s="10">
        <v>6.8975305137666768E-2</v>
      </c>
      <c r="AA253" s="4">
        <v>5.434782608695652E-2</v>
      </c>
      <c r="AB253" s="4">
        <v>5.434782608695652E-2</v>
      </c>
      <c r="AC253" s="10">
        <v>1</v>
      </c>
      <c r="AD253" s="4">
        <v>226.35597826086956</v>
      </c>
      <c r="AE253" s="4">
        <v>5.8559782608695654</v>
      </c>
      <c r="AF253" s="10">
        <v>2.5870658711389095E-2</v>
      </c>
      <c r="AG253" s="4">
        <v>0</v>
      </c>
      <c r="AH253" s="4">
        <v>0</v>
      </c>
      <c r="AI253" s="10" t="s">
        <v>1172</v>
      </c>
      <c r="AJ253" s="4">
        <v>0</v>
      </c>
      <c r="AK253" s="4">
        <v>0</v>
      </c>
      <c r="AL253" s="10" t="s">
        <v>1172</v>
      </c>
      <c r="AM253" s="1">
        <v>395103</v>
      </c>
      <c r="AN253" s="1">
        <v>3</v>
      </c>
      <c r="AX253"/>
      <c r="AY253"/>
    </row>
    <row r="254" spans="1:51" x14ac:dyDescent="0.25">
      <c r="A254" t="s">
        <v>721</v>
      </c>
      <c r="B254" t="s">
        <v>193</v>
      </c>
      <c r="C254" t="s">
        <v>814</v>
      </c>
      <c r="D254" t="s">
        <v>773</v>
      </c>
      <c r="E254" s="4">
        <v>103.08695652173913</v>
      </c>
      <c r="F254" s="4">
        <v>427.80097826086956</v>
      </c>
      <c r="G254" s="4">
        <v>25.263586956521738</v>
      </c>
      <c r="H254" s="10">
        <v>5.9054532926093986E-2</v>
      </c>
      <c r="I254" s="4">
        <v>412.40967391304343</v>
      </c>
      <c r="J254" s="4">
        <v>25.263586956521738</v>
      </c>
      <c r="K254" s="10">
        <v>6.1258473199269727E-2</v>
      </c>
      <c r="L254" s="4">
        <v>72.116304347826087</v>
      </c>
      <c r="M254" s="4">
        <v>0</v>
      </c>
      <c r="N254" s="10">
        <v>0</v>
      </c>
      <c r="O254" s="4">
        <v>56.725000000000001</v>
      </c>
      <c r="P254" s="4">
        <v>0</v>
      </c>
      <c r="Q254" s="8">
        <v>0</v>
      </c>
      <c r="R254" s="4">
        <v>10.434782608695652</v>
      </c>
      <c r="S254" s="4">
        <v>0</v>
      </c>
      <c r="T254" s="10">
        <v>0</v>
      </c>
      <c r="U254" s="4">
        <v>4.9565217391304346</v>
      </c>
      <c r="V254" s="4">
        <v>0</v>
      </c>
      <c r="W254" s="10">
        <v>0</v>
      </c>
      <c r="X254" s="4">
        <v>100.26032608695652</v>
      </c>
      <c r="Y254" s="4">
        <v>7.3554347826086959</v>
      </c>
      <c r="Z254" s="10">
        <v>7.3363363851712118E-2</v>
      </c>
      <c r="AA254" s="4">
        <v>0</v>
      </c>
      <c r="AB254" s="4">
        <v>0</v>
      </c>
      <c r="AC254" s="10" t="s">
        <v>1172</v>
      </c>
      <c r="AD254" s="4">
        <v>248.54402173913041</v>
      </c>
      <c r="AE254" s="4">
        <v>17.908152173913042</v>
      </c>
      <c r="AF254" s="10">
        <v>7.2052234644811849E-2</v>
      </c>
      <c r="AG254" s="4">
        <v>6.8803260869565221</v>
      </c>
      <c r="AH254" s="4">
        <v>0</v>
      </c>
      <c r="AI254" s="10">
        <v>0</v>
      </c>
      <c r="AJ254" s="4">
        <v>0</v>
      </c>
      <c r="AK254" s="4">
        <v>0</v>
      </c>
      <c r="AL254" s="10" t="s">
        <v>1172</v>
      </c>
      <c r="AM254" s="1">
        <v>395372</v>
      </c>
      <c r="AN254" s="1">
        <v>3</v>
      </c>
      <c r="AX254"/>
      <c r="AY254"/>
    </row>
    <row r="255" spans="1:51" x14ac:dyDescent="0.25">
      <c r="A255" t="s">
        <v>721</v>
      </c>
      <c r="B255" t="s">
        <v>382</v>
      </c>
      <c r="C255" t="s">
        <v>905</v>
      </c>
      <c r="D255" t="s">
        <v>768</v>
      </c>
      <c r="E255" s="4">
        <v>131.14130434782609</v>
      </c>
      <c r="F255" s="4">
        <v>493.82880434782606</v>
      </c>
      <c r="G255" s="4">
        <v>16.665760869565219</v>
      </c>
      <c r="H255" s="10">
        <v>3.3748053420202616E-2</v>
      </c>
      <c r="I255" s="4">
        <v>476.63043478260869</v>
      </c>
      <c r="J255" s="4">
        <v>16.665760869565219</v>
      </c>
      <c r="K255" s="10">
        <v>3.4965792474344358E-2</v>
      </c>
      <c r="L255" s="4">
        <v>108.00271739130434</v>
      </c>
      <c r="M255" s="4">
        <v>6.8043478260869561</v>
      </c>
      <c r="N255" s="10">
        <v>6.3001635425839725E-2</v>
      </c>
      <c r="O255" s="4">
        <v>90.804347826086953</v>
      </c>
      <c r="P255" s="4">
        <v>6.8043478260869561</v>
      </c>
      <c r="Q255" s="8">
        <v>7.4934163275077806E-2</v>
      </c>
      <c r="R255" s="4">
        <v>12.864130434782609</v>
      </c>
      <c r="S255" s="4">
        <v>0</v>
      </c>
      <c r="T255" s="10">
        <v>0</v>
      </c>
      <c r="U255" s="4">
        <v>4.3342391304347823</v>
      </c>
      <c r="V255" s="4">
        <v>0</v>
      </c>
      <c r="W255" s="10">
        <v>0</v>
      </c>
      <c r="X255" s="4">
        <v>76.388586956521735</v>
      </c>
      <c r="Y255" s="4">
        <v>7.9945652173913047</v>
      </c>
      <c r="Z255" s="10">
        <v>0.10465654014442746</v>
      </c>
      <c r="AA255" s="4">
        <v>0</v>
      </c>
      <c r="AB255" s="4">
        <v>0</v>
      </c>
      <c r="AC255" s="10" t="s">
        <v>1172</v>
      </c>
      <c r="AD255" s="4">
        <v>309.4375</v>
      </c>
      <c r="AE255" s="4">
        <v>1.8668478260869565</v>
      </c>
      <c r="AF255" s="10">
        <v>6.0330368041590192E-3</v>
      </c>
      <c r="AG255" s="4">
        <v>0</v>
      </c>
      <c r="AH255" s="4">
        <v>0</v>
      </c>
      <c r="AI255" s="10" t="s">
        <v>1172</v>
      </c>
      <c r="AJ255" s="4">
        <v>0</v>
      </c>
      <c r="AK255" s="4">
        <v>0</v>
      </c>
      <c r="AL255" s="10" t="s">
        <v>1172</v>
      </c>
      <c r="AM255" s="1">
        <v>395643</v>
      </c>
      <c r="AN255" s="1">
        <v>3</v>
      </c>
      <c r="AX255"/>
      <c r="AY255"/>
    </row>
    <row r="256" spans="1:51" x14ac:dyDescent="0.25">
      <c r="A256" t="s">
        <v>721</v>
      </c>
      <c r="B256" t="s">
        <v>381</v>
      </c>
      <c r="C256" t="s">
        <v>1056</v>
      </c>
      <c r="D256" t="s">
        <v>768</v>
      </c>
      <c r="E256" s="4">
        <v>175.55434782608697</v>
      </c>
      <c r="F256" s="4">
        <v>639.929347826087</v>
      </c>
      <c r="G256" s="4">
        <v>68.752717391304344</v>
      </c>
      <c r="H256" s="10">
        <v>0.10743798143477115</v>
      </c>
      <c r="I256" s="4">
        <v>618.75271739130437</v>
      </c>
      <c r="J256" s="4">
        <v>68.752717391304344</v>
      </c>
      <c r="K256" s="10">
        <v>0.11111501486598653</v>
      </c>
      <c r="L256" s="4">
        <v>151.20652173913044</v>
      </c>
      <c r="M256" s="4">
        <v>16.288043478260871</v>
      </c>
      <c r="N256" s="10">
        <v>0.10772050894975201</v>
      </c>
      <c r="O256" s="4">
        <v>130.02989130434781</v>
      </c>
      <c r="P256" s="4">
        <v>16.288043478260871</v>
      </c>
      <c r="Q256" s="8">
        <v>0.1252638398361581</v>
      </c>
      <c r="R256" s="4">
        <v>16.869565217391305</v>
      </c>
      <c r="S256" s="4">
        <v>0</v>
      </c>
      <c r="T256" s="10">
        <v>0</v>
      </c>
      <c r="U256" s="4">
        <v>4.3070652173913047</v>
      </c>
      <c r="V256" s="4">
        <v>0</v>
      </c>
      <c r="W256" s="10">
        <v>0</v>
      </c>
      <c r="X256" s="4">
        <v>127.92119565217391</v>
      </c>
      <c r="Y256" s="4">
        <v>31.073369565217391</v>
      </c>
      <c r="Z256" s="10">
        <v>0.24291024960169944</v>
      </c>
      <c r="AA256" s="4">
        <v>0</v>
      </c>
      <c r="AB256" s="4">
        <v>0</v>
      </c>
      <c r="AC256" s="10" t="s">
        <v>1172</v>
      </c>
      <c r="AD256" s="4">
        <v>360.80163043478262</v>
      </c>
      <c r="AE256" s="4">
        <v>21.391304347826086</v>
      </c>
      <c r="AF256" s="10">
        <v>5.928826962907173E-2</v>
      </c>
      <c r="AG256" s="4">
        <v>0</v>
      </c>
      <c r="AH256" s="4">
        <v>0</v>
      </c>
      <c r="AI256" s="10" t="s">
        <v>1172</v>
      </c>
      <c r="AJ256" s="4">
        <v>0</v>
      </c>
      <c r="AK256" s="4">
        <v>0</v>
      </c>
      <c r="AL256" s="10" t="s">
        <v>1172</v>
      </c>
      <c r="AM256" s="1">
        <v>395640</v>
      </c>
      <c r="AN256" s="1">
        <v>3</v>
      </c>
      <c r="AX256"/>
      <c r="AY256"/>
    </row>
    <row r="257" spans="1:51" x14ac:dyDescent="0.25">
      <c r="A257" t="s">
        <v>721</v>
      </c>
      <c r="B257" t="s">
        <v>357</v>
      </c>
      <c r="C257" t="s">
        <v>905</v>
      </c>
      <c r="D257" t="s">
        <v>768</v>
      </c>
      <c r="E257" s="4">
        <v>131.13043478260869</v>
      </c>
      <c r="F257" s="4">
        <v>395.79076086956525</v>
      </c>
      <c r="G257" s="4">
        <v>23.529891304347828</v>
      </c>
      <c r="H257" s="10">
        <v>5.9450329898181269E-2</v>
      </c>
      <c r="I257" s="4">
        <v>390.258152173913</v>
      </c>
      <c r="J257" s="4">
        <v>23.529891304347828</v>
      </c>
      <c r="K257" s="10">
        <v>6.0293144866483316E-2</v>
      </c>
      <c r="L257" s="4">
        <v>114.52989130434783</v>
      </c>
      <c r="M257" s="4">
        <v>18.361413043478262</v>
      </c>
      <c r="N257" s="10">
        <v>0.16031983296557287</v>
      </c>
      <c r="O257" s="4">
        <v>108.99728260869566</v>
      </c>
      <c r="P257" s="4">
        <v>18.361413043478262</v>
      </c>
      <c r="Q257" s="8">
        <v>0.16845753035326969</v>
      </c>
      <c r="R257" s="4">
        <v>1.5815217391304348</v>
      </c>
      <c r="S257" s="4">
        <v>0</v>
      </c>
      <c r="T257" s="10">
        <v>0</v>
      </c>
      <c r="U257" s="4">
        <v>3.9510869565217392</v>
      </c>
      <c r="V257" s="4">
        <v>0</v>
      </c>
      <c r="W257" s="10">
        <v>0</v>
      </c>
      <c r="X257" s="4">
        <v>56.364130434782609</v>
      </c>
      <c r="Y257" s="4">
        <v>1.9429347826086956</v>
      </c>
      <c r="Z257" s="10">
        <v>3.4471121396200941E-2</v>
      </c>
      <c r="AA257" s="4">
        <v>0</v>
      </c>
      <c r="AB257" s="4">
        <v>0</v>
      </c>
      <c r="AC257" s="10" t="s">
        <v>1172</v>
      </c>
      <c r="AD257" s="4">
        <v>224.89673913043478</v>
      </c>
      <c r="AE257" s="4">
        <v>3.2255434782608696</v>
      </c>
      <c r="AF257" s="10">
        <v>1.4342331021483289E-2</v>
      </c>
      <c r="AG257" s="4">
        <v>0</v>
      </c>
      <c r="AH257" s="4">
        <v>0</v>
      </c>
      <c r="AI257" s="10" t="s">
        <v>1172</v>
      </c>
      <c r="AJ257" s="4">
        <v>0</v>
      </c>
      <c r="AK257" s="4">
        <v>0</v>
      </c>
      <c r="AL257" s="10" t="s">
        <v>1172</v>
      </c>
      <c r="AM257" s="1">
        <v>395606</v>
      </c>
      <c r="AN257" s="1">
        <v>3</v>
      </c>
      <c r="AX257"/>
      <c r="AY257"/>
    </row>
    <row r="258" spans="1:51" x14ac:dyDescent="0.25">
      <c r="A258" t="s">
        <v>721</v>
      </c>
      <c r="B258" t="s">
        <v>365</v>
      </c>
      <c r="C258" t="s">
        <v>905</v>
      </c>
      <c r="D258" t="s">
        <v>768</v>
      </c>
      <c r="E258" s="4">
        <v>176.61956521739131</v>
      </c>
      <c r="F258" s="4">
        <v>603.06521739130437</v>
      </c>
      <c r="G258" s="4">
        <v>43.980978260869563</v>
      </c>
      <c r="H258" s="10">
        <v>7.2929058072888492E-2</v>
      </c>
      <c r="I258" s="4">
        <v>586.39130434782612</v>
      </c>
      <c r="J258" s="4">
        <v>43.980978260869563</v>
      </c>
      <c r="K258" s="10">
        <v>7.5002780455253201E-2</v>
      </c>
      <c r="L258" s="4">
        <v>155.72010869565216</v>
      </c>
      <c r="M258" s="4">
        <v>6.9945652173913047</v>
      </c>
      <c r="N258" s="10">
        <v>4.4917546461914322E-2</v>
      </c>
      <c r="O258" s="4">
        <v>139.04619565217391</v>
      </c>
      <c r="P258" s="4">
        <v>6.9945652173913047</v>
      </c>
      <c r="Q258" s="8">
        <v>5.0303894936387268E-2</v>
      </c>
      <c r="R258" s="4">
        <v>12.209239130434783</v>
      </c>
      <c r="S258" s="4">
        <v>0</v>
      </c>
      <c r="T258" s="10">
        <v>0</v>
      </c>
      <c r="U258" s="4">
        <v>4.4646739130434785</v>
      </c>
      <c r="V258" s="4">
        <v>0</v>
      </c>
      <c r="W258" s="10">
        <v>0</v>
      </c>
      <c r="X258" s="4">
        <v>114.82336956521739</v>
      </c>
      <c r="Y258" s="4">
        <v>12.866847826086957</v>
      </c>
      <c r="Z258" s="10">
        <v>0.11205774464560407</v>
      </c>
      <c r="AA258" s="4">
        <v>0</v>
      </c>
      <c r="AB258" s="4">
        <v>0</v>
      </c>
      <c r="AC258" s="10" t="s">
        <v>1172</v>
      </c>
      <c r="AD258" s="4">
        <v>332.52173913043481</v>
      </c>
      <c r="AE258" s="4">
        <v>24.119565217391305</v>
      </c>
      <c r="AF258" s="10">
        <v>7.2535303347280325E-2</v>
      </c>
      <c r="AG258" s="4">
        <v>0</v>
      </c>
      <c r="AH258" s="4">
        <v>0</v>
      </c>
      <c r="AI258" s="10" t="s">
        <v>1172</v>
      </c>
      <c r="AJ258" s="4">
        <v>0</v>
      </c>
      <c r="AK258" s="4">
        <v>0</v>
      </c>
      <c r="AL258" s="10" t="s">
        <v>1172</v>
      </c>
      <c r="AM258" s="1">
        <v>395617</v>
      </c>
      <c r="AN258" s="1">
        <v>3</v>
      </c>
      <c r="AX258"/>
      <c r="AY258"/>
    </row>
    <row r="259" spans="1:51" x14ac:dyDescent="0.25">
      <c r="A259" t="s">
        <v>721</v>
      </c>
      <c r="B259" t="s">
        <v>331</v>
      </c>
      <c r="C259" t="s">
        <v>967</v>
      </c>
      <c r="D259" t="s">
        <v>786</v>
      </c>
      <c r="E259" s="4">
        <v>79.456521739130437</v>
      </c>
      <c r="F259" s="4">
        <v>312.86413043478262</v>
      </c>
      <c r="G259" s="4">
        <v>0</v>
      </c>
      <c r="H259" s="10">
        <v>0</v>
      </c>
      <c r="I259" s="4">
        <v>295.81521739130437</v>
      </c>
      <c r="J259" s="4">
        <v>0</v>
      </c>
      <c r="K259" s="10">
        <v>0</v>
      </c>
      <c r="L259" s="4">
        <v>56.986413043478265</v>
      </c>
      <c r="M259" s="4">
        <v>0</v>
      </c>
      <c r="N259" s="10">
        <v>0</v>
      </c>
      <c r="O259" s="4">
        <v>39.9375</v>
      </c>
      <c r="P259" s="4">
        <v>0</v>
      </c>
      <c r="Q259" s="8">
        <v>0</v>
      </c>
      <c r="R259" s="4">
        <v>7.7010869565217392</v>
      </c>
      <c r="S259" s="4">
        <v>0</v>
      </c>
      <c r="T259" s="10">
        <v>0</v>
      </c>
      <c r="U259" s="4">
        <v>9.3478260869565215</v>
      </c>
      <c r="V259" s="4">
        <v>0</v>
      </c>
      <c r="W259" s="10">
        <v>0</v>
      </c>
      <c r="X259" s="4">
        <v>91.807065217391298</v>
      </c>
      <c r="Y259" s="4">
        <v>0</v>
      </c>
      <c r="Z259" s="10">
        <v>0</v>
      </c>
      <c r="AA259" s="4">
        <v>0</v>
      </c>
      <c r="AB259" s="4">
        <v>0</v>
      </c>
      <c r="AC259" s="10" t="s">
        <v>1172</v>
      </c>
      <c r="AD259" s="4">
        <v>148.74456521739131</v>
      </c>
      <c r="AE259" s="4">
        <v>0</v>
      </c>
      <c r="AF259" s="10">
        <v>0</v>
      </c>
      <c r="AG259" s="4">
        <v>15.326086956521738</v>
      </c>
      <c r="AH259" s="4">
        <v>0</v>
      </c>
      <c r="AI259" s="10">
        <v>0</v>
      </c>
      <c r="AJ259" s="4">
        <v>0</v>
      </c>
      <c r="AK259" s="4">
        <v>0</v>
      </c>
      <c r="AL259" s="10" t="s">
        <v>1172</v>
      </c>
      <c r="AM259" s="1">
        <v>395568</v>
      </c>
      <c r="AN259" s="1">
        <v>3</v>
      </c>
      <c r="AX259"/>
      <c r="AY259"/>
    </row>
    <row r="260" spans="1:51" x14ac:dyDescent="0.25">
      <c r="A260" t="s">
        <v>721</v>
      </c>
      <c r="B260" t="s">
        <v>281</v>
      </c>
      <c r="C260" t="s">
        <v>1023</v>
      </c>
      <c r="D260" t="s">
        <v>752</v>
      </c>
      <c r="E260" s="4">
        <v>73.239130434782609</v>
      </c>
      <c r="F260" s="4">
        <v>221.34978260869565</v>
      </c>
      <c r="G260" s="4">
        <v>29.050869565217386</v>
      </c>
      <c r="H260" s="10">
        <v>0.13124417482069003</v>
      </c>
      <c r="I260" s="4">
        <v>208.25467391304346</v>
      </c>
      <c r="J260" s="4">
        <v>29.050869565217386</v>
      </c>
      <c r="K260" s="10">
        <v>0.13949684306892218</v>
      </c>
      <c r="L260" s="4">
        <v>37.747282608695656</v>
      </c>
      <c r="M260" s="4">
        <v>0.34239130434782611</v>
      </c>
      <c r="N260" s="10">
        <v>9.0706212655676331E-3</v>
      </c>
      <c r="O260" s="4">
        <v>27.0625</v>
      </c>
      <c r="P260" s="4">
        <v>0.34239130434782611</v>
      </c>
      <c r="Q260" s="8">
        <v>1.2651872677979717E-2</v>
      </c>
      <c r="R260" s="4">
        <v>5.2065217391304346</v>
      </c>
      <c r="S260" s="4">
        <v>0</v>
      </c>
      <c r="T260" s="10">
        <v>0</v>
      </c>
      <c r="U260" s="4">
        <v>5.4782608695652177</v>
      </c>
      <c r="V260" s="4">
        <v>0</v>
      </c>
      <c r="W260" s="10">
        <v>0</v>
      </c>
      <c r="X260" s="4">
        <v>66.850543478260875</v>
      </c>
      <c r="Y260" s="4">
        <v>13.046195652173912</v>
      </c>
      <c r="Z260" s="10">
        <v>0.19515466850941016</v>
      </c>
      <c r="AA260" s="4">
        <v>2.410326086956522</v>
      </c>
      <c r="AB260" s="4">
        <v>0</v>
      </c>
      <c r="AC260" s="10">
        <v>0</v>
      </c>
      <c r="AD260" s="4">
        <v>104.79271739130435</v>
      </c>
      <c r="AE260" s="4">
        <v>15.341630434782607</v>
      </c>
      <c r="AF260" s="10">
        <v>0.14639977678501967</v>
      </c>
      <c r="AG260" s="4">
        <v>9.5489130434782616</v>
      </c>
      <c r="AH260" s="4">
        <v>0.32065217391304346</v>
      </c>
      <c r="AI260" s="10">
        <v>3.3579965850882181E-2</v>
      </c>
      <c r="AJ260" s="4">
        <v>0</v>
      </c>
      <c r="AK260" s="4">
        <v>0</v>
      </c>
      <c r="AL260" s="10" t="s">
        <v>1172</v>
      </c>
      <c r="AM260" s="1">
        <v>395493</v>
      </c>
      <c r="AN260" s="1">
        <v>3</v>
      </c>
      <c r="AX260"/>
      <c r="AY260"/>
    </row>
    <row r="261" spans="1:51" x14ac:dyDescent="0.25">
      <c r="A261" t="s">
        <v>721</v>
      </c>
      <c r="B261" t="s">
        <v>460</v>
      </c>
      <c r="C261" t="s">
        <v>1073</v>
      </c>
      <c r="D261" t="s">
        <v>798</v>
      </c>
      <c r="E261" s="4">
        <v>54.728260869565219</v>
      </c>
      <c r="F261" s="4">
        <v>251.96195652173913</v>
      </c>
      <c r="G261" s="4">
        <v>0</v>
      </c>
      <c r="H261" s="10">
        <v>0</v>
      </c>
      <c r="I261" s="4">
        <v>214.75543478260869</v>
      </c>
      <c r="J261" s="4">
        <v>0</v>
      </c>
      <c r="K261" s="10">
        <v>0</v>
      </c>
      <c r="L261" s="4">
        <v>72.03804347826086</v>
      </c>
      <c r="M261" s="4">
        <v>0</v>
      </c>
      <c r="N261" s="10">
        <v>0</v>
      </c>
      <c r="O261" s="4">
        <v>55.695652173913047</v>
      </c>
      <c r="P261" s="4">
        <v>0</v>
      </c>
      <c r="Q261" s="8">
        <v>0</v>
      </c>
      <c r="R261" s="4">
        <v>8.3586956521739122</v>
      </c>
      <c r="S261" s="4">
        <v>0</v>
      </c>
      <c r="T261" s="10">
        <v>0</v>
      </c>
      <c r="U261" s="4">
        <v>7.9836956521739131</v>
      </c>
      <c r="V261" s="4">
        <v>0</v>
      </c>
      <c r="W261" s="10">
        <v>0</v>
      </c>
      <c r="X261" s="4">
        <v>52.005434782608695</v>
      </c>
      <c r="Y261" s="4">
        <v>0</v>
      </c>
      <c r="Z261" s="10">
        <v>0</v>
      </c>
      <c r="AA261" s="4">
        <v>20.864130434782609</v>
      </c>
      <c r="AB261" s="4">
        <v>0</v>
      </c>
      <c r="AC261" s="10">
        <v>0</v>
      </c>
      <c r="AD261" s="4">
        <v>107.05434782608695</v>
      </c>
      <c r="AE261" s="4">
        <v>0</v>
      </c>
      <c r="AF261" s="10">
        <v>0</v>
      </c>
      <c r="AG261" s="4">
        <v>0</v>
      </c>
      <c r="AH261" s="4">
        <v>0</v>
      </c>
      <c r="AI261" s="10" t="s">
        <v>1172</v>
      </c>
      <c r="AJ261" s="4">
        <v>0</v>
      </c>
      <c r="AK261" s="4">
        <v>0</v>
      </c>
      <c r="AL261" s="10" t="s">
        <v>1172</v>
      </c>
      <c r="AM261" s="1">
        <v>395756</v>
      </c>
      <c r="AN261" s="1">
        <v>3</v>
      </c>
      <c r="AX261"/>
      <c r="AY261"/>
    </row>
    <row r="262" spans="1:51" x14ac:dyDescent="0.25">
      <c r="A262" t="s">
        <v>721</v>
      </c>
      <c r="B262" t="s">
        <v>532</v>
      </c>
      <c r="C262" t="s">
        <v>1094</v>
      </c>
      <c r="D262" t="s">
        <v>767</v>
      </c>
      <c r="E262" s="4">
        <v>16.043478260869566</v>
      </c>
      <c r="F262" s="4">
        <v>123.0271739130435</v>
      </c>
      <c r="G262" s="4">
        <v>0</v>
      </c>
      <c r="H262" s="10">
        <v>0</v>
      </c>
      <c r="I262" s="4">
        <v>117.44565217391306</v>
      </c>
      <c r="J262" s="4">
        <v>0</v>
      </c>
      <c r="K262" s="10">
        <v>0</v>
      </c>
      <c r="L262" s="4">
        <v>33.741847826086961</v>
      </c>
      <c r="M262" s="4">
        <v>0</v>
      </c>
      <c r="N262" s="10">
        <v>0</v>
      </c>
      <c r="O262" s="4">
        <v>28.160326086956523</v>
      </c>
      <c r="P262" s="4">
        <v>0</v>
      </c>
      <c r="Q262" s="8">
        <v>0</v>
      </c>
      <c r="R262" s="4">
        <v>0</v>
      </c>
      <c r="S262" s="4">
        <v>0</v>
      </c>
      <c r="T262" s="10" t="s">
        <v>1172</v>
      </c>
      <c r="U262" s="4">
        <v>5.5815217391304346</v>
      </c>
      <c r="V262" s="4">
        <v>0</v>
      </c>
      <c r="W262" s="10">
        <v>0</v>
      </c>
      <c r="X262" s="4">
        <v>53.1875</v>
      </c>
      <c r="Y262" s="4">
        <v>0</v>
      </c>
      <c r="Z262" s="10">
        <v>0</v>
      </c>
      <c r="AA262" s="4">
        <v>0</v>
      </c>
      <c r="AB262" s="4">
        <v>0</v>
      </c>
      <c r="AC262" s="10" t="s">
        <v>1172</v>
      </c>
      <c r="AD262" s="4">
        <v>36.097826086956523</v>
      </c>
      <c r="AE262" s="4">
        <v>0</v>
      </c>
      <c r="AF262" s="10">
        <v>0</v>
      </c>
      <c r="AG262" s="4">
        <v>0</v>
      </c>
      <c r="AH262" s="4">
        <v>0</v>
      </c>
      <c r="AI262" s="10" t="s">
        <v>1172</v>
      </c>
      <c r="AJ262" s="4">
        <v>0</v>
      </c>
      <c r="AK262" s="4">
        <v>0</v>
      </c>
      <c r="AL262" s="10" t="s">
        <v>1172</v>
      </c>
      <c r="AM262" s="1">
        <v>395864</v>
      </c>
      <c r="AN262" s="1">
        <v>3</v>
      </c>
      <c r="AX262"/>
      <c r="AY262"/>
    </row>
    <row r="263" spans="1:51" x14ac:dyDescent="0.25">
      <c r="A263" t="s">
        <v>721</v>
      </c>
      <c r="B263" t="s">
        <v>522</v>
      </c>
      <c r="C263" t="s">
        <v>878</v>
      </c>
      <c r="D263" t="s">
        <v>780</v>
      </c>
      <c r="E263" s="4">
        <v>49.423913043478258</v>
      </c>
      <c r="F263" s="4">
        <v>203.8396739130435</v>
      </c>
      <c r="G263" s="4">
        <v>10</v>
      </c>
      <c r="H263" s="10">
        <v>4.9058163251703035E-2</v>
      </c>
      <c r="I263" s="4">
        <v>195.30706521739131</v>
      </c>
      <c r="J263" s="4">
        <v>10</v>
      </c>
      <c r="K263" s="10">
        <v>5.1201424735296978E-2</v>
      </c>
      <c r="L263" s="4">
        <v>23.646739130434785</v>
      </c>
      <c r="M263" s="4">
        <v>0</v>
      </c>
      <c r="N263" s="10">
        <v>0</v>
      </c>
      <c r="O263" s="4">
        <v>15.114130434782609</v>
      </c>
      <c r="P263" s="4">
        <v>0</v>
      </c>
      <c r="Q263" s="8">
        <v>0</v>
      </c>
      <c r="R263" s="4">
        <v>2.7391304347826089</v>
      </c>
      <c r="S263" s="4">
        <v>0</v>
      </c>
      <c r="T263" s="10">
        <v>0</v>
      </c>
      <c r="U263" s="4">
        <v>5.7934782608695654</v>
      </c>
      <c r="V263" s="4">
        <v>0</v>
      </c>
      <c r="W263" s="10">
        <v>0</v>
      </c>
      <c r="X263" s="4">
        <v>47.315217391304351</v>
      </c>
      <c r="Y263" s="4">
        <v>0</v>
      </c>
      <c r="Z263" s="10">
        <v>0</v>
      </c>
      <c r="AA263" s="4">
        <v>0</v>
      </c>
      <c r="AB263" s="4">
        <v>0</v>
      </c>
      <c r="AC263" s="10" t="s">
        <v>1172</v>
      </c>
      <c r="AD263" s="4">
        <v>132.87771739130434</v>
      </c>
      <c r="AE263" s="4">
        <v>10</v>
      </c>
      <c r="AF263" s="10">
        <v>7.5257162723164073E-2</v>
      </c>
      <c r="AG263" s="4">
        <v>0</v>
      </c>
      <c r="AH263" s="4">
        <v>0</v>
      </c>
      <c r="AI263" s="10" t="s">
        <v>1172</v>
      </c>
      <c r="AJ263" s="4">
        <v>0</v>
      </c>
      <c r="AK263" s="4">
        <v>0</v>
      </c>
      <c r="AL263" s="10" t="s">
        <v>1172</v>
      </c>
      <c r="AM263" s="1">
        <v>395846</v>
      </c>
      <c r="AN263" s="1">
        <v>3</v>
      </c>
      <c r="AX263"/>
      <c r="AY263"/>
    </row>
    <row r="264" spans="1:51" x14ac:dyDescent="0.25">
      <c r="A264" t="s">
        <v>721</v>
      </c>
      <c r="B264" t="s">
        <v>443</v>
      </c>
      <c r="C264" t="s">
        <v>833</v>
      </c>
      <c r="D264" t="s">
        <v>777</v>
      </c>
      <c r="E264" s="4">
        <v>20.467391304347824</v>
      </c>
      <c r="F264" s="4">
        <v>72.975543478260875</v>
      </c>
      <c r="G264" s="4">
        <v>34.847826086956516</v>
      </c>
      <c r="H264" s="10">
        <v>0.47752746229752363</v>
      </c>
      <c r="I264" s="4">
        <v>70.105978260869563</v>
      </c>
      <c r="J264" s="4">
        <v>34.847826086956516</v>
      </c>
      <c r="K264" s="10">
        <v>0.49707352998178217</v>
      </c>
      <c r="L264" s="4">
        <v>25.002717391304348</v>
      </c>
      <c r="M264" s="4">
        <v>11.546195652173912</v>
      </c>
      <c r="N264" s="10">
        <v>0.461797630692316</v>
      </c>
      <c r="O264" s="4">
        <v>22.133152173913043</v>
      </c>
      <c r="P264" s="4">
        <v>11.546195652173912</v>
      </c>
      <c r="Q264" s="8">
        <v>0.52166973603437694</v>
      </c>
      <c r="R264" s="4">
        <v>0</v>
      </c>
      <c r="S264" s="4">
        <v>0</v>
      </c>
      <c r="T264" s="10" t="s">
        <v>1172</v>
      </c>
      <c r="U264" s="4">
        <v>2.8695652173913042</v>
      </c>
      <c r="V264" s="4">
        <v>0</v>
      </c>
      <c r="W264" s="10">
        <v>0</v>
      </c>
      <c r="X264" s="4">
        <v>10.483695652173912</v>
      </c>
      <c r="Y264" s="4">
        <v>7.9211956521739131</v>
      </c>
      <c r="Z264" s="10">
        <v>0.7555728356661483</v>
      </c>
      <c r="AA264" s="4">
        <v>0</v>
      </c>
      <c r="AB264" s="4">
        <v>0</v>
      </c>
      <c r="AC264" s="10" t="s">
        <v>1172</v>
      </c>
      <c r="AD264" s="4">
        <v>37.489130434782609</v>
      </c>
      <c r="AE264" s="4">
        <v>15.380434782608695</v>
      </c>
      <c r="AF264" s="10">
        <v>0.41026384459263554</v>
      </c>
      <c r="AG264" s="4">
        <v>0</v>
      </c>
      <c r="AH264" s="4">
        <v>0</v>
      </c>
      <c r="AI264" s="10" t="s">
        <v>1172</v>
      </c>
      <c r="AJ264" s="4">
        <v>0</v>
      </c>
      <c r="AK264" s="4">
        <v>0</v>
      </c>
      <c r="AL264" s="10" t="s">
        <v>1172</v>
      </c>
      <c r="AM264" s="1">
        <v>395730</v>
      </c>
      <c r="AN264" s="1">
        <v>3</v>
      </c>
      <c r="AX264"/>
      <c r="AY264"/>
    </row>
    <row r="265" spans="1:51" x14ac:dyDescent="0.25">
      <c r="A265" t="s">
        <v>721</v>
      </c>
      <c r="B265" t="s">
        <v>346</v>
      </c>
      <c r="C265" t="s">
        <v>972</v>
      </c>
      <c r="D265" t="s">
        <v>761</v>
      </c>
      <c r="E265" s="4">
        <v>37.097826086956523</v>
      </c>
      <c r="F265" s="4">
        <v>115.12771739130434</v>
      </c>
      <c r="G265" s="4">
        <v>19.048913043478262</v>
      </c>
      <c r="H265" s="10">
        <v>0.1654589657044398</v>
      </c>
      <c r="I265" s="4">
        <v>109.10869565217391</v>
      </c>
      <c r="J265" s="4">
        <v>19.048913043478262</v>
      </c>
      <c r="K265" s="10">
        <v>0.17458657103008568</v>
      </c>
      <c r="L265" s="4">
        <v>20.133152173913043</v>
      </c>
      <c r="M265" s="4">
        <v>2.8423913043478262</v>
      </c>
      <c r="N265" s="10">
        <v>0.14117964637602917</v>
      </c>
      <c r="O265" s="4">
        <v>14.114130434782609</v>
      </c>
      <c r="P265" s="4">
        <v>2.8423913043478262</v>
      </c>
      <c r="Q265" s="8">
        <v>0.2013862148633038</v>
      </c>
      <c r="R265" s="4">
        <v>0</v>
      </c>
      <c r="S265" s="4">
        <v>0</v>
      </c>
      <c r="T265" s="10" t="s">
        <v>1172</v>
      </c>
      <c r="U265" s="4">
        <v>6.0190217391304346</v>
      </c>
      <c r="V265" s="4">
        <v>0</v>
      </c>
      <c r="W265" s="10">
        <v>0</v>
      </c>
      <c r="X265" s="4">
        <v>29.005434782608695</v>
      </c>
      <c r="Y265" s="4">
        <v>5</v>
      </c>
      <c r="Z265" s="10">
        <v>0.17238148772718756</v>
      </c>
      <c r="AA265" s="4">
        <v>0</v>
      </c>
      <c r="AB265" s="4">
        <v>0</v>
      </c>
      <c r="AC265" s="10" t="s">
        <v>1172</v>
      </c>
      <c r="AD265" s="4">
        <v>65.989130434782609</v>
      </c>
      <c r="AE265" s="4">
        <v>11.206521739130435</v>
      </c>
      <c r="AF265" s="10">
        <v>0.16982375226486576</v>
      </c>
      <c r="AG265" s="4">
        <v>0</v>
      </c>
      <c r="AH265" s="4">
        <v>0</v>
      </c>
      <c r="AI265" s="10" t="s">
        <v>1172</v>
      </c>
      <c r="AJ265" s="4">
        <v>0</v>
      </c>
      <c r="AK265" s="4">
        <v>0</v>
      </c>
      <c r="AL265" s="10" t="s">
        <v>1172</v>
      </c>
      <c r="AM265" s="1">
        <v>395590</v>
      </c>
      <c r="AN265" s="1">
        <v>3</v>
      </c>
      <c r="AX265"/>
      <c r="AY265"/>
    </row>
    <row r="266" spans="1:51" x14ac:dyDescent="0.25">
      <c r="A266" t="s">
        <v>721</v>
      </c>
      <c r="B266" t="s">
        <v>275</v>
      </c>
      <c r="C266" t="s">
        <v>1019</v>
      </c>
      <c r="D266" t="s">
        <v>777</v>
      </c>
      <c r="E266" s="4">
        <v>28.956521739130434</v>
      </c>
      <c r="F266" s="4">
        <v>81.616847826086968</v>
      </c>
      <c r="G266" s="4">
        <v>0.76630434782608692</v>
      </c>
      <c r="H266" s="10">
        <v>9.3890461128683187E-3</v>
      </c>
      <c r="I266" s="4">
        <v>75.8125</v>
      </c>
      <c r="J266" s="4">
        <v>0.76630434782608692</v>
      </c>
      <c r="K266" s="10">
        <v>1.0107889171654897E-2</v>
      </c>
      <c r="L266" s="4">
        <v>22.52717391304348</v>
      </c>
      <c r="M266" s="4">
        <v>0.76630434782608692</v>
      </c>
      <c r="N266" s="10">
        <v>3.4016887816646559E-2</v>
      </c>
      <c r="O266" s="4">
        <v>16.722826086956523</v>
      </c>
      <c r="P266" s="4">
        <v>0.76630434782608692</v>
      </c>
      <c r="Q266" s="8">
        <v>4.5823854403639903E-2</v>
      </c>
      <c r="R266" s="4">
        <v>0</v>
      </c>
      <c r="S266" s="4">
        <v>0</v>
      </c>
      <c r="T266" s="10" t="s">
        <v>1172</v>
      </c>
      <c r="U266" s="4">
        <v>5.8043478260869561</v>
      </c>
      <c r="V266" s="4">
        <v>0</v>
      </c>
      <c r="W266" s="10">
        <v>0</v>
      </c>
      <c r="X266" s="4">
        <v>19.290760869565219</v>
      </c>
      <c r="Y266" s="4">
        <v>0</v>
      </c>
      <c r="Z266" s="10">
        <v>0</v>
      </c>
      <c r="AA266" s="4">
        <v>0</v>
      </c>
      <c r="AB266" s="4">
        <v>0</v>
      </c>
      <c r="AC266" s="10" t="s">
        <v>1172</v>
      </c>
      <c r="AD266" s="4">
        <v>39.798913043478258</v>
      </c>
      <c r="AE266" s="4">
        <v>0</v>
      </c>
      <c r="AF266" s="10">
        <v>0</v>
      </c>
      <c r="AG266" s="4">
        <v>0</v>
      </c>
      <c r="AH266" s="4">
        <v>0</v>
      </c>
      <c r="AI266" s="10" t="s">
        <v>1172</v>
      </c>
      <c r="AJ266" s="4">
        <v>0</v>
      </c>
      <c r="AK266" s="4">
        <v>0</v>
      </c>
      <c r="AL266" s="10" t="s">
        <v>1172</v>
      </c>
      <c r="AM266" s="1">
        <v>395484</v>
      </c>
      <c r="AN266" s="1">
        <v>3</v>
      </c>
      <c r="AX266"/>
      <c r="AY266"/>
    </row>
    <row r="267" spans="1:51" x14ac:dyDescent="0.25">
      <c r="A267" t="s">
        <v>721</v>
      </c>
      <c r="B267" t="s">
        <v>290</v>
      </c>
      <c r="C267" t="s">
        <v>878</v>
      </c>
      <c r="D267" t="s">
        <v>780</v>
      </c>
      <c r="E267" s="4">
        <v>36.684782608695649</v>
      </c>
      <c r="F267" s="4">
        <v>113.32065217391305</v>
      </c>
      <c r="G267" s="4">
        <v>16.154891304347828</v>
      </c>
      <c r="H267" s="10">
        <v>0.14255910987482617</v>
      </c>
      <c r="I267" s="4">
        <v>104.20108695652175</v>
      </c>
      <c r="J267" s="4">
        <v>16.154891304347828</v>
      </c>
      <c r="K267" s="10">
        <v>0.15503572732488397</v>
      </c>
      <c r="L267" s="4">
        <v>23.41032608695652</v>
      </c>
      <c r="M267" s="4">
        <v>4.5706521739130439</v>
      </c>
      <c r="N267" s="10">
        <v>0.1952408589669182</v>
      </c>
      <c r="O267" s="4">
        <v>14.290760869565217</v>
      </c>
      <c r="P267" s="4">
        <v>4.5706521739130439</v>
      </c>
      <c r="Q267" s="8">
        <v>0.31983266780756803</v>
      </c>
      <c r="R267" s="4">
        <v>2.7391304347826089</v>
      </c>
      <c r="S267" s="4">
        <v>0</v>
      </c>
      <c r="T267" s="10">
        <v>0</v>
      </c>
      <c r="U267" s="4">
        <v>6.3804347826086953</v>
      </c>
      <c r="V267" s="4">
        <v>0</v>
      </c>
      <c r="W267" s="10">
        <v>0</v>
      </c>
      <c r="X267" s="4">
        <v>25.921195652173914</v>
      </c>
      <c r="Y267" s="4">
        <v>3.1114130434782608</v>
      </c>
      <c r="Z267" s="10">
        <v>0.12003354649334311</v>
      </c>
      <c r="AA267" s="4">
        <v>0</v>
      </c>
      <c r="AB267" s="4">
        <v>0</v>
      </c>
      <c r="AC267" s="10" t="s">
        <v>1172</v>
      </c>
      <c r="AD267" s="4">
        <v>63.989130434782609</v>
      </c>
      <c r="AE267" s="4">
        <v>8.4728260869565215</v>
      </c>
      <c r="AF267" s="10">
        <v>0.13241039578732799</v>
      </c>
      <c r="AG267" s="4">
        <v>0</v>
      </c>
      <c r="AH267" s="4">
        <v>0</v>
      </c>
      <c r="AI267" s="10" t="s">
        <v>1172</v>
      </c>
      <c r="AJ267" s="4">
        <v>0</v>
      </c>
      <c r="AK267" s="4">
        <v>0</v>
      </c>
      <c r="AL267" s="10" t="s">
        <v>1172</v>
      </c>
      <c r="AM267" s="1">
        <v>395506</v>
      </c>
      <c r="AN267" s="1">
        <v>3</v>
      </c>
      <c r="AX267"/>
      <c r="AY267"/>
    </row>
    <row r="268" spans="1:51" x14ac:dyDescent="0.25">
      <c r="A268" t="s">
        <v>721</v>
      </c>
      <c r="B268" t="s">
        <v>509</v>
      </c>
      <c r="C268" t="s">
        <v>970</v>
      </c>
      <c r="D268" t="s">
        <v>736</v>
      </c>
      <c r="E268" s="4">
        <v>36.380434782608695</v>
      </c>
      <c r="F268" s="4">
        <v>122.35326086956522</v>
      </c>
      <c r="G268" s="4">
        <v>70.959239130434781</v>
      </c>
      <c r="H268" s="10">
        <v>0.57995380446852929</v>
      </c>
      <c r="I268" s="4">
        <v>117.61413043478261</v>
      </c>
      <c r="J268" s="4">
        <v>70.959239130434781</v>
      </c>
      <c r="K268" s="10">
        <v>0.60332239730141857</v>
      </c>
      <c r="L268" s="4">
        <v>24.334239130434785</v>
      </c>
      <c r="M268" s="4">
        <v>11.125</v>
      </c>
      <c r="N268" s="10">
        <v>0.45717476270240087</v>
      </c>
      <c r="O268" s="4">
        <v>19.595108695652176</v>
      </c>
      <c r="P268" s="4">
        <v>11.125</v>
      </c>
      <c r="Q268" s="8">
        <v>0.56774372486478986</v>
      </c>
      <c r="R268" s="4">
        <v>0</v>
      </c>
      <c r="S268" s="4">
        <v>0</v>
      </c>
      <c r="T268" s="10" t="s">
        <v>1172</v>
      </c>
      <c r="U268" s="4">
        <v>4.7391304347826084</v>
      </c>
      <c r="V268" s="4">
        <v>0</v>
      </c>
      <c r="W268" s="10">
        <v>0</v>
      </c>
      <c r="X268" s="4">
        <v>27.828804347826086</v>
      </c>
      <c r="Y268" s="4">
        <v>20.540760869565219</v>
      </c>
      <c r="Z268" s="10">
        <v>0.73811151254760288</v>
      </c>
      <c r="AA268" s="4">
        <v>0</v>
      </c>
      <c r="AB268" s="4">
        <v>0</v>
      </c>
      <c r="AC268" s="10" t="s">
        <v>1172</v>
      </c>
      <c r="AD268" s="4">
        <v>70.190217391304344</v>
      </c>
      <c r="AE268" s="4">
        <v>39.293478260869563</v>
      </c>
      <c r="AF268" s="10">
        <v>0.55981416957026708</v>
      </c>
      <c r="AG268" s="4">
        <v>0</v>
      </c>
      <c r="AH268" s="4">
        <v>0</v>
      </c>
      <c r="AI268" s="10" t="s">
        <v>1172</v>
      </c>
      <c r="AJ268" s="4">
        <v>0</v>
      </c>
      <c r="AK268" s="4">
        <v>0</v>
      </c>
      <c r="AL268" s="10" t="s">
        <v>1172</v>
      </c>
      <c r="AM268" s="1">
        <v>395827</v>
      </c>
      <c r="AN268" s="1">
        <v>3</v>
      </c>
      <c r="AX268"/>
      <c r="AY268"/>
    </row>
    <row r="269" spans="1:51" x14ac:dyDescent="0.25">
      <c r="A269" t="s">
        <v>721</v>
      </c>
      <c r="B269" t="s">
        <v>592</v>
      </c>
      <c r="C269" t="s">
        <v>881</v>
      </c>
      <c r="D269" t="s">
        <v>774</v>
      </c>
      <c r="E269" s="4">
        <v>92.163043478260875</v>
      </c>
      <c r="F269" s="4">
        <v>312.39206521739135</v>
      </c>
      <c r="G269" s="4">
        <v>13.807826086956521</v>
      </c>
      <c r="H269" s="10">
        <v>4.4200309880943214E-2</v>
      </c>
      <c r="I269" s="4">
        <v>290.41108695652179</v>
      </c>
      <c r="J269" s="4">
        <v>13.807826086956521</v>
      </c>
      <c r="K269" s="10">
        <v>4.754579527820757E-2</v>
      </c>
      <c r="L269" s="4">
        <v>61.774782608695645</v>
      </c>
      <c r="M269" s="4">
        <v>8.2313043478260859</v>
      </c>
      <c r="N269" s="10">
        <v>0.13324699821229993</v>
      </c>
      <c r="O269" s="4">
        <v>39.793804347826082</v>
      </c>
      <c r="P269" s="4">
        <v>8.2313043478260859</v>
      </c>
      <c r="Q269" s="8">
        <v>0.20684889225163411</v>
      </c>
      <c r="R269" s="4">
        <v>16.415760869565219</v>
      </c>
      <c r="S269" s="4">
        <v>0</v>
      </c>
      <c r="T269" s="10">
        <v>0</v>
      </c>
      <c r="U269" s="4">
        <v>5.5652173913043477</v>
      </c>
      <c r="V269" s="4">
        <v>0</v>
      </c>
      <c r="W269" s="10">
        <v>0</v>
      </c>
      <c r="X269" s="4">
        <v>77.752717391304344</v>
      </c>
      <c r="Y269" s="4">
        <v>0</v>
      </c>
      <c r="Z269" s="10">
        <v>0</v>
      </c>
      <c r="AA269" s="4">
        <v>0</v>
      </c>
      <c r="AB269" s="4">
        <v>0</v>
      </c>
      <c r="AC269" s="10" t="s">
        <v>1172</v>
      </c>
      <c r="AD269" s="4">
        <v>145.28532608695653</v>
      </c>
      <c r="AE269" s="4">
        <v>0</v>
      </c>
      <c r="AF269" s="10">
        <v>0</v>
      </c>
      <c r="AG269" s="4">
        <v>22.002717391304348</v>
      </c>
      <c r="AH269" s="4">
        <v>0</v>
      </c>
      <c r="AI269" s="10">
        <v>0</v>
      </c>
      <c r="AJ269" s="4">
        <v>5.5765217391304347</v>
      </c>
      <c r="AK269" s="4">
        <v>5.5765217391304347</v>
      </c>
      <c r="AL269" s="10">
        <v>1</v>
      </c>
      <c r="AM269" s="1">
        <v>395983</v>
      </c>
      <c r="AN269" s="1">
        <v>3</v>
      </c>
      <c r="AX269"/>
      <c r="AY269"/>
    </row>
    <row r="270" spans="1:51" x14ac:dyDescent="0.25">
      <c r="A270" t="s">
        <v>721</v>
      </c>
      <c r="B270" t="s">
        <v>147</v>
      </c>
      <c r="C270" t="s">
        <v>966</v>
      </c>
      <c r="D270" t="s">
        <v>778</v>
      </c>
      <c r="E270" s="4">
        <v>37.836956521739133</v>
      </c>
      <c r="F270" s="4">
        <v>173.25521739130434</v>
      </c>
      <c r="G270" s="4">
        <v>8.5326086956521732E-2</v>
      </c>
      <c r="H270" s="10">
        <v>4.9248783523678306E-4</v>
      </c>
      <c r="I270" s="4">
        <v>162.60445652173911</v>
      </c>
      <c r="J270" s="4">
        <v>8.5326086956521732E-2</v>
      </c>
      <c r="K270" s="10">
        <v>5.2474630020435029E-4</v>
      </c>
      <c r="L270" s="4">
        <v>44.976630434782599</v>
      </c>
      <c r="M270" s="4">
        <v>0</v>
      </c>
      <c r="N270" s="10">
        <v>0</v>
      </c>
      <c r="O270" s="4">
        <v>34.325869565217381</v>
      </c>
      <c r="P270" s="4">
        <v>0</v>
      </c>
      <c r="Q270" s="8">
        <v>0</v>
      </c>
      <c r="R270" s="4">
        <v>6.1290217391304358</v>
      </c>
      <c r="S270" s="4">
        <v>0</v>
      </c>
      <c r="T270" s="10">
        <v>0</v>
      </c>
      <c r="U270" s="4">
        <v>4.5217391304347823</v>
      </c>
      <c r="V270" s="4">
        <v>0</v>
      </c>
      <c r="W270" s="10">
        <v>0</v>
      </c>
      <c r="X270" s="4">
        <v>43.897717391304347</v>
      </c>
      <c r="Y270" s="4">
        <v>0</v>
      </c>
      <c r="Z270" s="10">
        <v>0</v>
      </c>
      <c r="AA270" s="4">
        <v>0</v>
      </c>
      <c r="AB270" s="4">
        <v>0</v>
      </c>
      <c r="AC270" s="10" t="s">
        <v>1172</v>
      </c>
      <c r="AD270" s="4">
        <v>84.380869565217395</v>
      </c>
      <c r="AE270" s="4">
        <v>8.5326086956521732E-2</v>
      </c>
      <c r="AF270" s="10">
        <v>1.0112017972340732E-3</v>
      </c>
      <c r="AG270" s="4">
        <v>0</v>
      </c>
      <c r="AH270" s="4">
        <v>0</v>
      </c>
      <c r="AI270" s="10" t="s">
        <v>1172</v>
      </c>
      <c r="AJ270" s="4">
        <v>0</v>
      </c>
      <c r="AK270" s="4">
        <v>0</v>
      </c>
      <c r="AL270" s="10" t="s">
        <v>1172</v>
      </c>
      <c r="AM270" s="1">
        <v>395307</v>
      </c>
      <c r="AN270" s="1">
        <v>3</v>
      </c>
      <c r="AX270"/>
      <c r="AY270"/>
    </row>
    <row r="271" spans="1:51" x14ac:dyDescent="0.25">
      <c r="A271" t="s">
        <v>721</v>
      </c>
      <c r="B271" t="s">
        <v>560</v>
      </c>
      <c r="C271" t="s">
        <v>863</v>
      </c>
      <c r="D271" t="s">
        <v>777</v>
      </c>
      <c r="E271" s="4">
        <v>55.391304347826086</v>
      </c>
      <c r="F271" s="4">
        <v>155.88858695652172</v>
      </c>
      <c r="G271" s="4">
        <v>13.271739130434783</v>
      </c>
      <c r="H271" s="10">
        <v>8.513605382885632E-2</v>
      </c>
      <c r="I271" s="4">
        <v>138.22554347826087</v>
      </c>
      <c r="J271" s="4">
        <v>13.271739130434783</v>
      </c>
      <c r="K271" s="10">
        <v>9.6015098197259521E-2</v>
      </c>
      <c r="L271" s="4">
        <v>35.730978260869563</v>
      </c>
      <c r="M271" s="4">
        <v>8.6956521739130432E-2</v>
      </c>
      <c r="N271" s="10">
        <v>2.4336451441174236E-3</v>
      </c>
      <c r="O271" s="4">
        <v>18.067934782608695</v>
      </c>
      <c r="P271" s="4">
        <v>8.6956521739130432E-2</v>
      </c>
      <c r="Q271" s="8">
        <v>4.8127537975635433E-3</v>
      </c>
      <c r="R271" s="4">
        <v>11.923913043478262</v>
      </c>
      <c r="S271" s="4">
        <v>0</v>
      </c>
      <c r="T271" s="10">
        <v>0</v>
      </c>
      <c r="U271" s="4">
        <v>5.7391304347826084</v>
      </c>
      <c r="V271" s="4">
        <v>0</v>
      </c>
      <c r="W271" s="10">
        <v>0</v>
      </c>
      <c r="X271" s="4">
        <v>36.907608695652172</v>
      </c>
      <c r="Y271" s="4">
        <v>7.5896739130434785</v>
      </c>
      <c r="Z271" s="10">
        <v>0.2056398174053895</v>
      </c>
      <c r="AA271" s="4">
        <v>0</v>
      </c>
      <c r="AB271" s="4">
        <v>0</v>
      </c>
      <c r="AC271" s="10" t="s">
        <v>1172</v>
      </c>
      <c r="AD271" s="4">
        <v>81.709239130434781</v>
      </c>
      <c r="AE271" s="4">
        <v>5.5951086956521738</v>
      </c>
      <c r="AF271" s="10">
        <v>6.8475838903854475E-2</v>
      </c>
      <c r="AG271" s="4">
        <v>1.5407608695652173</v>
      </c>
      <c r="AH271" s="4">
        <v>0</v>
      </c>
      <c r="AI271" s="10">
        <v>0</v>
      </c>
      <c r="AJ271" s="4">
        <v>0</v>
      </c>
      <c r="AK271" s="4">
        <v>0</v>
      </c>
      <c r="AL271" s="10" t="s">
        <v>1172</v>
      </c>
      <c r="AM271" s="1">
        <v>395905</v>
      </c>
      <c r="AN271" s="1">
        <v>3</v>
      </c>
      <c r="AX271"/>
      <c r="AY271"/>
    </row>
    <row r="272" spans="1:51" x14ac:dyDescent="0.25">
      <c r="A272" t="s">
        <v>721</v>
      </c>
      <c r="B272" t="s">
        <v>209</v>
      </c>
      <c r="C272" t="s">
        <v>863</v>
      </c>
      <c r="D272" t="s">
        <v>777</v>
      </c>
      <c r="E272" s="4">
        <v>104.20652173913044</v>
      </c>
      <c r="F272" s="4">
        <v>388.03586956521752</v>
      </c>
      <c r="G272" s="4">
        <v>209.64347826086959</v>
      </c>
      <c r="H272" s="10">
        <v>0.54026829657724373</v>
      </c>
      <c r="I272" s="4">
        <v>371.31630434782625</v>
      </c>
      <c r="J272" s="4">
        <v>209.64347826086959</v>
      </c>
      <c r="K272" s="10">
        <v>0.5645954023728742</v>
      </c>
      <c r="L272" s="4">
        <v>53.46195652173914</v>
      </c>
      <c r="M272" s="4">
        <v>21.668478260869552</v>
      </c>
      <c r="N272" s="10">
        <v>0.4053064958828908</v>
      </c>
      <c r="O272" s="4">
        <v>36.742391304347841</v>
      </c>
      <c r="P272" s="4">
        <v>21.668478260869552</v>
      </c>
      <c r="Q272" s="8">
        <v>0.58974055557199001</v>
      </c>
      <c r="R272" s="4">
        <v>11.154347826086955</v>
      </c>
      <c r="S272" s="4">
        <v>0</v>
      </c>
      <c r="T272" s="10">
        <v>0</v>
      </c>
      <c r="U272" s="4">
        <v>5.5652173913043477</v>
      </c>
      <c r="V272" s="4">
        <v>0</v>
      </c>
      <c r="W272" s="10">
        <v>0</v>
      </c>
      <c r="X272" s="4">
        <v>121.60000000000001</v>
      </c>
      <c r="Y272" s="4">
        <v>71.376086956521789</v>
      </c>
      <c r="Z272" s="10">
        <v>0.58697439931350148</v>
      </c>
      <c r="AA272" s="4">
        <v>0</v>
      </c>
      <c r="AB272" s="4">
        <v>0</v>
      </c>
      <c r="AC272" s="10" t="s">
        <v>1172</v>
      </c>
      <c r="AD272" s="4">
        <v>211.42717391304362</v>
      </c>
      <c r="AE272" s="4">
        <v>116.59891304347825</v>
      </c>
      <c r="AF272" s="10">
        <v>0.55148499072041413</v>
      </c>
      <c r="AG272" s="4">
        <v>1.5467391304347828</v>
      </c>
      <c r="AH272" s="4">
        <v>0</v>
      </c>
      <c r="AI272" s="10">
        <v>0</v>
      </c>
      <c r="AJ272" s="4">
        <v>0</v>
      </c>
      <c r="AK272" s="4">
        <v>0</v>
      </c>
      <c r="AL272" s="10" t="s">
        <v>1172</v>
      </c>
      <c r="AM272" s="1">
        <v>395397</v>
      </c>
      <c r="AN272" s="1">
        <v>3</v>
      </c>
      <c r="AX272"/>
      <c r="AY272"/>
    </row>
    <row r="273" spans="1:51" x14ac:dyDescent="0.25">
      <c r="A273" t="s">
        <v>721</v>
      </c>
      <c r="B273" t="s">
        <v>567</v>
      </c>
      <c r="C273" t="s">
        <v>1077</v>
      </c>
      <c r="D273" t="s">
        <v>737</v>
      </c>
      <c r="E273" s="4">
        <v>35.641304347826086</v>
      </c>
      <c r="F273" s="4">
        <v>134.4728260869565</v>
      </c>
      <c r="G273" s="4">
        <v>47.698369565217391</v>
      </c>
      <c r="H273" s="10">
        <v>0.35470638160287765</v>
      </c>
      <c r="I273" s="4">
        <v>123.21467391304348</v>
      </c>
      <c r="J273" s="4">
        <v>47.698369565217391</v>
      </c>
      <c r="K273" s="10">
        <v>0.38711598262135277</v>
      </c>
      <c r="L273" s="4">
        <v>22.41032608695652</v>
      </c>
      <c r="M273" s="4">
        <v>6.3043478260869561</v>
      </c>
      <c r="N273" s="10">
        <v>0.2813144173638899</v>
      </c>
      <c r="O273" s="4">
        <v>17.019021739130434</v>
      </c>
      <c r="P273" s="4">
        <v>6.3043478260869561</v>
      </c>
      <c r="Q273" s="8">
        <v>0.37042950662621749</v>
      </c>
      <c r="R273" s="4">
        <v>0</v>
      </c>
      <c r="S273" s="4">
        <v>0</v>
      </c>
      <c r="T273" s="10" t="s">
        <v>1172</v>
      </c>
      <c r="U273" s="4">
        <v>5.3913043478260869</v>
      </c>
      <c r="V273" s="4">
        <v>0</v>
      </c>
      <c r="W273" s="10">
        <v>0</v>
      </c>
      <c r="X273" s="4">
        <v>40.470108695652172</v>
      </c>
      <c r="Y273" s="4">
        <v>9.4782608695652169</v>
      </c>
      <c r="Z273" s="10">
        <v>0.23420398845095011</v>
      </c>
      <c r="AA273" s="4">
        <v>5.8668478260869561</v>
      </c>
      <c r="AB273" s="4">
        <v>0</v>
      </c>
      <c r="AC273" s="10">
        <v>0</v>
      </c>
      <c r="AD273" s="4">
        <v>65.725543478260875</v>
      </c>
      <c r="AE273" s="4">
        <v>31.915760869565219</v>
      </c>
      <c r="AF273" s="10">
        <v>0.48559143341464422</v>
      </c>
      <c r="AG273" s="4">
        <v>0</v>
      </c>
      <c r="AH273" s="4">
        <v>0</v>
      </c>
      <c r="AI273" s="10" t="s">
        <v>1172</v>
      </c>
      <c r="AJ273" s="4">
        <v>0</v>
      </c>
      <c r="AK273" s="4">
        <v>0</v>
      </c>
      <c r="AL273" s="10" t="s">
        <v>1172</v>
      </c>
      <c r="AM273" s="1">
        <v>395915</v>
      </c>
      <c r="AN273" s="1">
        <v>3</v>
      </c>
      <c r="AX273"/>
      <c r="AY273"/>
    </row>
    <row r="274" spans="1:51" x14ac:dyDescent="0.25">
      <c r="A274" t="s">
        <v>721</v>
      </c>
      <c r="B274" t="s">
        <v>186</v>
      </c>
      <c r="C274" t="s">
        <v>810</v>
      </c>
      <c r="D274" t="s">
        <v>751</v>
      </c>
      <c r="E274" s="4">
        <v>78.195652173913047</v>
      </c>
      <c r="F274" s="4">
        <v>269.27173913043481</v>
      </c>
      <c r="G274" s="4">
        <v>7.9211956521739131</v>
      </c>
      <c r="H274" s="10">
        <v>2.9417107334598149E-2</v>
      </c>
      <c r="I274" s="4">
        <v>244.72010869565216</v>
      </c>
      <c r="J274" s="4">
        <v>7.9211956521739131</v>
      </c>
      <c r="K274" s="10">
        <v>3.2368388909246371E-2</v>
      </c>
      <c r="L274" s="4">
        <v>46.983695652173914</v>
      </c>
      <c r="M274" s="4">
        <v>0</v>
      </c>
      <c r="N274" s="10">
        <v>0</v>
      </c>
      <c r="O274" s="4">
        <v>22.432065217391305</v>
      </c>
      <c r="P274" s="4">
        <v>0</v>
      </c>
      <c r="Q274" s="8">
        <v>0</v>
      </c>
      <c r="R274" s="4">
        <v>19.377717391304348</v>
      </c>
      <c r="S274" s="4">
        <v>0</v>
      </c>
      <c r="T274" s="10">
        <v>0</v>
      </c>
      <c r="U274" s="4">
        <v>5.1739130434782608</v>
      </c>
      <c r="V274" s="4">
        <v>0</v>
      </c>
      <c r="W274" s="10">
        <v>0</v>
      </c>
      <c r="X274" s="4">
        <v>73.464673913043484</v>
      </c>
      <c r="Y274" s="4">
        <v>1.4728260869565217</v>
      </c>
      <c r="Z274" s="10">
        <v>2.0048085814684667E-2</v>
      </c>
      <c r="AA274" s="4">
        <v>0</v>
      </c>
      <c r="AB274" s="4">
        <v>0</v>
      </c>
      <c r="AC274" s="10" t="s">
        <v>1172</v>
      </c>
      <c r="AD274" s="4">
        <v>129.00543478260869</v>
      </c>
      <c r="AE274" s="4">
        <v>6.4483695652173916</v>
      </c>
      <c r="AF274" s="10">
        <v>4.9985255086994994E-2</v>
      </c>
      <c r="AG274" s="4">
        <v>19.817934782608695</v>
      </c>
      <c r="AH274" s="4">
        <v>0</v>
      </c>
      <c r="AI274" s="10">
        <v>0</v>
      </c>
      <c r="AJ274" s="4">
        <v>0</v>
      </c>
      <c r="AK274" s="4">
        <v>0</v>
      </c>
      <c r="AL274" s="10" t="s">
        <v>1172</v>
      </c>
      <c r="AM274" s="1">
        <v>395363</v>
      </c>
      <c r="AN274" s="1">
        <v>3</v>
      </c>
      <c r="AX274"/>
      <c r="AY274"/>
    </row>
    <row r="275" spans="1:51" x14ac:dyDescent="0.25">
      <c r="A275" t="s">
        <v>721</v>
      </c>
      <c r="B275" t="s">
        <v>568</v>
      </c>
      <c r="C275" t="s">
        <v>946</v>
      </c>
      <c r="D275" t="s">
        <v>765</v>
      </c>
      <c r="E275" s="4">
        <v>39.228260869565219</v>
      </c>
      <c r="F275" s="4">
        <v>155.88858695652175</v>
      </c>
      <c r="G275" s="4">
        <v>0</v>
      </c>
      <c r="H275" s="10">
        <v>0</v>
      </c>
      <c r="I275" s="4">
        <v>143.10597826086956</v>
      </c>
      <c r="J275" s="4">
        <v>0</v>
      </c>
      <c r="K275" s="10">
        <v>0</v>
      </c>
      <c r="L275" s="4">
        <v>46.627717391304344</v>
      </c>
      <c r="M275" s="4">
        <v>0</v>
      </c>
      <c r="N275" s="10">
        <v>0</v>
      </c>
      <c r="O275" s="4">
        <v>33.845108695652172</v>
      </c>
      <c r="P275" s="4">
        <v>0</v>
      </c>
      <c r="Q275" s="8">
        <v>0</v>
      </c>
      <c r="R275" s="4">
        <v>5.2173913043478262</v>
      </c>
      <c r="S275" s="4">
        <v>0</v>
      </c>
      <c r="T275" s="10">
        <v>0</v>
      </c>
      <c r="U275" s="4">
        <v>7.5652173913043477</v>
      </c>
      <c r="V275" s="4">
        <v>0</v>
      </c>
      <c r="W275" s="10">
        <v>0</v>
      </c>
      <c r="X275" s="4">
        <v>31.880434782608695</v>
      </c>
      <c r="Y275" s="4">
        <v>0</v>
      </c>
      <c r="Z275" s="10">
        <v>0</v>
      </c>
      <c r="AA275" s="4">
        <v>0</v>
      </c>
      <c r="AB275" s="4">
        <v>0</v>
      </c>
      <c r="AC275" s="10" t="s">
        <v>1172</v>
      </c>
      <c r="AD275" s="4">
        <v>77.380434782608702</v>
      </c>
      <c r="AE275" s="4">
        <v>0</v>
      </c>
      <c r="AF275" s="10">
        <v>0</v>
      </c>
      <c r="AG275" s="4">
        <v>0</v>
      </c>
      <c r="AH275" s="4">
        <v>0</v>
      </c>
      <c r="AI275" s="10" t="s">
        <v>1172</v>
      </c>
      <c r="AJ275" s="4">
        <v>0</v>
      </c>
      <c r="AK275" s="4">
        <v>0</v>
      </c>
      <c r="AL275" s="10" t="s">
        <v>1172</v>
      </c>
      <c r="AM275" s="1">
        <v>395916</v>
      </c>
      <c r="AN275" s="1">
        <v>3</v>
      </c>
      <c r="AX275"/>
      <c r="AY275"/>
    </row>
    <row r="276" spans="1:51" x14ac:dyDescent="0.25">
      <c r="A276" t="s">
        <v>721</v>
      </c>
      <c r="B276" t="s">
        <v>595</v>
      </c>
      <c r="C276" t="s">
        <v>1016</v>
      </c>
      <c r="D276" t="s">
        <v>794</v>
      </c>
      <c r="E276" s="4">
        <v>66.521739130434781</v>
      </c>
      <c r="F276" s="4">
        <v>252.23445652173913</v>
      </c>
      <c r="G276" s="4">
        <v>21.051521739130433</v>
      </c>
      <c r="H276" s="10">
        <v>8.3460134786605106E-2</v>
      </c>
      <c r="I276" s="4">
        <v>214.18163043478262</v>
      </c>
      <c r="J276" s="4">
        <v>21.051521739130433</v>
      </c>
      <c r="K276" s="10">
        <v>9.8288175771173478E-2</v>
      </c>
      <c r="L276" s="4">
        <v>54.307065217391305</v>
      </c>
      <c r="M276" s="4">
        <v>0</v>
      </c>
      <c r="N276" s="10">
        <v>0</v>
      </c>
      <c r="O276" s="4">
        <v>23.676630434782609</v>
      </c>
      <c r="P276" s="4">
        <v>0</v>
      </c>
      <c r="Q276" s="8">
        <v>0</v>
      </c>
      <c r="R276" s="4">
        <v>24.543478260869566</v>
      </c>
      <c r="S276" s="4">
        <v>0</v>
      </c>
      <c r="T276" s="10">
        <v>0</v>
      </c>
      <c r="U276" s="4">
        <v>6.0869565217391308</v>
      </c>
      <c r="V276" s="4">
        <v>0</v>
      </c>
      <c r="W276" s="10">
        <v>0</v>
      </c>
      <c r="X276" s="4">
        <v>55.088369565217391</v>
      </c>
      <c r="Y276" s="4">
        <v>6.9990217391304341</v>
      </c>
      <c r="Z276" s="10">
        <v>0.12705080572124233</v>
      </c>
      <c r="AA276" s="4">
        <v>7.4223913043478262</v>
      </c>
      <c r="AB276" s="4">
        <v>0</v>
      </c>
      <c r="AC276" s="10">
        <v>0</v>
      </c>
      <c r="AD276" s="4">
        <v>135.4166304347826</v>
      </c>
      <c r="AE276" s="4">
        <v>14.052499999999998</v>
      </c>
      <c r="AF276" s="10">
        <v>0.10377233545748105</v>
      </c>
      <c r="AG276" s="4">
        <v>0</v>
      </c>
      <c r="AH276" s="4">
        <v>0</v>
      </c>
      <c r="AI276" s="10" t="s">
        <v>1172</v>
      </c>
      <c r="AJ276" s="4">
        <v>0</v>
      </c>
      <c r="AK276" s="4">
        <v>0</v>
      </c>
      <c r="AL276" s="10" t="s">
        <v>1172</v>
      </c>
      <c r="AM276" s="1">
        <v>395986</v>
      </c>
      <c r="AN276" s="1">
        <v>3</v>
      </c>
      <c r="AX276"/>
      <c r="AY276"/>
    </row>
    <row r="277" spans="1:51" x14ac:dyDescent="0.25">
      <c r="A277" t="s">
        <v>721</v>
      </c>
      <c r="B277" t="s">
        <v>488</v>
      </c>
      <c r="C277" t="s">
        <v>944</v>
      </c>
      <c r="D277" t="s">
        <v>740</v>
      </c>
      <c r="E277" s="4">
        <v>72.293478260869563</v>
      </c>
      <c r="F277" s="4">
        <v>285.20326086956527</v>
      </c>
      <c r="G277" s="4">
        <v>52.990978260869561</v>
      </c>
      <c r="H277" s="10">
        <v>0.1858007447015286</v>
      </c>
      <c r="I277" s="4">
        <v>258.72141304347832</v>
      </c>
      <c r="J277" s="4">
        <v>52.643152173913037</v>
      </c>
      <c r="K277" s="10">
        <v>0.20347427588093112</v>
      </c>
      <c r="L277" s="4">
        <v>54.993478260869558</v>
      </c>
      <c r="M277" s="4">
        <v>0.48369565217391303</v>
      </c>
      <c r="N277" s="10">
        <v>8.7955093489346572E-3</v>
      </c>
      <c r="O277" s="4">
        <v>34.641195652173913</v>
      </c>
      <c r="P277" s="4">
        <v>0.1358695652173913</v>
      </c>
      <c r="Q277" s="8">
        <v>3.9221961788395944E-3</v>
      </c>
      <c r="R277" s="4">
        <v>15.482717391304345</v>
      </c>
      <c r="S277" s="4">
        <v>0.34782608695652173</v>
      </c>
      <c r="T277" s="10">
        <v>2.2465441832056787E-2</v>
      </c>
      <c r="U277" s="4">
        <v>4.8695652173913047</v>
      </c>
      <c r="V277" s="4">
        <v>0</v>
      </c>
      <c r="W277" s="10">
        <v>0</v>
      </c>
      <c r="X277" s="4">
        <v>62.92402173913046</v>
      </c>
      <c r="Y277" s="4">
        <v>8.673043478260869</v>
      </c>
      <c r="Z277" s="10">
        <v>0.137833584671645</v>
      </c>
      <c r="AA277" s="4">
        <v>6.1295652173913036</v>
      </c>
      <c r="AB277" s="4">
        <v>0</v>
      </c>
      <c r="AC277" s="10">
        <v>0</v>
      </c>
      <c r="AD277" s="4">
        <v>161.15619565217395</v>
      </c>
      <c r="AE277" s="4">
        <v>43.834239130434781</v>
      </c>
      <c r="AF277" s="10">
        <v>0.27199847299102875</v>
      </c>
      <c r="AG277" s="4">
        <v>0</v>
      </c>
      <c r="AH277" s="4">
        <v>0</v>
      </c>
      <c r="AI277" s="10" t="s">
        <v>1172</v>
      </c>
      <c r="AJ277" s="4">
        <v>0</v>
      </c>
      <c r="AK277" s="4">
        <v>0</v>
      </c>
      <c r="AL277" s="10" t="s">
        <v>1172</v>
      </c>
      <c r="AM277" s="1">
        <v>395795</v>
      </c>
      <c r="AN277" s="1">
        <v>3</v>
      </c>
      <c r="AX277"/>
      <c r="AY277"/>
    </row>
    <row r="278" spans="1:51" x14ac:dyDescent="0.25">
      <c r="A278" t="s">
        <v>721</v>
      </c>
      <c r="B278" t="s">
        <v>424</v>
      </c>
      <c r="C278" t="s">
        <v>881</v>
      </c>
      <c r="D278" t="s">
        <v>774</v>
      </c>
      <c r="E278" s="4">
        <v>54.043478260869563</v>
      </c>
      <c r="F278" s="4">
        <v>206.21250000000001</v>
      </c>
      <c r="G278" s="4">
        <v>0</v>
      </c>
      <c r="H278" s="10">
        <v>0</v>
      </c>
      <c r="I278" s="4">
        <v>194.72554347826085</v>
      </c>
      <c r="J278" s="4">
        <v>0</v>
      </c>
      <c r="K278" s="10">
        <v>0</v>
      </c>
      <c r="L278" s="4">
        <v>60.432608695652178</v>
      </c>
      <c r="M278" s="4">
        <v>0</v>
      </c>
      <c r="N278" s="10">
        <v>0</v>
      </c>
      <c r="O278" s="4">
        <v>48.945652173913047</v>
      </c>
      <c r="P278" s="4">
        <v>0</v>
      </c>
      <c r="Q278" s="8">
        <v>0</v>
      </c>
      <c r="R278" s="4">
        <v>6.8782608695652172</v>
      </c>
      <c r="S278" s="4">
        <v>0</v>
      </c>
      <c r="T278" s="10">
        <v>0</v>
      </c>
      <c r="U278" s="4">
        <v>4.6086956521739131</v>
      </c>
      <c r="V278" s="4">
        <v>0</v>
      </c>
      <c r="W278" s="10">
        <v>0</v>
      </c>
      <c r="X278" s="4">
        <v>47.951086956521742</v>
      </c>
      <c r="Y278" s="4">
        <v>0</v>
      </c>
      <c r="Z278" s="10">
        <v>0</v>
      </c>
      <c r="AA278" s="4">
        <v>0</v>
      </c>
      <c r="AB278" s="4">
        <v>0</v>
      </c>
      <c r="AC278" s="10" t="s">
        <v>1172</v>
      </c>
      <c r="AD278" s="4">
        <v>94.489130434782609</v>
      </c>
      <c r="AE278" s="4">
        <v>0</v>
      </c>
      <c r="AF278" s="10">
        <v>0</v>
      </c>
      <c r="AG278" s="4">
        <v>3.339673913043478</v>
      </c>
      <c r="AH278" s="4">
        <v>0</v>
      </c>
      <c r="AI278" s="10">
        <v>0</v>
      </c>
      <c r="AJ278" s="4">
        <v>0</v>
      </c>
      <c r="AK278" s="4">
        <v>0</v>
      </c>
      <c r="AL278" s="10" t="s">
        <v>1172</v>
      </c>
      <c r="AM278" s="1">
        <v>395704</v>
      </c>
      <c r="AN278" s="1">
        <v>3</v>
      </c>
      <c r="AX278"/>
      <c r="AY278"/>
    </row>
    <row r="279" spans="1:51" x14ac:dyDescent="0.25">
      <c r="A279" t="s">
        <v>721</v>
      </c>
      <c r="B279" t="s">
        <v>471</v>
      </c>
      <c r="C279" t="s">
        <v>1074</v>
      </c>
      <c r="D279" t="s">
        <v>761</v>
      </c>
      <c r="E279" s="4">
        <v>73.369565217391298</v>
      </c>
      <c r="F279" s="4">
        <v>333.4103260869565</v>
      </c>
      <c r="G279" s="4">
        <v>14.005434782608695</v>
      </c>
      <c r="H279" s="10">
        <v>4.2006601736012061E-2</v>
      </c>
      <c r="I279" s="4">
        <v>298.18478260869563</v>
      </c>
      <c r="J279" s="4">
        <v>14.005434782608695</v>
      </c>
      <c r="K279" s="10">
        <v>4.6968978966937636E-2</v>
      </c>
      <c r="L279" s="4">
        <v>68.342391304347828</v>
      </c>
      <c r="M279" s="4">
        <v>0</v>
      </c>
      <c r="N279" s="10">
        <v>0</v>
      </c>
      <c r="O279" s="4">
        <v>33.116847826086953</v>
      </c>
      <c r="P279" s="4">
        <v>0</v>
      </c>
      <c r="Q279" s="8">
        <v>0</v>
      </c>
      <c r="R279" s="4">
        <v>30.334239130434781</v>
      </c>
      <c r="S279" s="4">
        <v>0</v>
      </c>
      <c r="T279" s="10">
        <v>0</v>
      </c>
      <c r="U279" s="4">
        <v>4.8913043478260869</v>
      </c>
      <c r="V279" s="4">
        <v>0</v>
      </c>
      <c r="W279" s="10">
        <v>0</v>
      </c>
      <c r="X279" s="4">
        <v>74.722826086956516</v>
      </c>
      <c r="Y279" s="4">
        <v>2.6440217391304346</v>
      </c>
      <c r="Z279" s="10">
        <v>3.5384391592115788E-2</v>
      </c>
      <c r="AA279" s="4">
        <v>0</v>
      </c>
      <c r="AB279" s="4">
        <v>0</v>
      </c>
      <c r="AC279" s="10" t="s">
        <v>1172</v>
      </c>
      <c r="AD279" s="4">
        <v>186.08423913043478</v>
      </c>
      <c r="AE279" s="4">
        <v>11.361413043478262</v>
      </c>
      <c r="AF279" s="10">
        <v>6.1055214007213893E-2</v>
      </c>
      <c r="AG279" s="4">
        <v>4.2608695652173916</v>
      </c>
      <c r="AH279" s="4">
        <v>0</v>
      </c>
      <c r="AI279" s="10">
        <v>0</v>
      </c>
      <c r="AJ279" s="4">
        <v>0</v>
      </c>
      <c r="AK279" s="4">
        <v>0</v>
      </c>
      <c r="AL279" s="10" t="s">
        <v>1172</v>
      </c>
      <c r="AM279" s="1">
        <v>395771</v>
      </c>
      <c r="AN279" s="1">
        <v>3</v>
      </c>
      <c r="AX279"/>
      <c r="AY279"/>
    </row>
    <row r="280" spans="1:51" x14ac:dyDescent="0.25">
      <c r="A280" t="s">
        <v>721</v>
      </c>
      <c r="B280" t="s">
        <v>534</v>
      </c>
      <c r="C280" t="s">
        <v>1075</v>
      </c>
      <c r="D280" t="s">
        <v>791</v>
      </c>
      <c r="E280" s="4">
        <v>25.663043478260871</v>
      </c>
      <c r="F280" s="4">
        <v>99.190217391304344</v>
      </c>
      <c r="G280" s="4">
        <v>0</v>
      </c>
      <c r="H280" s="10">
        <v>0</v>
      </c>
      <c r="I280" s="4">
        <v>91.459239130434781</v>
      </c>
      <c r="J280" s="4">
        <v>0</v>
      </c>
      <c r="K280" s="10">
        <v>0</v>
      </c>
      <c r="L280" s="4">
        <v>32.730978260869563</v>
      </c>
      <c r="M280" s="4">
        <v>0</v>
      </c>
      <c r="N280" s="10">
        <v>0</v>
      </c>
      <c r="O280" s="4">
        <v>25</v>
      </c>
      <c r="P280" s="4">
        <v>0</v>
      </c>
      <c r="Q280" s="8">
        <v>0</v>
      </c>
      <c r="R280" s="4">
        <v>3.589673913043478</v>
      </c>
      <c r="S280" s="4">
        <v>0</v>
      </c>
      <c r="T280" s="10">
        <v>0</v>
      </c>
      <c r="U280" s="4">
        <v>4.1413043478260869</v>
      </c>
      <c r="V280" s="4">
        <v>0</v>
      </c>
      <c r="W280" s="10">
        <v>0</v>
      </c>
      <c r="X280" s="4">
        <v>16.198369565217391</v>
      </c>
      <c r="Y280" s="4">
        <v>0</v>
      </c>
      <c r="Z280" s="10">
        <v>0</v>
      </c>
      <c r="AA280" s="4">
        <v>0</v>
      </c>
      <c r="AB280" s="4">
        <v>0</v>
      </c>
      <c r="AC280" s="10" t="s">
        <v>1172</v>
      </c>
      <c r="AD280" s="4">
        <v>43.116847826086953</v>
      </c>
      <c r="AE280" s="4">
        <v>0</v>
      </c>
      <c r="AF280" s="10">
        <v>0</v>
      </c>
      <c r="AG280" s="4">
        <v>7.1440217391304346</v>
      </c>
      <c r="AH280" s="4">
        <v>0</v>
      </c>
      <c r="AI280" s="10">
        <v>0</v>
      </c>
      <c r="AJ280" s="4">
        <v>0</v>
      </c>
      <c r="AK280" s="4">
        <v>0</v>
      </c>
      <c r="AL280" s="10" t="s">
        <v>1172</v>
      </c>
      <c r="AM280" s="1">
        <v>395867</v>
      </c>
      <c r="AN280" s="1">
        <v>3</v>
      </c>
      <c r="AX280"/>
      <c r="AY280"/>
    </row>
    <row r="281" spans="1:51" x14ac:dyDescent="0.25">
      <c r="A281" t="s">
        <v>721</v>
      </c>
      <c r="B281" t="s">
        <v>472</v>
      </c>
      <c r="C281" t="s">
        <v>818</v>
      </c>
      <c r="D281" t="s">
        <v>761</v>
      </c>
      <c r="E281" s="4">
        <v>353.53260869565219</v>
      </c>
      <c r="F281" s="4">
        <v>1172.088913043478</v>
      </c>
      <c r="G281" s="4">
        <v>141.03652173913042</v>
      </c>
      <c r="H281" s="10">
        <v>0.12032920042977896</v>
      </c>
      <c r="I281" s="4">
        <v>1076.9088043478257</v>
      </c>
      <c r="J281" s="4">
        <v>141.03652173913042</v>
      </c>
      <c r="K281" s="10">
        <v>0.13096422015468795</v>
      </c>
      <c r="L281" s="4">
        <v>122.77402173913046</v>
      </c>
      <c r="M281" s="4">
        <v>9.974130434782607</v>
      </c>
      <c r="N281" s="10">
        <v>8.1239746759909706E-2</v>
      </c>
      <c r="O281" s="4">
        <v>33.612934782608676</v>
      </c>
      <c r="P281" s="4">
        <v>9.974130434782607</v>
      </c>
      <c r="Q281" s="8">
        <v>0.29673488790223757</v>
      </c>
      <c r="R281" s="4">
        <v>83.544239130434832</v>
      </c>
      <c r="S281" s="4">
        <v>0</v>
      </c>
      <c r="T281" s="10">
        <v>0</v>
      </c>
      <c r="U281" s="4">
        <v>5.6168478260869561</v>
      </c>
      <c r="V281" s="4">
        <v>0</v>
      </c>
      <c r="W281" s="10">
        <v>0</v>
      </c>
      <c r="X281" s="4">
        <v>386.38543478260851</v>
      </c>
      <c r="Y281" s="4">
        <v>57.545543478260853</v>
      </c>
      <c r="Z281" s="10">
        <v>0.14893300393333309</v>
      </c>
      <c r="AA281" s="4">
        <v>6.0190217391304346</v>
      </c>
      <c r="AB281" s="4">
        <v>0</v>
      </c>
      <c r="AC281" s="10">
        <v>0</v>
      </c>
      <c r="AD281" s="4">
        <v>610.69717391304334</v>
      </c>
      <c r="AE281" s="4">
        <v>73.516847826086945</v>
      </c>
      <c r="AF281" s="10">
        <v>0.12038183729429694</v>
      </c>
      <c r="AG281" s="4">
        <v>46.213260869565225</v>
      </c>
      <c r="AH281" s="4">
        <v>0</v>
      </c>
      <c r="AI281" s="10">
        <v>0</v>
      </c>
      <c r="AJ281" s="4">
        <v>0</v>
      </c>
      <c r="AK281" s="4">
        <v>0</v>
      </c>
      <c r="AL281" s="10" t="s">
        <v>1172</v>
      </c>
      <c r="AM281" s="1">
        <v>395774</v>
      </c>
      <c r="AN281" s="1">
        <v>3</v>
      </c>
      <c r="AX281"/>
      <c r="AY281"/>
    </row>
    <row r="282" spans="1:51" x14ac:dyDescent="0.25">
      <c r="A282" t="s">
        <v>721</v>
      </c>
      <c r="B282" t="s">
        <v>490</v>
      </c>
      <c r="C282" t="s">
        <v>972</v>
      </c>
      <c r="D282" t="s">
        <v>761</v>
      </c>
      <c r="E282" s="4">
        <v>87.358695652173907</v>
      </c>
      <c r="F282" s="4">
        <v>422.80391304347836</v>
      </c>
      <c r="G282" s="4">
        <v>17.142065217391302</v>
      </c>
      <c r="H282" s="10">
        <v>4.0543771447140144E-2</v>
      </c>
      <c r="I282" s="4">
        <v>390.62326086956529</v>
      </c>
      <c r="J282" s="4">
        <v>16.315978260869564</v>
      </c>
      <c r="K282" s="10">
        <v>4.176909031108033E-2</v>
      </c>
      <c r="L282" s="4">
        <v>82.485652173913039</v>
      </c>
      <c r="M282" s="4">
        <v>1.3197826086956521</v>
      </c>
      <c r="N282" s="10">
        <v>1.6000147588249868E-2</v>
      </c>
      <c r="O282" s="4">
        <v>61.590326086956523</v>
      </c>
      <c r="P282" s="4">
        <v>0.49369565217391304</v>
      </c>
      <c r="Q282" s="8">
        <v>8.0157986414439025E-3</v>
      </c>
      <c r="R282" s="4">
        <v>15.667065217391295</v>
      </c>
      <c r="S282" s="4">
        <v>0.82608695652173914</v>
      </c>
      <c r="T282" s="10">
        <v>5.2727613312334824E-2</v>
      </c>
      <c r="U282" s="4">
        <v>5.2282608695652177</v>
      </c>
      <c r="V282" s="4">
        <v>0</v>
      </c>
      <c r="W282" s="10">
        <v>0</v>
      </c>
      <c r="X282" s="4">
        <v>102.63445652173914</v>
      </c>
      <c r="Y282" s="4">
        <v>2.3708695652173915</v>
      </c>
      <c r="Z282" s="10">
        <v>2.3100132699735342E-2</v>
      </c>
      <c r="AA282" s="4">
        <v>11.285326086956522</v>
      </c>
      <c r="AB282" s="4">
        <v>0</v>
      </c>
      <c r="AC282" s="10">
        <v>0</v>
      </c>
      <c r="AD282" s="4">
        <v>226.39847826086964</v>
      </c>
      <c r="AE282" s="4">
        <v>13.45141304347826</v>
      </c>
      <c r="AF282" s="10">
        <v>5.9414767920739957E-2</v>
      </c>
      <c r="AG282" s="4">
        <v>0</v>
      </c>
      <c r="AH282" s="4">
        <v>0</v>
      </c>
      <c r="AI282" s="10" t="s">
        <v>1172</v>
      </c>
      <c r="AJ282" s="4">
        <v>0</v>
      </c>
      <c r="AK282" s="4">
        <v>0</v>
      </c>
      <c r="AL282" s="10" t="s">
        <v>1172</v>
      </c>
      <c r="AM282" s="1">
        <v>395797</v>
      </c>
      <c r="AN282" s="1">
        <v>3</v>
      </c>
      <c r="AX282"/>
      <c r="AY282"/>
    </row>
    <row r="283" spans="1:51" x14ac:dyDescent="0.25">
      <c r="A283" t="s">
        <v>721</v>
      </c>
      <c r="B283" t="s">
        <v>300</v>
      </c>
      <c r="C283" t="s">
        <v>1013</v>
      </c>
      <c r="D283" t="s">
        <v>767</v>
      </c>
      <c r="E283" s="4">
        <v>106.58695652173913</v>
      </c>
      <c r="F283" s="4">
        <v>320.17663043478262</v>
      </c>
      <c r="G283" s="4">
        <v>0</v>
      </c>
      <c r="H283" s="10">
        <v>0</v>
      </c>
      <c r="I283" s="4">
        <v>303.72826086956525</v>
      </c>
      <c r="J283" s="4">
        <v>0</v>
      </c>
      <c r="K283" s="10">
        <v>0</v>
      </c>
      <c r="L283" s="4">
        <v>66.277173913043484</v>
      </c>
      <c r="M283" s="4">
        <v>0</v>
      </c>
      <c r="N283" s="10">
        <v>0</v>
      </c>
      <c r="O283" s="4">
        <v>50.190217391304351</v>
      </c>
      <c r="P283" s="4">
        <v>0</v>
      </c>
      <c r="Q283" s="8">
        <v>0</v>
      </c>
      <c r="R283" s="4">
        <v>10.956521739130435</v>
      </c>
      <c r="S283" s="4">
        <v>0</v>
      </c>
      <c r="T283" s="10">
        <v>0</v>
      </c>
      <c r="U283" s="4">
        <v>5.1304347826086953</v>
      </c>
      <c r="V283" s="4">
        <v>0</v>
      </c>
      <c r="W283" s="10">
        <v>0</v>
      </c>
      <c r="X283" s="4">
        <v>72.089673913043484</v>
      </c>
      <c r="Y283" s="4">
        <v>0</v>
      </c>
      <c r="Z283" s="10">
        <v>0</v>
      </c>
      <c r="AA283" s="4">
        <v>0.36141304347826086</v>
      </c>
      <c r="AB283" s="4">
        <v>0</v>
      </c>
      <c r="AC283" s="10">
        <v>0</v>
      </c>
      <c r="AD283" s="4">
        <v>124.20380434782609</v>
      </c>
      <c r="AE283" s="4">
        <v>0</v>
      </c>
      <c r="AF283" s="10">
        <v>0</v>
      </c>
      <c r="AG283" s="4">
        <v>57.244565217391305</v>
      </c>
      <c r="AH283" s="4">
        <v>0</v>
      </c>
      <c r="AI283" s="10">
        <v>0</v>
      </c>
      <c r="AJ283" s="4">
        <v>0</v>
      </c>
      <c r="AK283" s="4">
        <v>0</v>
      </c>
      <c r="AL283" s="10" t="s">
        <v>1172</v>
      </c>
      <c r="AM283" s="1">
        <v>395521</v>
      </c>
      <c r="AN283" s="1">
        <v>3</v>
      </c>
      <c r="AX283"/>
      <c r="AY283"/>
    </row>
    <row r="284" spans="1:51" x14ac:dyDescent="0.25">
      <c r="A284" t="s">
        <v>721</v>
      </c>
      <c r="B284" t="s">
        <v>218</v>
      </c>
      <c r="C284" t="s">
        <v>886</v>
      </c>
      <c r="D284" t="s">
        <v>776</v>
      </c>
      <c r="E284" s="4">
        <v>104.18478260869566</v>
      </c>
      <c r="F284" s="4">
        <v>384.95673913043481</v>
      </c>
      <c r="G284" s="4">
        <v>56.756304347826074</v>
      </c>
      <c r="H284" s="10">
        <v>0.14743553905831311</v>
      </c>
      <c r="I284" s="4">
        <v>367.2903260869565</v>
      </c>
      <c r="J284" s="4">
        <v>56.756304347826074</v>
      </c>
      <c r="K284" s="10">
        <v>0.15452708747463428</v>
      </c>
      <c r="L284" s="4">
        <v>64.311195652173936</v>
      </c>
      <c r="M284" s="4">
        <v>6.1929347826086936</v>
      </c>
      <c r="N284" s="10">
        <v>9.6296371414132637E-2</v>
      </c>
      <c r="O284" s="4">
        <v>52.37641304347828</v>
      </c>
      <c r="P284" s="4">
        <v>6.1929347826086936</v>
      </c>
      <c r="Q284" s="8">
        <v>0.11823900154193195</v>
      </c>
      <c r="R284" s="4">
        <v>7.3478260869565215</v>
      </c>
      <c r="S284" s="4">
        <v>0</v>
      </c>
      <c r="T284" s="10">
        <v>0</v>
      </c>
      <c r="U284" s="4">
        <v>4.5869565217391308</v>
      </c>
      <c r="V284" s="4">
        <v>0</v>
      </c>
      <c r="W284" s="10">
        <v>0</v>
      </c>
      <c r="X284" s="4">
        <v>88.655652173913055</v>
      </c>
      <c r="Y284" s="4">
        <v>7.0700000000000029</v>
      </c>
      <c r="Z284" s="10">
        <v>7.9746748533652462E-2</v>
      </c>
      <c r="AA284" s="4">
        <v>5.7316304347826108</v>
      </c>
      <c r="AB284" s="4">
        <v>0</v>
      </c>
      <c r="AC284" s="10">
        <v>0</v>
      </c>
      <c r="AD284" s="4">
        <v>216.38086956521735</v>
      </c>
      <c r="AE284" s="4">
        <v>43.493369565217378</v>
      </c>
      <c r="AF284" s="10">
        <v>0.20100376550205351</v>
      </c>
      <c r="AG284" s="4">
        <v>9.8773913043478228</v>
      </c>
      <c r="AH284" s="4">
        <v>0</v>
      </c>
      <c r="AI284" s="10">
        <v>0</v>
      </c>
      <c r="AJ284" s="4">
        <v>0</v>
      </c>
      <c r="AK284" s="4">
        <v>0</v>
      </c>
      <c r="AL284" s="10" t="s">
        <v>1172</v>
      </c>
      <c r="AM284" s="1">
        <v>395408</v>
      </c>
      <c r="AN284" s="1">
        <v>3</v>
      </c>
      <c r="AX284"/>
      <c r="AY284"/>
    </row>
    <row r="285" spans="1:51" x14ac:dyDescent="0.25">
      <c r="A285" t="s">
        <v>721</v>
      </c>
      <c r="B285" t="s">
        <v>362</v>
      </c>
      <c r="C285" t="s">
        <v>901</v>
      </c>
      <c r="D285" t="s">
        <v>734</v>
      </c>
      <c r="E285" s="4">
        <v>155.20652173913044</v>
      </c>
      <c r="F285" s="4">
        <v>434.99989130434778</v>
      </c>
      <c r="G285" s="4">
        <v>45.513586956521735</v>
      </c>
      <c r="H285" s="10">
        <v>0.10462896167640222</v>
      </c>
      <c r="I285" s="4">
        <v>413.36119565217393</v>
      </c>
      <c r="J285" s="4">
        <v>45.513586956521735</v>
      </c>
      <c r="K285" s="10">
        <v>0.11010609470662433</v>
      </c>
      <c r="L285" s="4">
        <v>67.249891304347813</v>
      </c>
      <c r="M285" s="4">
        <v>0</v>
      </c>
      <c r="N285" s="10">
        <v>0</v>
      </c>
      <c r="O285" s="4">
        <v>45.611195652173912</v>
      </c>
      <c r="P285" s="4">
        <v>0</v>
      </c>
      <c r="Q285" s="8">
        <v>0</v>
      </c>
      <c r="R285" s="4">
        <v>16.467391304347824</v>
      </c>
      <c r="S285" s="4">
        <v>0</v>
      </c>
      <c r="T285" s="10">
        <v>0</v>
      </c>
      <c r="U285" s="4">
        <v>5.1713043478260872</v>
      </c>
      <c r="V285" s="4">
        <v>0</v>
      </c>
      <c r="W285" s="10">
        <v>0</v>
      </c>
      <c r="X285" s="4">
        <v>112.82184782608697</v>
      </c>
      <c r="Y285" s="4">
        <v>18.391304347826086</v>
      </c>
      <c r="Z285" s="10">
        <v>0.16301190507157781</v>
      </c>
      <c r="AA285" s="4">
        <v>0</v>
      </c>
      <c r="AB285" s="4">
        <v>0</v>
      </c>
      <c r="AC285" s="10" t="s">
        <v>1172</v>
      </c>
      <c r="AD285" s="4">
        <v>216.47978260869564</v>
      </c>
      <c r="AE285" s="4">
        <v>27.122282608695652</v>
      </c>
      <c r="AF285" s="10">
        <v>0.12528783187906894</v>
      </c>
      <c r="AG285" s="4">
        <v>38.448369565217391</v>
      </c>
      <c r="AH285" s="4">
        <v>0</v>
      </c>
      <c r="AI285" s="10">
        <v>0</v>
      </c>
      <c r="AJ285" s="4">
        <v>0</v>
      </c>
      <c r="AK285" s="4">
        <v>0</v>
      </c>
      <c r="AL285" s="10" t="s">
        <v>1172</v>
      </c>
      <c r="AM285" s="1">
        <v>395613</v>
      </c>
      <c r="AN285" s="1">
        <v>3</v>
      </c>
      <c r="AX285"/>
      <c r="AY285"/>
    </row>
    <row r="286" spans="1:51" x14ac:dyDescent="0.25">
      <c r="A286" t="s">
        <v>721</v>
      </c>
      <c r="B286" t="s">
        <v>110</v>
      </c>
      <c r="C286" t="s">
        <v>944</v>
      </c>
      <c r="D286" t="s">
        <v>740</v>
      </c>
      <c r="E286" s="4">
        <v>49.456521739130437</v>
      </c>
      <c r="F286" s="4">
        <v>179.80608695652177</v>
      </c>
      <c r="G286" s="4">
        <v>2.3404347826086958</v>
      </c>
      <c r="H286" s="10">
        <v>1.3016437998423421E-2</v>
      </c>
      <c r="I286" s="4">
        <v>165</v>
      </c>
      <c r="J286" s="4">
        <v>2.3404347826086958</v>
      </c>
      <c r="K286" s="10">
        <v>1.4184453227931489E-2</v>
      </c>
      <c r="L286" s="4">
        <v>44.882717391304354</v>
      </c>
      <c r="M286" s="4">
        <v>0</v>
      </c>
      <c r="N286" s="10">
        <v>0</v>
      </c>
      <c r="O286" s="4">
        <v>30.076630434782611</v>
      </c>
      <c r="P286" s="4">
        <v>0</v>
      </c>
      <c r="Q286" s="8">
        <v>0</v>
      </c>
      <c r="R286" s="4">
        <v>10.240869565217391</v>
      </c>
      <c r="S286" s="4">
        <v>0</v>
      </c>
      <c r="T286" s="10">
        <v>0</v>
      </c>
      <c r="U286" s="4">
        <v>4.5652173913043477</v>
      </c>
      <c r="V286" s="4">
        <v>0</v>
      </c>
      <c r="W286" s="10">
        <v>0</v>
      </c>
      <c r="X286" s="4">
        <v>42.86402173913045</v>
      </c>
      <c r="Y286" s="4">
        <v>0</v>
      </c>
      <c r="Z286" s="10">
        <v>0</v>
      </c>
      <c r="AA286" s="4">
        <v>0</v>
      </c>
      <c r="AB286" s="4">
        <v>0</v>
      </c>
      <c r="AC286" s="10" t="s">
        <v>1172</v>
      </c>
      <c r="AD286" s="4">
        <v>92.059347826086949</v>
      </c>
      <c r="AE286" s="4">
        <v>2.3404347826086958</v>
      </c>
      <c r="AF286" s="10">
        <v>2.5423108439026811E-2</v>
      </c>
      <c r="AG286" s="4">
        <v>0</v>
      </c>
      <c r="AH286" s="4">
        <v>0</v>
      </c>
      <c r="AI286" s="10" t="s">
        <v>1172</v>
      </c>
      <c r="AJ286" s="4">
        <v>0</v>
      </c>
      <c r="AK286" s="4">
        <v>0</v>
      </c>
      <c r="AL286" s="10" t="s">
        <v>1172</v>
      </c>
      <c r="AM286" s="1">
        <v>395243</v>
      </c>
      <c r="AN286" s="1">
        <v>3</v>
      </c>
      <c r="AX286"/>
      <c r="AY286"/>
    </row>
    <row r="287" spans="1:51" x14ac:dyDescent="0.25">
      <c r="A287" t="s">
        <v>721</v>
      </c>
      <c r="B287" t="s">
        <v>307</v>
      </c>
      <c r="C287" t="s">
        <v>881</v>
      </c>
      <c r="D287" t="s">
        <v>774</v>
      </c>
      <c r="E287" s="4">
        <v>64.923913043478265</v>
      </c>
      <c r="F287" s="4">
        <v>248.95282608695652</v>
      </c>
      <c r="G287" s="4">
        <v>22.203804347826086</v>
      </c>
      <c r="H287" s="10">
        <v>8.9188802139046772E-2</v>
      </c>
      <c r="I287" s="4">
        <v>232.22456521739133</v>
      </c>
      <c r="J287" s="4">
        <v>22.203804347826086</v>
      </c>
      <c r="K287" s="10">
        <v>9.5613503795520249E-2</v>
      </c>
      <c r="L287" s="4">
        <v>46.163043478260867</v>
      </c>
      <c r="M287" s="4">
        <v>0</v>
      </c>
      <c r="N287" s="10">
        <v>0</v>
      </c>
      <c r="O287" s="4">
        <v>32.236413043478258</v>
      </c>
      <c r="P287" s="4">
        <v>0</v>
      </c>
      <c r="Q287" s="8">
        <v>0</v>
      </c>
      <c r="R287" s="4">
        <v>8.9701086956521738</v>
      </c>
      <c r="S287" s="4">
        <v>0</v>
      </c>
      <c r="T287" s="10">
        <v>0</v>
      </c>
      <c r="U287" s="4">
        <v>4.9565217391304346</v>
      </c>
      <c r="V287" s="4">
        <v>0</v>
      </c>
      <c r="W287" s="10">
        <v>0</v>
      </c>
      <c r="X287" s="4">
        <v>61.190217391304351</v>
      </c>
      <c r="Y287" s="4">
        <v>4.5190217391304346</v>
      </c>
      <c r="Z287" s="10">
        <v>7.3852029487521093E-2</v>
      </c>
      <c r="AA287" s="4">
        <v>2.8016304347826089</v>
      </c>
      <c r="AB287" s="4">
        <v>0</v>
      </c>
      <c r="AC287" s="10">
        <v>0</v>
      </c>
      <c r="AD287" s="4">
        <v>138.79793478260871</v>
      </c>
      <c r="AE287" s="4">
        <v>17.684782608695652</v>
      </c>
      <c r="AF287" s="10">
        <v>0.12741387425104214</v>
      </c>
      <c r="AG287" s="4">
        <v>0</v>
      </c>
      <c r="AH287" s="4">
        <v>0</v>
      </c>
      <c r="AI287" s="10" t="s">
        <v>1172</v>
      </c>
      <c r="AJ287" s="4">
        <v>0</v>
      </c>
      <c r="AK287" s="4">
        <v>0</v>
      </c>
      <c r="AL287" s="10" t="s">
        <v>1172</v>
      </c>
      <c r="AM287" s="1">
        <v>395535</v>
      </c>
      <c r="AN287" s="1">
        <v>3</v>
      </c>
      <c r="AX287"/>
      <c r="AY287"/>
    </row>
    <row r="288" spans="1:51" x14ac:dyDescent="0.25">
      <c r="A288" t="s">
        <v>721</v>
      </c>
      <c r="B288" t="s">
        <v>549</v>
      </c>
      <c r="C288" t="s">
        <v>1102</v>
      </c>
      <c r="D288" t="s">
        <v>759</v>
      </c>
      <c r="E288" s="4">
        <v>47.923913043478258</v>
      </c>
      <c r="F288" s="4">
        <v>230.8641304347826</v>
      </c>
      <c r="G288" s="4">
        <v>13.432065217391305</v>
      </c>
      <c r="H288" s="10">
        <v>5.818168977612468E-2</v>
      </c>
      <c r="I288" s="4">
        <v>210.16304347826085</v>
      </c>
      <c r="J288" s="4">
        <v>13.432065217391305</v>
      </c>
      <c r="K288" s="10">
        <v>6.3912593741918808E-2</v>
      </c>
      <c r="L288" s="4">
        <v>60.25</v>
      </c>
      <c r="M288" s="4">
        <v>0</v>
      </c>
      <c r="N288" s="10">
        <v>0</v>
      </c>
      <c r="O288" s="4">
        <v>42.771739130434781</v>
      </c>
      <c r="P288" s="4">
        <v>0</v>
      </c>
      <c r="Q288" s="8">
        <v>0</v>
      </c>
      <c r="R288" s="4">
        <v>12.461956521739131</v>
      </c>
      <c r="S288" s="4">
        <v>0</v>
      </c>
      <c r="T288" s="10">
        <v>0</v>
      </c>
      <c r="U288" s="4">
        <v>5.0163043478260869</v>
      </c>
      <c r="V288" s="4">
        <v>0</v>
      </c>
      <c r="W288" s="10">
        <v>0</v>
      </c>
      <c r="X288" s="4">
        <v>42.788043478260867</v>
      </c>
      <c r="Y288" s="4">
        <v>2.3206521739130435</v>
      </c>
      <c r="Z288" s="10">
        <v>5.4235996443541219E-2</v>
      </c>
      <c r="AA288" s="4">
        <v>3.222826086956522</v>
      </c>
      <c r="AB288" s="4">
        <v>0</v>
      </c>
      <c r="AC288" s="10">
        <v>0</v>
      </c>
      <c r="AD288" s="4">
        <v>99.782608695652172</v>
      </c>
      <c r="AE288" s="4">
        <v>11.111413043478262</v>
      </c>
      <c r="AF288" s="10">
        <v>0.1113562091503268</v>
      </c>
      <c r="AG288" s="4">
        <v>24.820652173913043</v>
      </c>
      <c r="AH288" s="4">
        <v>0</v>
      </c>
      <c r="AI288" s="10">
        <v>0</v>
      </c>
      <c r="AJ288" s="4">
        <v>0</v>
      </c>
      <c r="AK288" s="4">
        <v>0</v>
      </c>
      <c r="AL288" s="10" t="s">
        <v>1172</v>
      </c>
      <c r="AM288" s="1">
        <v>395891</v>
      </c>
      <c r="AN288" s="1">
        <v>3</v>
      </c>
      <c r="AX288"/>
      <c r="AY288"/>
    </row>
    <row r="289" spans="1:51" x14ac:dyDescent="0.25">
      <c r="A289" t="s">
        <v>721</v>
      </c>
      <c r="B289" t="s">
        <v>498</v>
      </c>
      <c r="C289" t="s">
        <v>885</v>
      </c>
      <c r="D289" t="s">
        <v>795</v>
      </c>
      <c r="E289" s="4">
        <v>83.206521739130437</v>
      </c>
      <c r="F289" s="4">
        <v>297.2816304347827</v>
      </c>
      <c r="G289" s="4">
        <v>92.618586956521739</v>
      </c>
      <c r="H289" s="10">
        <v>0.31155166506946447</v>
      </c>
      <c r="I289" s="4">
        <v>271.59684782608701</v>
      </c>
      <c r="J289" s="4">
        <v>92.618586956521739</v>
      </c>
      <c r="K289" s="10">
        <v>0.3410149554306634</v>
      </c>
      <c r="L289" s="4">
        <v>51.694673913043488</v>
      </c>
      <c r="M289" s="4">
        <v>9.5370652173912998</v>
      </c>
      <c r="N289" s="10">
        <v>0.18448835238681965</v>
      </c>
      <c r="O289" s="4">
        <v>31.60228260869566</v>
      </c>
      <c r="P289" s="4">
        <v>9.5370652173912998</v>
      </c>
      <c r="Q289" s="8">
        <v>0.30178406210338388</v>
      </c>
      <c r="R289" s="4">
        <v>15.089673913043478</v>
      </c>
      <c r="S289" s="4">
        <v>0</v>
      </c>
      <c r="T289" s="10">
        <v>0</v>
      </c>
      <c r="U289" s="4">
        <v>5.0027173913043477</v>
      </c>
      <c r="V289" s="4">
        <v>0</v>
      </c>
      <c r="W289" s="10">
        <v>0</v>
      </c>
      <c r="X289" s="4">
        <v>67.66</v>
      </c>
      <c r="Y289" s="4">
        <v>20.157282608695649</v>
      </c>
      <c r="Z289" s="10">
        <v>0.29792022773715121</v>
      </c>
      <c r="AA289" s="4">
        <v>5.5923913043478262</v>
      </c>
      <c r="AB289" s="4">
        <v>0</v>
      </c>
      <c r="AC289" s="10">
        <v>0</v>
      </c>
      <c r="AD289" s="4">
        <v>172.33456521739137</v>
      </c>
      <c r="AE289" s="4">
        <v>62.924239130434792</v>
      </c>
      <c r="AF289" s="10">
        <v>0.36512837138074439</v>
      </c>
      <c r="AG289" s="4">
        <v>0</v>
      </c>
      <c r="AH289" s="4">
        <v>0</v>
      </c>
      <c r="AI289" s="10" t="s">
        <v>1172</v>
      </c>
      <c r="AJ289" s="4">
        <v>0</v>
      </c>
      <c r="AK289" s="4">
        <v>0</v>
      </c>
      <c r="AL289" s="10" t="s">
        <v>1172</v>
      </c>
      <c r="AM289" s="1">
        <v>395812</v>
      </c>
      <c r="AN289" s="1">
        <v>3</v>
      </c>
      <c r="AX289"/>
      <c r="AY289"/>
    </row>
    <row r="290" spans="1:51" x14ac:dyDescent="0.25">
      <c r="A290" t="s">
        <v>721</v>
      </c>
      <c r="B290" t="s">
        <v>240</v>
      </c>
      <c r="C290" t="s">
        <v>878</v>
      </c>
      <c r="D290" t="s">
        <v>780</v>
      </c>
      <c r="E290" s="4">
        <v>69.163043478260875</v>
      </c>
      <c r="F290" s="4">
        <v>321.53206521739122</v>
      </c>
      <c r="G290" s="4">
        <v>35.237065217391304</v>
      </c>
      <c r="H290" s="10">
        <v>0.109591138891753</v>
      </c>
      <c r="I290" s="4">
        <v>304.90434782608685</v>
      </c>
      <c r="J290" s="4">
        <v>35.237065217391304</v>
      </c>
      <c r="K290" s="10">
        <v>0.11556760495094688</v>
      </c>
      <c r="L290" s="4">
        <v>54.421195652173907</v>
      </c>
      <c r="M290" s="4">
        <v>2.2391304347826089</v>
      </c>
      <c r="N290" s="10">
        <v>4.114445498576922E-2</v>
      </c>
      <c r="O290" s="4">
        <v>37.793478260869563</v>
      </c>
      <c r="P290" s="4">
        <v>2.2391304347826089</v>
      </c>
      <c r="Q290" s="8">
        <v>5.924647684785736E-2</v>
      </c>
      <c r="R290" s="4">
        <v>11.491847826086957</v>
      </c>
      <c r="S290" s="4">
        <v>0</v>
      </c>
      <c r="T290" s="10">
        <v>0</v>
      </c>
      <c r="U290" s="4">
        <v>5.1358695652173916</v>
      </c>
      <c r="V290" s="4">
        <v>0</v>
      </c>
      <c r="W290" s="10">
        <v>0</v>
      </c>
      <c r="X290" s="4">
        <v>72.683804347826083</v>
      </c>
      <c r="Y290" s="4">
        <v>13.779673913043478</v>
      </c>
      <c r="Z290" s="10">
        <v>0.1895838287041399</v>
      </c>
      <c r="AA290" s="4">
        <v>0</v>
      </c>
      <c r="AB290" s="4">
        <v>0</v>
      </c>
      <c r="AC290" s="10" t="s">
        <v>1172</v>
      </c>
      <c r="AD290" s="4">
        <v>192.76945652173902</v>
      </c>
      <c r="AE290" s="4">
        <v>19.218260869565217</v>
      </c>
      <c r="AF290" s="10">
        <v>9.9695570119522195E-2</v>
      </c>
      <c r="AG290" s="4">
        <v>1.6576086956521738</v>
      </c>
      <c r="AH290" s="4">
        <v>0</v>
      </c>
      <c r="AI290" s="10">
        <v>0</v>
      </c>
      <c r="AJ290" s="4">
        <v>0</v>
      </c>
      <c r="AK290" s="4">
        <v>0</v>
      </c>
      <c r="AL290" s="10" t="s">
        <v>1172</v>
      </c>
      <c r="AM290" s="1">
        <v>395437</v>
      </c>
      <c r="AN290" s="1">
        <v>3</v>
      </c>
      <c r="AX290"/>
      <c r="AY290"/>
    </row>
    <row r="291" spans="1:51" x14ac:dyDescent="0.25">
      <c r="A291" t="s">
        <v>721</v>
      </c>
      <c r="B291" t="s">
        <v>513</v>
      </c>
      <c r="C291" t="s">
        <v>858</v>
      </c>
      <c r="D291" t="s">
        <v>780</v>
      </c>
      <c r="E291" s="4">
        <v>51.836956521739133</v>
      </c>
      <c r="F291" s="4">
        <v>213.61239130434791</v>
      </c>
      <c r="G291" s="4">
        <v>0</v>
      </c>
      <c r="H291" s="10">
        <v>0</v>
      </c>
      <c r="I291" s="4">
        <v>202.77000000000007</v>
      </c>
      <c r="J291" s="4">
        <v>0</v>
      </c>
      <c r="K291" s="10">
        <v>0</v>
      </c>
      <c r="L291" s="4">
        <v>54.205652173913059</v>
      </c>
      <c r="M291" s="4">
        <v>0</v>
      </c>
      <c r="N291" s="10">
        <v>0</v>
      </c>
      <c r="O291" s="4">
        <v>43.363260869565238</v>
      </c>
      <c r="P291" s="4">
        <v>0</v>
      </c>
      <c r="Q291" s="8">
        <v>0</v>
      </c>
      <c r="R291" s="4">
        <v>6.4402173913043477</v>
      </c>
      <c r="S291" s="4">
        <v>0</v>
      </c>
      <c r="T291" s="10">
        <v>0</v>
      </c>
      <c r="U291" s="4">
        <v>4.4021739130434785</v>
      </c>
      <c r="V291" s="4">
        <v>0</v>
      </c>
      <c r="W291" s="10">
        <v>0</v>
      </c>
      <c r="X291" s="4">
        <v>24.703804347826097</v>
      </c>
      <c r="Y291" s="4">
        <v>0</v>
      </c>
      <c r="Z291" s="10">
        <v>0</v>
      </c>
      <c r="AA291" s="4">
        <v>0</v>
      </c>
      <c r="AB291" s="4">
        <v>0</v>
      </c>
      <c r="AC291" s="10" t="s">
        <v>1172</v>
      </c>
      <c r="AD291" s="4">
        <v>134.70293478260874</v>
      </c>
      <c r="AE291" s="4">
        <v>0</v>
      </c>
      <c r="AF291" s="10">
        <v>0</v>
      </c>
      <c r="AG291" s="4">
        <v>0</v>
      </c>
      <c r="AH291" s="4">
        <v>0</v>
      </c>
      <c r="AI291" s="10" t="s">
        <v>1172</v>
      </c>
      <c r="AJ291" s="4">
        <v>0</v>
      </c>
      <c r="AK291" s="4">
        <v>0</v>
      </c>
      <c r="AL291" s="10" t="s">
        <v>1172</v>
      </c>
      <c r="AM291" s="1">
        <v>395832</v>
      </c>
      <c r="AN291" s="1">
        <v>3</v>
      </c>
      <c r="AX291"/>
      <c r="AY291"/>
    </row>
    <row r="292" spans="1:51" x14ac:dyDescent="0.25">
      <c r="A292" t="s">
        <v>721</v>
      </c>
      <c r="B292" t="s">
        <v>215</v>
      </c>
      <c r="C292" t="s">
        <v>909</v>
      </c>
      <c r="D292" t="s">
        <v>763</v>
      </c>
      <c r="E292" s="4">
        <v>84.782608695652172</v>
      </c>
      <c r="F292" s="4">
        <v>270.29891304347825</v>
      </c>
      <c r="G292" s="4">
        <v>0</v>
      </c>
      <c r="H292" s="10">
        <v>0</v>
      </c>
      <c r="I292" s="4">
        <v>247.36956521739131</v>
      </c>
      <c r="J292" s="4">
        <v>0</v>
      </c>
      <c r="K292" s="10">
        <v>0</v>
      </c>
      <c r="L292" s="4">
        <v>45.532608695652172</v>
      </c>
      <c r="M292" s="4">
        <v>0</v>
      </c>
      <c r="N292" s="10">
        <v>0</v>
      </c>
      <c r="O292" s="4">
        <v>27.649456521739129</v>
      </c>
      <c r="P292" s="4">
        <v>0</v>
      </c>
      <c r="Q292" s="8">
        <v>0</v>
      </c>
      <c r="R292" s="4">
        <v>14.567934782608695</v>
      </c>
      <c r="S292" s="4">
        <v>0</v>
      </c>
      <c r="T292" s="10">
        <v>0</v>
      </c>
      <c r="U292" s="4">
        <v>3.3152173913043477</v>
      </c>
      <c r="V292" s="4">
        <v>0</v>
      </c>
      <c r="W292" s="10">
        <v>0</v>
      </c>
      <c r="X292" s="4">
        <v>89.388586956521735</v>
      </c>
      <c r="Y292" s="4">
        <v>0</v>
      </c>
      <c r="Z292" s="10">
        <v>0</v>
      </c>
      <c r="AA292" s="4">
        <v>5.0461956521739131</v>
      </c>
      <c r="AB292" s="4">
        <v>0</v>
      </c>
      <c r="AC292" s="10">
        <v>0</v>
      </c>
      <c r="AD292" s="4">
        <v>130.33152173913044</v>
      </c>
      <c r="AE292" s="4">
        <v>0</v>
      </c>
      <c r="AF292" s="10">
        <v>0</v>
      </c>
      <c r="AG292" s="4">
        <v>0</v>
      </c>
      <c r="AH292" s="4">
        <v>0</v>
      </c>
      <c r="AI292" s="10" t="s">
        <v>1172</v>
      </c>
      <c r="AJ292" s="4">
        <v>0</v>
      </c>
      <c r="AK292" s="4">
        <v>0</v>
      </c>
      <c r="AL292" s="10" t="s">
        <v>1172</v>
      </c>
      <c r="AM292" s="1">
        <v>395404</v>
      </c>
      <c r="AN292" s="1">
        <v>3</v>
      </c>
      <c r="AX292"/>
      <c r="AY292"/>
    </row>
    <row r="293" spans="1:51" x14ac:dyDescent="0.25">
      <c r="A293" t="s">
        <v>721</v>
      </c>
      <c r="B293" t="s">
        <v>401</v>
      </c>
      <c r="C293" t="s">
        <v>909</v>
      </c>
      <c r="D293" t="s">
        <v>763</v>
      </c>
      <c r="E293" s="4">
        <v>78.728260869565219</v>
      </c>
      <c r="F293" s="4">
        <v>270.45652173913044</v>
      </c>
      <c r="G293" s="4">
        <v>0</v>
      </c>
      <c r="H293" s="10">
        <v>0</v>
      </c>
      <c r="I293" s="4">
        <v>242.36413043478262</v>
      </c>
      <c r="J293" s="4">
        <v>0</v>
      </c>
      <c r="K293" s="10">
        <v>0</v>
      </c>
      <c r="L293" s="4">
        <v>46.66847826086957</v>
      </c>
      <c r="M293" s="4">
        <v>0</v>
      </c>
      <c r="N293" s="10">
        <v>0</v>
      </c>
      <c r="O293" s="4">
        <v>29.048913043478262</v>
      </c>
      <c r="P293" s="4">
        <v>0</v>
      </c>
      <c r="Q293" s="8">
        <v>0</v>
      </c>
      <c r="R293" s="4">
        <v>12.141304347826088</v>
      </c>
      <c r="S293" s="4">
        <v>0</v>
      </c>
      <c r="T293" s="10">
        <v>0</v>
      </c>
      <c r="U293" s="4">
        <v>5.4782608695652177</v>
      </c>
      <c r="V293" s="4">
        <v>0</v>
      </c>
      <c r="W293" s="10">
        <v>0</v>
      </c>
      <c r="X293" s="4">
        <v>68.125</v>
      </c>
      <c r="Y293" s="4">
        <v>0</v>
      </c>
      <c r="Z293" s="10">
        <v>0</v>
      </c>
      <c r="AA293" s="4">
        <v>10.472826086956522</v>
      </c>
      <c r="AB293" s="4">
        <v>0</v>
      </c>
      <c r="AC293" s="10">
        <v>0</v>
      </c>
      <c r="AD293" s="4">
        <v>145.19021739130434</v>
      </c>
      <c r="AE293" s="4">
        <v>0</v>
      </c>
      <c r="AF293" s="10">
        <v>0</v>
      </c>
      <c r="AG293" s="4">
        <v>0</v>
      </c>
      <c r="AH293" s="4">
        <v>0</v>
      </c>
      <c r="AI293" s="10" t="s">
        <v>1172</v>
      </c>
      <c r="AJ293" s="4">
        <v>0</v>
      </c>
      <c r="AK293" s="4">
        <v>0</v>
      </c>
      <c r="AL293" s="10" t="s">
        <v>1172</v>
      </c>
      <c r="AM293" s="1">
        <v>395672</v>
      </c>
      <c r="AN293" s="1">
        <v>3</v>
      </c>
      <c r="AX293"/>
      <c r="AY293"/>
    </row>
    <row r="294" spans="1:51" x14ac:dyDescent="0.25">
      <c r="A294" t="s">
        <v>721</v>
      </c>
      <c r="B294" t="s">
        <v>583</v>
      </c>
      <c r="C294" t="s">
        <v>903</v>
      </c>
      <c r="D294" t="s">
        <v>769</v>
      </c>
      <c r="E294" s="4">
        <v>31.380434782608695</v>
      </c>
      <c r="F294" s="4">
        <v>183.64239130434783</v>
      </c>
      <c r="G294" s="4">
        <v>0</v>
      </c>
      <c r="H294" s="10">
        <v>0</v>
      </c>
      <c r="I294" s="4">
        <v>161.29456521739132</v>
      </c>
      <c r="J294" s="4">
        <v>0</v>
      </c>
      <c r="K294" s="10">
        <v>0</v>
      </c>
      <c r="L294" s="4">
        <v>118.69782608695654</v>
      </c>
      <c r="M294" s="4">
        <v>0</v>
      </c>
      <c r="N294" s="10">
        <v>0</v>
      </c>
      <c r="O294" s="4">
        <v>96.350000000000009</v>
      </c>
      <c r="P294" s="4">
        <v>0</v>
      </c>
      <c r="Q294" s="8">
        <v>0</v>
      </c>
      <c r="R294" s="4">
        <v>18.608695652173914</v>
      </c>
      <c r="S294" s="4">
        <v>0</v>
      </c>
      <c r="T294" s="10">
        <v>0</v>
      </c>
      <c r="U294" s="4">
        <v>3.7391304347826089</v>
      </c>
      <c r="V294" s="4">
        <v>0</v>
      </c>
      <c r="W294" s="10">
        <v>0</v>
      </c>
      <c r="X294" s="4">
        <v>0</v>
      </c>
      <c r="Y294" s="4">
        <v>0</v>
      </c>
      <c r="Z294" s="10" t="s">
        <v>1172</v>
      </c>
      <c r="AA294" s="4">
        <v>0</v>
      </c>
      <c r="AB294" s="4">
        <v>0</v>
      </c>
      <c r="AC294" s="10" t="s">
        <v>1172</v>
      </c>
      <c r="AD294" s="4">
        <v>64.9445652173913</v>
      </c>
      <c r="AE294" s="4">
        <v>0</v>
      </c>
      <c r="AF294" s="10">
        <v>0</v>
      </c>
      <c r="AG294" s="4">
        <v>0</v>
      </c>
      <c r="AH294" s="4">
        <v>0</v>
      </c>
      <c r="AI294" s="10" t="s">
        <v>1172</v>
      </c>
      <c r="AJ294" s="4">
        <v>0</v>
      </c>
      <c r="AK294" s="4">
        <v>0</v>
      </c>
      <c r="AL294" s="10" t="s">
        <v>1172</v>
      </c>
      <c r="AM294" s="1">
        <v>395951</v>
      </c>
      <c r="AN294" s="1">
        <v>3</v>
      </c>
      <c r="AX294"/>
      <c r="AY294"/>
    </row>
    <row r="295" spans="1:51" x14ac:dyDescent="0.25">
      <c r="A295" t="s">
        <v>721</v>
      </c>
      <c r="B295" t="s">
        <v>538</v>
      </c>
      <c r="C295" t="s">
        <v>1096</v>
      </c>
      <c r="D295" t="s">
        <v>768</v>
      </c>
      <c r="E295" s="4">
        <v>64.326086956521735</v>
      </c>
      <c r="F295" s="4">
        <v>224.49456521739131</v>
      </c>
      <c r="G295" s="4">
        <v>7.5788043478260869</v>
      </c>
      <c r="H295" s="10">
        <v>3.375941123780473E-2</v>
      </c>
      <c r="I295" s="4">
        <v>207.66032608695653</v>
      </c>
      <c r="J295" s="4">
        <v>7.5788043478260869</v>
      </c>
      <c r="K295" s="10">
        <v>3.6496159332103269E-2</v>
      </c>
      <c r="L295" s="4">
        <v>54.086956521739125</v>
      </c>
      <c r="M295" s="4">
        <v>0</v>
      </c>
      <c r="N295" s="10">
        <v>0</v>
      </c>
      <c r="O295" s="4">
        <v>41.9375</v>
      </c>
      <c r="P295" s="4">
        <v>0</v>
      </c>
      <c r="Q295" s="8">
        <v>0</v>
      </c>
      <c r="R295" s="4">
        <v>8.4755434782608692</v>
      </c>
      <c r="S295" s="4">
        <v>0</v>
      </c>
      <c r="T295" s="10">
        <v>0</v>
      </c>
      <c r="U295" s="4">
        <v>3.6739130434782608</v>
      </c>
      <c r="V295" s="4">
        <v>0</v>
      </c>
      <c r="W295" s="10">
        <v>0</v>
      </c>
      <c r="X295" s="4">
        <v>48.497282608695649</v>
      </c>
      <c r="Y295" s="4">
        <v>0</v>
      </c>
      <c r="Z295" s="10">
        <v>0</v>
      </c>
      <c r="AA295" s="4">
        <v>4.6847826086956523</v>
      </c>
      <c r="AB295" s="4">
        <v>0</v>
      </c>
      <c r="AC295" s="10">
        <v>0</v>
      </c>
      <c r="AD295" s="4">
        <v>117.22554347826087</v>
      </c>
      <c r="AE295" s="4">
        <v>7.5788043478260869</v>
      </c>
      <c r="AF295" s="10">
        <v>6.465147546303808E-2</v>
      </c>
      <c r="AG295" s="4">
        <v>0</v>
      </c>
      <c r="AH295" s="4">
        <v>0</v>
      </c>
      <c r="AI295" s="10" t="s">
        <v>1172</v>
      </c>
      <c r="AJ295" s="4">
        <v>0</v>
      </c>
      <c r="AK295" s="4">
        <v>0</v>
      </c>
      <c r="AL295" s="10" t="s">
        <v>1172</v>
      </c>
      <c r="AM295" s="1">
        <v>395873</v>
      </c>
      <c r="AN295" s="1">
        <v>3</v>
      </c>
      <c r="AX295"/>
      <c r="AY295"/>
    </row>
    <row r="296" spans="1:51" x14ac:dyDescent="0.25">
      <c r="A296" t="s">
        <v>721</v>
      </c>
      <c r="B296" t="s">
        <v>466</v>
      </c>
      <c r="C296" t="s">
        <v>881</v>
      </c>
      <c r="D296" t="s">
        <v>774</v>
      </c>
      <c r="E296" s="4">
        <v>82</v>
      </c>
      <c r="F296" s="4">
        <v>225.86956521739131</v>
      </c>
      <c r="G296" s="4">
        <v>0</v>
      </c>
      <c r="H296" s="10">
        <v>0</v>
      </c>
      <c r="I296" s="4">
        <v>215.82608695652175</v>
      </c>
      <c r="J296" s="4">
        <v>0</v>
      </c>
      <c r="K296" s="10">
        <v>0</v>
      </c>
      <c r="L296" s="4">
        <v>70.885869565217391</v>
      </c>
      <c r="M296" s="4">
        <v>0</v>
      </c>
      <c r="N296" s="10">
        <v>0</v>
      </c>
      <c r="O296" s="4">
        <v>60.842391304347828</v>
      </c>
      <c r="P296" s="4">
        <v>0</v>
      </c>
      <c r="Q296" s="8">
        <v>0</v>
      </c>
      <c r="R296" s="4">
        <v>1.9565217391304348</v>
      </c>
      <c r="S296" s="4">
        <v>0</v>
      </c>
      <c r="T296" s="10">
        <v>0</v>
      </c>
      <c r="U296" s="4">
        <v>8.0869565217391308</v>
      </c>
      <c r="V296" s="4">
        <v>0</v>
      </c>
      <c r="W296" s="10">
        <v>0</v>
      </c>
      <c r="X296" s="4">
        <v>31.084239130434781</v>
      </c>
      <c r="Y296" s="4">
        <v>0</v>
      </c>
      <c r="Z296" s="10">
        <v>0</v>
      </c>
      <c r="AA296" s="4">
        <v>0</v>
      </c>
      <c r="AB296" s="4">
        <v>0</v>
      </c>
      <c r="AC296" s="10" t="s">
        <v>1172</v>
      </c>
      <c r="AD296" s="4">
        <v>102.01902173913044</v>
      </c>
      <c r="AE296" s="4">
        <v>0</v>
      </c>
      <c r="AF296" s="10">
        <v>0</v>
      </c>
      <c r="AG296" s="4">
        <v>21.880434782608695</v>
      </c>
      <c r="AH296" s="4">
        <v>0</v>
      </c>
      <c r="AI296" s="10">
        <v>0</v>
      </c>
      <c r="AJ296" s="4">
        <v>0</v>
      </c>
      <c r="AK296" s="4">
        <v>0</v>
      </c>
      <c r="AL296" s="10" t="s">
        <v>1172</v>
      </c>
      <c r="AM296" s="1">
        <v>395764</v>
      </c>
      <c r="AN296" s="1">
        <v>3</v>
      </c>
      <c r="AX296"/>
      <c r="AY296"/>
    </row>
    <row r="297" spans="1:51" x14ac:dyDescent="0.25">
      <c r="A297" t="s">
        <v>721</v>
      </c>
      <c r="B297" t="s">
        <v>219</v>
      </c>
      <c r="C297" t="s">
        <v>892</v>
      </c>
      <c r="D297" t="s">
        <v>767</v>
      </c>
      <c r="E297" s="4">
        <v>123.40217391304348</v>
      </c>
      <c r="F297" s="4">
        <v>92.964130434782589</v>
      </c>
      <c r="G297" s="4">
        <v>0</v>
      </c>
      <c r="H297" s="10">
        <v>0</v>
      </c>
      <c r="I297" s="4">
        <v>86.298913043478251</v>
      </c>
      <c r="J297" s="4">
        <v>0</v>
      </c>
      <c r="K297" s="10">
        <v>0</v>
      </c>
      <c r="L297" s="4">
        <v>22.079347826086956</v>
      </c>
      <c r="M297" s="4">
        <v>0</v>
      </c>
      <c r="N297" s="10">
        <v>0</v>
      </c>
      <c r="O297" s="4">
        <v>16.466304347826089</v>
      </c>
      <c r="P297" s="4">
        <v>0</v>
      </c>
      <c r="Q297" s="8">
        <v>0</v>
      </c>
      <c r="R297" s="4">
        <v>4.6565217391304348</v>
      </c>
      <c r="S297" s="4">
        <v>0</v>
      </c>
      <c r="T297" s="10">
        <v>0</v>
      </c>
      <c r="U297" s="4">
        <v>0.95652173913043481</v>
      </c>
      <c r="V297" s="4">
        <v>0</v>
      </c>
      <c r="W297" s="10">
        <v>0</v>
      </c>
      <c r="X297" s="4">
        <v>17.141304347826086</v>
      </c>
      <c r="Y297" s="4">
        <v>0</v>
      </c>
      <c r="Z297" s="10">
        <v>0</v>
      </c>
      <c r="AA297" s="4">
        <v>1.0521739130434782</v>
      </c>
      <c r="AB297" s="4">
        <v>0</v>
      </c>
      <c r="AC297" s="10">
        <v>0</v>
      </c>
      <c r="AD297" s="4">
        <v>52.691304347826083</v>
      </c>
      <c r="AE297" s="4">
        <v>0</v>
      </c>
      <c r="AF297" s="10">
        <v>0</v>
      </c>
      <c r="AG297" s="4">
        <v>0</v>
      </c>
      <c r="AH297" s="4">
        <v>0</v>
      </c>
      <c r="AI297" s="10" t="s">
        <v>1172</v>
      </c>
      <c r="AJ297" s="4">
        <v>0</v>
      </c>
      <c r="AK297" s="4">
        <v>0</v>
      </c>
      <c r="AL297" s="10" t="s">
        <v>1172</v>
      </c>
      <c r="AM297" s="1">
        <v>395409</v>
      </c>
      <c r="AN297" s="1">
        <v>3</v>
      </c>
      <c r="AX297"/>
      <c r="AY297"/>
    </row>
    <row r="298" spans="1:51" x14ac:dyDescent="0.25">
      <c r="A298" t="s">
        <v>721</v>
      </c>
      <c r="B298" t="s">
        <v>447</v>
      </c>
      <c r="C298" t="s">
        <v>999</v>
      </c>
      <c r="D298" t="s">
        <v>767</v>
      </c>
      <c r="E298" s="4">
        <v>67.684782608695656</v>
      </c>
      <c r="F298" s="4">
        <v>230.5625</v>
      </c>
      <c r="G298" s="4">
        <v>0</v>
      </c>
      <c r="H298" s="10">
        <v>0</v>
      </c>
      <c r="I298" s="4">
        <v>197.27445652173913</v>
      </c>
      <c r="J298" s="4">
        <v>0</v>
      </c>
      <c r="K298" s="10">
        <v>0</v>
      </c>
      <c r="L298" s="4">
        <v>48.592391304347821</v>
      </c>
      <c r="M298" s="4">
        <v>0</v>
      </c>
      <c r="N298" s="10">
        <v>0</v>
      </c>
      <c r="O298" s="4">
        <v>15.304347826086957</v>
      </c>
      <c r="P298" s="4">
        <v>0</v>
      </c>
      <c r="Q298" s="8">
        <v>0</v>
      </c>
      <c r="R298" s="4">
        <v>28.051630434782609</v>
      </c>
      <c r="S298" s="4">
        <v>0</v>
      </c>
      <c r="T298" s="10">
        <v>0</v>
      </c>
      <c r="U298" s="4">
        <v>5.2364130434782608</v>
      </c>
      <c r="V298" s="4">
        <v>0</v>
      </c>
      <c r="W298" s="10">
        <v>0</v>
      </c>
      <c r="X298" s="4">
        <v>78.008152173913047</v>
      </c>
      <c r="Y298" s="4">
        <v>0</v>
      </c>
      <c r="Z298" s="10">
        <v>0</v>
      </c>
      <c r="AA298" s="4">
        <v>0</v>
      </c>
      <c r="AB298" s="4">
        <v>0</v>
      </c>
      <c r="AC298" s="10" t="s">
        <v>1172</v>
      </c>
      <c r="AD298" s="4">
        <v>103.96195652173913</v>
      </c>
      <c r="AE298" s="4">
        <v>0</v>
      </c>
      <c r="AF298" s="10">
        <v>0</v>
      </c>
      <c r="AG298" s="4">
        <v>0</v>
      </c>
      <c r="AH298" s="4">
        <v>0</v>
      </c>
      <c r="AI298" s="10" t="s">
        <v>1172</v>
      </c>
      <c r="AJ298" s="4">
        <v>0</v>
      </c>
      <c r="AK298" s="4">
        <v>0</v>
      </c>
      <c r="AL298" s="10" t="s">
        <v>1172</v>
      </c>
      <c r="AM298" s="1">
        <v>395735</v>
      </c>
      <c r="AN298" s="1">
        <v>3</v>
      </c>
      <c r="AX298"/>
      <c r="AY298"/>
    </row>
    <row r="299" spans="1:51" x14ac:dyDescent="0.25">
      <c r="A299" t="s">
        <v>721</v>
      </c>
      <c r="B299" t="s">
        <v>435</v>
      </c>
      <c r="C299" t="s">
        <v>915</v>
      </c>
      <c r="D299" t="s">
        <v>772</v>
      </c>
      <c r="E299" s="4">
        <v>71.043478260869563</v>
      </c>
      <c r="F299" s="4">
        <v>216.56869565217389</v>
      </c>
      <c r="G299" s="4">
        <v>16.680108695652176</v>
      </c>
      <c r="H299" s="10">
        <v>7.7019943466075658E-2</v>
      </c>
      <c r="I299" s="4">
        <v>198.75891304347823</v>
      </c>
      <c r="J299" s="4">
        <v>16.680108695652176</v>
      </c>
      <c r="K299" s="10">
        <v>8.3921311704916735E-2</v>
      </c>
      <c r="L299" s="4">
        <v>41.646521739130442</v>
      </c>
      <c r="M299" s="4">
        <v>0</v>
      </c>
      <c r="N299" s="10">
        <v>0</v>
      </c>
      <c r="O299" s="4">
        <v>27.315000000000005</v>
      </c>
      <c r="P299" s="4">
        <v>0</v>
      </c>
      <c r="Q299" s="8">
        <v>0</v>
      </c>
      <c r="R299" s="4">
        <v>10.679347826086957</v>
      </c>
      <c r="S299" s="4">
        <v>0</v>
      </c>
      <c r="T299" s="10">
        <v>0</v>
      </c>
      <c r="U299" s="4">
        <v>3.652173913043478</v>
      </c>
      <c r="V299" s="4">
        <v>0</v>
      </c>
      <c r="W299" s="10">
        <v>0</v>
      </c>
      <c r="X299" s="4">
        <v>53.792065217391325</v>
      </c>
      <c r="Y299" s="4">
        <v>10.763043478260871</v>
      </c>
      <c r="Z299" s="10">
        <v>0.20008608025670502</v>
      </c>
      <c r="AA299" s="4">
        <v>3.4782608695652173</v>
      </c>
      <c r="AB299" s="4">
        <v>0</v>
      </c>
      <c r="AC299" s="10">
        <v>0</v>
      </c>
      <c r="AD299" s="4">
        <v>108.65576086956517</v>
      </c>
      <c r="AE299" s="4">
        <v>5.9170652173913059</v>
      </c>
      <c r="AF299" s="10">
        <v>5.4456985713756983E-2</v>
      </c>
      <c r="AG299" s="4">
        <v>8.9960869565217401</v>
      </c>
      <c r="AH299" s="4">
        <v>0</v>
      </c>
      <c r="AI299" s="10">
        <v>0</v>
      </c>
      <c r="AJ299" s="4">
        <v>0</v>
      </c>
      <c r="AK299" s="4">
        <v>0</v>
      </c>
      <c r="AL299" s="10" t="s">
        <v>1172</v>
      </c>
      <c r="AM299" s="1">
        <v>395717</v>
      </c>
      <c r="AN299" s="1">
        <v>3</v>
      </c>
      <c r="AX299"/>
      <c r="AY299"/>
    </row>
    <row r="300" spans="1:51" x14ac:dyDescent="0.25">
      <c r="A300" t="s">
        <v>721</v>
      </c>
      <c r="B300" t="s">
        <v>504</v>
      </c>
      <c r="C300" t="s">
        <v>955</v>
      </c>
      <c r="D300" t="s">
        <v>756</v>
      </c>
      <c r="E300" s="4">
        <v>84.869565217391298</v>
      </c>
      <c r="F300" s="4">
        <v>383.29130434782587</v>
      </c>
      <c r="G300" s="4">
        <v>0</v>
      </c>
      <c r="H300" s="10">
        <v>0</v>
      </c>
      <c r="I300" s="4">
        <v>364.95282608695635</v>
      </c>
      <c r="J300" s="4">
        <v>0</v>
      </c>
      <c r="K300" s="10">
        <v>0</v>
      </c>
      <c r="L300" s="4">
        <v>117.05793478260865</v>
      </c>
      <c r="M300" s="4">
        <v>0</v>
      </c>
      <c r="N300" s="10">
        <v>0</v>
      </c>
      <c r="O300" s="4">
        <v>103.61076086956518</v>
      </c>
      <c r="P300" s="4">
        <v>0</v>
      </c>
      <c r="Q300" s="8">
        <v>0</v>
      </c>
      <c r="R300" s="4">
        <v>9.1428260869565232</v>
      </c>
      <c r="S300" s="4">
        <v>0</v>
      </c>
      <c r="T300" s="10">
        <v>0</v>
      </c>
      <c r="U300" s="4">
        <v>4.3043478260869561</v>
      </c>
      <c r="V300" s="4">
        <v>0</v>
      </c>
      <c r="W300" s="10">
        <v>0</v>
      </c>
      <c r="X300" s="4">
        <v>8.9739130434782606</v>
      </c>
      <c r="Y300" s="4">
        <v>0</v>
      </c>
      <c r="Z300" s="10">
        <v>0</v>
      </c>
      <c r="AA300" s="4">
        <v>4.8913043478260869</v>
      </c>
      <c r="AB300" s="4">
        <v>0</v>
      </c>
      <c r="AC300" s="10">
        <v>0</v>
      </c>
      <c r="AD300" s="4">
        <v>252.3681521739129</v>
      </c>
      <c r="AE300" s="4">
        <v>0</v>
      </c>
      <c r="AF300" s="10">
        <v>0</v>
      </c>
      <c r="AG300" s="4">
        <v>0</v>
      </c>
      <c r="AH300" s="4">
        <v>0</v>
      </c>
      <c r="AI300" s="10" t="s">
        <v>1172</v>
      </c>
      <c r="AJ300" s="4">
        <v>0</v>
      </c>
      <c r="AK300" s="4">
        <v>0</v>
      </c>
      <c r="AL300" s="10" t="s">
        <v>1172</v>
      </c>
      <c r="AM300" s="1">
        <v>395821</v>
      </c>
      <c r="AN300" s="1">
        <v>3</v>
      </c>
      <c r="AX300"/>
      <c r="AY300"/>
    </row>
    <row r="301" spans="1:51" x14ac:dyDescent="0.25">
      <c r="A301" t="s">
        <v>721</v>
      </c>
      <c r="B301" t="s">
        <v>6</v>
      </c>
      <c r="C301" t="s">
        <v>905</v>
      </c>
      <c r="D301" t="s">
        <v>768</v>
      </c>
      <c r="E301" s="4">
        <v>42.826086956521742</v>
      </c>
      <c r="F301" s="4">
        <v>247.06586956521735</v>
      </c>
      <c r="G301" s="4">
        <v>17.284021739130434</v>
      </c>
      <c r="H301" s="10">
        <v>6.9957140456294448E-2</v>
      </c>
      <c r="I301" s="4">
        <v>231.570652173913</v>
      </c>
      <c r="J301" s="4">
        <v>17.284021739130434</v>
      </c>
      <c r="K301" s="10">
        <v>7.4638221971883884E-2</v>
      </c>
      <c r="L301" s="4">
        <v>72.23826086956521</v>
      </c>
      <c r="M301" s="4">
        <v>0.23869565217391306</v>
      </c>
      <c r="N301" s="10">
        <v>3.3042829284734097E-3</v>
      </c>
      <c r="O301" s="4">
        <v>56.743043478260866</v>
      </c>
      <c r="P301" s="4">
        <v>0.23869565217391306</v>
      </c>
      <c r="Q301" s="8">
        <v>4.2066064409351086E-3</v>
      </c>
      <c r="R301" s="4">
        <v>10.364782608695652</v>
      </c>
      <c r="S301" s="4">
        <v>0</v>
      </c>
      <c r="T301" s="10">
        <v>0</v>
      </c>
      <c r="U301" s="4">
        <v>5.1304347826086953</v>
      </c>
      <c r="V301" s="4">
        <v>0</v>
      </c>
      <c r="W301" s="10">
        <v>0</v>
      </c>
      <c r="X301" s="4">
        <v>5.8260869565217392</v>
      </c>
      <c r="Y301" s="4">
        <v>0</v>
      </c>
      <c r="Z301" s="10">
        <v>0</v>
      </c>
      <c r="AA301" s="4">
        <v>0</v>
      </c>
      <c r="AB301" s="4">
        <v>0</v>
      </c>
      <c r="AC301" s="10" t="s">
        <v>1172</v>
      </c>
      <c r="AD301" s="4">
        <v>168.97434782608693</v>
      </c>
      <c r="AE301" s="4">
        <v>17.045326086956521</v>
      </c>
      <c r="AF301" s="10">
        <v>0.10087522932474959</v>
      </c>
      <c r="AG301" s="4">
        <v>2.717391304347826E-2</v>
      </c>
      <c r="AH301" s="4">
        <v>0</v>
      </c>
      <c r="AI301" s="10">
        <v>0</v>
      </c>
      <c r="AJ301" s="4">
        <v>0</v>
      </c>
      <c r="AK301" s="4">
        <v>0</v>
      </c>
      <c r="AL301" s="10" t="s">
        <v>1172</v>
      </c>
      <c r="AM301" s="1">
        <v>396116</v>
      </c>
      <c r="AN301" s="1">
        <v>3</v>
      </c>
      <c r="AX301"/>
      <c r="AY301"/>
    </row>
    <row r="302" spans="1:51" x14ac:dyDescent="0.25">
      <c r="A302" t="s">
        <v>721</v>
      </c>
      <c r="B302" t="s">
        <v>176</v>
      </c>
      <c r="C302" t="s">
        <v>982</v>
      </c>
      <c r="D302" t="s">
        <v>790</v>
      </c>
      <c r="E302" s="4">
        <v>82.413043478260875</v>
      </c>
      <c r="F302" s="4">
        <v>265.43717391304347</v>
      </c>
      <c r="G302" s="4">
        <v>0</v>
      </c>
      <c r="H302" s="10">
        <v>0</v>
      </c>
      <c r="I302" s="4">
        <v>248.31282608695651</v>
      </c>
      <c r="J302" s="4">
        <v>0</v>
      </c>
      <c r="K302" s="10">
        <v>0</v>
      </c>
      <c r="L302" s="4">
        <v>37.239347826086963</v>
      </c>
      <c r="M302" s="4">
        <v>0</v>
      </c>
      <c r="N302" s="10">
        <v>0</v>
      </c>
      <c r="O302" s="4">
        <v>25.497500000000006</v>
      </c>
      <c r="P302" s="4">
        <v>0</v>
      </c>
      <c r="Q302" s="8">
        <v>0</v>
      </c>
      <c r="R302" s="4">
        <v>6.4184782608695654</v>
      </c>
      <c r="S302" s="4">
        <v>0</v>
      </c>
      <c r="T302" s="10">
        <v>0</v>
      </c>
      <c r="U302" s="4">
        <v>5.3233695652173916</v>
      </c>
      <c r="V302" s="4">
        <v>0</v>
      </c>
      <c r="W302" s="10">
        <v>0</v>
      </c>
      <c r="X302" s="4">
        <v>81.301413043478263</v>
      </c>
      <c r="Y302" s="4">
        <v>0</v>
      </c>
      <c r="Z302" s="10">
        <v>0</v>
      </c>
      <c r="AA302" s="4">
        <v>5.3825000000000003</v>
      </c>
      <c r="AB302" s="4">
        <v>0</v>
      </c>
      <c r="AC302" s="10">
        <v>0</v>
      </c>
      <c r="AD302" s="4">
        <v>115.54608695652173</v>
      </c>
      <c r="AE302" s="4">
        <v>0</v>
      </c>
      <c r="AF302" s="10">
        <v>0</v>
      </c>
      <c r="AG302" s="4">
        <v>25.967826086956517</v>
      </c>
      <c r="AH302" s="4">
        <v>0</v>
      </c>
      <c r="AI302" s="10">
        <v>0</v>
      </c>
      <c r="AJ302" s="4">
        <v>0</v>
      </c>
      <c r="AK302" s="4">
        <v>0</v>
      </c>
      <c r="AL302" s="10" t="s">
        <v>1172</v>
      </c>
      <c r="AM302" s="1">
        <v>395350</v>
      </c>
      <c r="AN302" s="1">
        <v>3</v>
      </c>
      <c r="AX302"/>
      <c r="AY302"/>
    </row>
    <row r="303" spans="1:51" x14ac:dyDescent="0.25">
      <c r="A303" t="s">
        <v>721</v>
      </c>
      <c r="B303" t="s">
        <v>546</v>
      </c>
      <c r="C303" t="s">
        <v>1079</v>
      </c>
      <c r="D303" t="s">
        <v>768</v>
      </c>
      <c r="E303" s="4">
        <v>57.260869565217391</v>
      </c>
      <c r="F303" s="4">
        <v>231.20923913043487</v>
      </c>
      <c r="G303" s="4">
        <v>32.486413043478265</v>
      </c>
      <c r="H303" s="10">
        <v>0.14050655227125813</v>
      </c>
      <c r="I303" s="4">
        <v>217.6266304347827</v>
      </c>
      <c r="J303" s="4">
        <v>32.486413043478265</v>
      </c>
      <c r="K303" s="10">
        <v>0.1492759088286929</v>
      </c>
      <c r="L303" s="4">
        <v>62.054347826087039</v>
      </c>
      <c r="M303" s="4">
        <v>10.804347826086957</v>
      </c>
      <c r="N303" s="10">
        <v>0.17411105272376926</v>
      </c>
      <c r="O303" s="4">
        <v>48.471739130434855</v>
      </c>
      <c r="P303" s="4">
        <v>10.804347826086957</v>
      </c>
      <c r="Q303" s="8">
        <v>0.22289994169619198</v>
      </c>
      <c r="R303" s="4">
        <v>8.8000000000000078</v>
      </c>
      <c r="S303" s="4">
        <v>0</v>
      </c>
      <c r="T303" s="10">
        <v>0</v>
      </c>
      <c r="U303" s="4">
        <v>4.7826086956521738</v>
      </c>
      <c r="V303" s="4">
        <v>0</v>
      </c>
      <c r="W303" s="10">
        <v>0</v>
      </c>
      <c r="X303" s="4">
        <v>58.388586956521742</v>
      </c>
      <c r="Y303" s="4">
        <v>3.0027173913043477</v>
      </c>
      <c r="Z303" s="10">
        <v>5.142644389630939E-2</v>
      </c>
      <c r="AA303" s="4">
        <v>0</v>
      </c>
      <c r="AB303" s="4">
        <v>0</v>
      </c>
      <c r="AC303" s="10" t="s">
        <v>1172</v>
      </c>
      <c r="AD303" s="4">
        <v>110.76630434782609</v>
      </c>
      <c r="AE303" s="4">
        <v>18.679347826086957</v>
      </c>
      <c r="AF303" s="10">
        <v>0.16863745645454098</v>
      </c>
      <c r="AG303" s="4">
        <v>0</v>
      </c>
      <c r="AH303" s="4">
        <v>0</v>
      </c>
      <c r="AI303" s="10" t="s">
        <v>1172</v>
      </c>
      <c r="AJ303" s="4">
        <v>0</v>
      </c>
      <c r="AK303" s="4">
        <v>0</v>
      </c>
      <c r="AL303" s="10" t="s">
        <v>1172</v>
      </c>
      <c r="AM303" s="1">
        <v>395882</v>
      </c>
      <c r="AN303" s="1">
        <v>3</v>
      </c>
      <c r="AX303"/>
      <c r="AY303"/>
    </row>
    <row r="304" spans="1:51" x14ac:dyDescent="0.25">
      <c r="A304" t="s">
        <v>721</v>
      </c>
      <c r="B304" t="s">
        <v>530</v>
      </c>
      <c r="C304" t="s">
        <v>1093</v>
      </c>
      <c r="D304" t="s">
        <v>781</v>
      </c>
      <c r="E304" s="4">
        <v>66.978260869565219</v>
      </c>
      <c r="F304" s="4">
        <v>227.53956521739138</v>
      </c>
      <c r="G304" s="4">
        <v>11.899347826086956</v>
      </c>
      <c r="H304" s="10">
        <v>5.2295730699486544E-2</v>
      </c>
      <c r="I304" s="4">
        <v>213.10836956521746</v>
      </c>
      <c r="J304" s="4">
        <v>11.899347826086956</v>
      </c>
      <c r="K304" s="10">
        <v>5.5837074115690249E-2</v>
      </c>
      <c r="L304" s="4">
        <v>47.143695652173911</v>
      </c>
      <c r="M304" s="4">
        <v>11.899347826086956</v>
      </c>
      <c r="N304" s="10">
        <v>0.25240591899880571</v>
      </c>
      <c r="O304" s="4">
        <v>32.712499999999999</v>
      </c>
      <c r="P304" s="4">
        <v>11.899347826086956</v>
      </c>
      <c r="Q304" s="8">
        <v>0.36375537871110297</v>
      </c>
      <c r="R304" s="4">
        <v>8.9706521739130451</v>
      </c>
      <c r="S304" s="4">
        <v>0</v>
      </c>
      <c r="T304" s="10">
        <v>0</v>
      </c>
      <c r="U304" s="4">
        <v>5.4605434782608686</v>
      </c>
      <c r="V304" s="4">
        <v>0</v>
      </c>
      <c r="W304" s="10">
        <v>0</v>
      </c>
      <c r="X304" s="4">
        <v>40.404565217391301</v>
      </c>
      <c r="Y304" s="4">
        <v>0</v>
      </c>
      <c r="Z304" s="10">
        <v>0</v>
      </c>
      <c r="AA304" s="4">
        <v>0</v>
      </c>
      <c r="AB304" s="4">
        <v>0</v>
      </c>
      <c r="AC304" s="10" t="s">
        <v>1172</v>
      </c>
      <c r="AD304" s="4">
        <v>139.99130434782617</v>
      </c>
      <c r="AE304" s="4">
        <v>0</v>
      </c>
      <c r="AF304" s="10">
        <v>0</v>
      </c>
      <c r="AG304" s="4">
        <v>0</v>
      </c>
      <c r="AH304" s="4">
        <v>0</v>
      </c>
      <c r="AI304" s="10" t="s">
        <v>1172</v>
      </c>
      <c r="AJ304" s="4">
        <v>0</v>
      </c>
      <c r="AK304" s="4">
        <v>0</v>
      </c>
      <c r="AL304" s="10" t="s">
        <v>1172</v>
      </c>
      <c r="AM304" s="1">
        <v>395860</v>
      </c>
      <c r="AN304" s="1">
        <v>3</v>
      </c>
      <c r="AX304"/>
      <c r="AY304"/>
    </row>
    <row r="305" spans="1:51" x14ac:dyDescent="0.25">
      <c r="A305" t="s">
        <v>721</v>
      </c>
      <c r="B305" t="s">
        <v>217</v>
      </c>
      <c r="C305" t="s">
        <v>972</v>
      </c>
      <c r="D305" t="s">
        <v>761</v>
      </c>
      <c r="E305" s="4">
        <v>75.793478260869563</v>
      </c>
      <c r="F305" s="4">
        <v>301.33695652173913</v>
      </c>
      <c r="G305" s="4">
        <v>50.676630434782609</v>
      </c>
      <c r="H305" s="10">
        <v>0.16817263643905783</v>
      </c>
      <c r="I305" s="4">
        <v>281.81521739130437</v>
      </c>
      <c r="J305" s="4">
        <v>50.676630434782609</v>
      </c>
      <c r="K305" s="10">
        <v>0.17982219308057237</v>
      </c>
      <c r="L305" s="4">
        <v>57.211956521739133</v>
      </c>
      <c r="M305" s="4">
        <v>0</v>
      </c>
      <c r="N305" s="10">
        <v>0</v>
      </c>
      <c r="O305" s="4">
        <v>41.152173913043477</v>
      </c>
      <c r="P305" s="4">
        <v>0</v>
      </c>
      <c r="Q305" s="8">
        <v>0</v>
      </c>
      <c r="R305" s="4">
        <v>11.331521739130435</v>
      </c>
      <c r="S305" s="4">
        <v>0</v>
      </c>
      <c r="T305" s="10">
        <v>0</v>
      </c>
      <c r="U305" s="4">
        <v>4.7282608695652177</v>
      </c>
      <c r="V305" s="4">
        <v>0</v>
      </c>
      <c r="W305" s="10">
        <v>0</v>
      </c>
      <c r="X305" s="4">
        <v>89.195652173913047</v>
      </c>
      <c r="Y305" s="4">
        <v>12.929347826086957</v>
      </c>
      <c r="Z305" s="10">
        <v>0.14495491104070193</v>
      </c>
      <c r="AA305" s="4">
        <v>3.4619565217391304</v>
      </c>
      <c r="AB305" s="4">
        <v>0</v>
      </c>
      <c r="AC305" s="10">
        <v>0</v>
      </c>
      <c r="AD305" s="4">
        <v>151.46739130434781</v>
      </c>
      <c r="AE305" s="4">
        <v>37.747282608695649</v>
      </c>
      <c r="AF305" s="10">
        <v>0.24921062073914604</v>
      </c>
      <c r="AG305" s="4">
        <v>0</v>
      </c>
      <c r="AH305" s="4">
        <v>0</v>
      </c>
      <c r="AI305" s="10" t="s">
        <v>1172</v>
      </c>
      <c r="AJ305" s="4">
        <v>0</v>
      </c>
      <c r="AK305" s="4">
        <v>0</v>
      </c>
      <c r="AL305" s="10" t="s">
        <v>1172</v>
      </c>
      <c r="AM305" s="1">
        <v>395406</v>
      </c>
      <c r="AN305" s="1">
        <v>3</v>
      </c>
      <c r="AX305"/>
      <c r="AY305"/>
    </row>
    <row r="306" spans="1:51" x14ac:dyDescent="0.25">
      <c r="A306" t="s">
        <v>721</v>
      </c>
      <c r="B306" t="s">
        <v>347</v>
      </c>
      <c r="C306" t="s">
        <v>903</v>
      </c>
      <c r="D306" t="s">
        <v>769</v>
      </c>
      <c r="E306" s="4">
        <v>50.098591549295776</v>
      </c>
      <c r="F306" s="4">
        <v>200.45014084507039</v>
      </c>
      <c r="G306" s="4">
        <v>56.210704225352103</v>
      </c>
      <c r="H306" s="10">
        <v>0.28042237330627684</v>
      </c>
      <c r="I306" s="4">
        <v>184.85507042253519</v>
      </c>
      <c r="J306" s="4">
        <v>56.210704225352103</v>
      </c>
      <c r="K306" s="10">
        <v>0.30407986157408429</v>
      </c>
      <c r="L306" s="4">
        <v>48.658450704225352</v>
      </c>
      <c r="M306" s="4">
        <v>1.9049295774647887</v>
      </c>
      <c r="N306" s="10">
        <v>3.9148997756711774E-2</v>
      </c>
      <c r="O306" s="4">
        <v>33.063380281690144</v>
      </c>
      <c r="P306" s="4">
        <v>1.9049295774647887</v>
      </c>
      <c r="Q306" s="8">
        <v>5.7614483493077739E-2</v>
      </c>
      <c r="R306" s="4">
        <v>10.003521126760564</v>
      </c>
      <c r="S306" s="4">
        <v>0</v>
      </c>
      <c r="T306" s="10">
        <v>0</v>
      </c>
      <c r="U306" s="4">
        <v>5.591549295774648</v>
      </c>
      <c r="V306" s="4">
        <v>0</v>
      </c>
      <c r="W306" s="10">
        <v>0</v>
      </c>
      <c r="X306" s="4">
        <v>43.108732394366193</v>
      </c>
      <c r="Y306" s="4">
        <v>12.168591549295774</v>
      </c>
      <c r="Z306" s="10">
        <v>0.28227671920332476</v>
      </c>
      <c r="AA306" s="4">
        <v>0</v>
      </c>
      <c r="AB306" s="4">
        <v>0</v>
      </c>
      <c r="AC306" s="10" t="s">
        <v>1172</v>
      </c>
      <c r="AD306" s="4">
        <v>108.68295774647885</v>
      </c>
      <c r="AE306" s="4">
        <v>42.137183098591542</v>
      </c>
      <c r="AF306" s="10">
        <v>0.38770736435866571</v>
      </c>
      <c r="AG306" s="4">
        <v>0</v>
      </c>
      <c r="AH306" s="4">
        <v>0</v>
      </c>
      <c r="AI306" s="10" t="s">
        <v>1172</v>
      </c>
      <c r="AJ306" s="4">
        <v>0</v>
      </c>
      <c r="AK306" s="4">
        <v>0</v>
      </c>
      <c r="AL306" s="10" t="s">
        <v>1172</v>
      </c>
      <c r="AM306" s="1">
        <v>395591</v>
      </c>
      <c r="AN306" s="1">
        <v>3</v>
      </c>
      <c r="AX306"/>
      <c r="AY306"/>
    </row>
    <row r="307" spans="1:51" x14ac:dyDescent="0.25">
      <c r="A307" t="s">
        <v>721</v>
      </c>
      <c r="B307" t="s">
        <v>191</v>
      </c>
      <c r="C307" t="s">
        <v>987</v>
      </c>
      <c r="D307" t="s">
        <v>736</v>
      </c>
      <c r="E307" s="4">
        <v>121.42391304347827</v>
      </c>
      <c r="F307" s="4">
        <v>346.81521739130437</v>
      </c>
      <c r="G307" s="4">
        <v>58.855978260869563</v>
      </c>
      <c r="H307" s="10">
        <v>0.16970414015733223</v>
      </c>
      <c r="I307" s="4">
        <v>333.18206521739131</v>
      </c>
      <c r="J307" s="4">
        <v>58.855978260869563</v>
      </c>
      <c r="K307" s="10">
        <v>0.176648098457724</v>
      </c>
      <c r="L307" s="4">
        <v>66.274456521739125</v>
      </c>
      <c r="M307" s="4">
        <v>8.9266304347826093</v>
      </c>
      <c r="N307" s="10">
        <v>0.13469186928533358</v>
      </c>
      <c r="O307" s="4">
        <v>52.641304347826086</v>
      </c>
      <c r="P307" s="4">
        <v>8.9266304347826093</v>
      </c>
      <c r="Q307" s="8">
        <v>0.16957464381581666</v>
      </c>
      <c r="R307" s="4">
        <v>8.8342391304347831</v>
      </c>
      <c r="S307" s="4">
        <v>0</v>
      </c>
      <c r="T307" s="10">
        <v>0</v>
      </c>
      <c r="U307" s="4">
        <v>4.7989130434782608</v>
      </c>
      <c r="V307" s="4">
        <v>0</v>
      </c>
      <c r="W307" s="10">
        <v>0</v>
      </c>
      <c r="X307" s="4">
        <v>65.195652173913047</v>
      </c>
      <c r="Y307" s="4">
        <v>3.2527173913043477</v>
      </c>
      <c r="Z307" s="10">
        <v>4.9891630543514504E-2</v>
      </c>
      <c r="AA307" s="4">
        <v>0</v>
      </c>
      <c r="AB307" s="4">
        <v>0</v>
      </c>
      <c r="AC307" s="10" t="s">
        <v>1172</v>
      </c>
      <c r="AD307" s="4">
        <v>184.30706521739131</v>
      </c>
      <c r="AE307" s="4">
        <v>46.676630434782609</v>
      </c>
      <c r="AF307" s="10">
        <v>0.25325469959454477</v>
      </c>
      <c r="AG307" s="4">
        <v>31.038043478260871</v>
      </c>
      <c r="AH307" s="4">
        <v>0</v>
      </c>
      <c r="AI307" s="10">
        <v>0</v>
      </c>
      <c r="AJ307" s="4">
        <v>0</v>
      </c>
      <c r="AK307" s="4">
        <v>0</v>
      </c>
      <c r="AL307" s="10" t="s">
        <v>1172</v>
      </c>
      <c r="AM307" s="1">
        <v>395370</v>
      </c>
      <c r="AN307" s="1">
        <v>3</v>
      </c>
      <c r="AX307"/>
      <c r="AY307"/>
    </row>
    <row r="308" spans="1:51" x14ac:dyDescent="0.25">
      <c r="A308" t="s">
        <v>721</v>
      </c>
      <c r="B308" t="s">
        <v>495</v>
      </c>
      <c r="C308" t="s">
        <v>1083</v>
      </c>
      <c r="D308" t="s">
        <v>736</v>
      </c>
      <c r="E308" s="4">
        <v>59.456521739130437</v>
      </c>
      <c r="F308" s="4">
        <v>250.9585869565218</v>
      </c>
      <c r="G308" s="4">
        <v>8.7322826086956518</v>
      </c>
      <c r="H308" s="10">
        <v>3.4795711573752629E-2</v>
      </c>
      <c r="I308" s="4">
        <v>220.31532608695659</v>
      </c>
      <c r="J308" s="4">
        <v>8.7322826086956518</v>
      </c>
      <c r="K308" s="10">
        <v>3.9635384263957622E-2</v>
      </c>
      <c r="L308" s="4">
        <v>60.374130434782607</v>
      </c>
      <c r="M308" s="4">
        <v>0.34967391304347828</v>
      </c>
      <c r="N308" s="10">
        <v>5.7917838406170222E-3</v>
      </c>
      <c r="O308" s="4">
        <v>31.865978260869564</v>
      </c>
      <c r="P308" s="4">
        <v>0.34967391304347828</v>
      </c>
      <c r="Q308" s="8">
        <v>1.0973267796170784E-2</v>
      </c>
      <c r="R308" s="4">
        <v>23.660326086956523</v>
      </c>
      <c r="S308" s="4">
        <v>0</v>
      </c>
      <c r="T308" s="10">
        <v>0</v>
      </c>
      <c r="U308" s="4">
        <v>4.8478260869565215</v>
      </c>
      <c r="V308" s="4">
        <v>0</v>
      </c>
      <c r="W308" s="10">
        <v>0</v>
      </c>
      <c r="X308" s="4">
        <v>40.478260869565219</v>
      </c>
      <c r="Y308" s="4">
        <v>1.7201086956521738</v>
      </c>
      <c r="Z308" s="10">
        <v>4.2494629430719653E-2</v>
      </c>
      <c r="AA308" s="4">
        <v>2.1351086956521739</v>
      </c>
      <c r="AB308" s="4">
        <v>0</v>
      </c>
      <c r="AC308" s="10">
        <v>0</v>
      </c>
      <c r="AD308" s="4">
        <v>146.38956521739135</v>
      </c>
      <c r="AE308" s="4">
        <v>6.6625000000000005</v>
      </c>
      <c r="AF308" s="10">
        <v>4.5512123696153199E-2</v>
      </c>
      <c r="AG308" s="4">
        <v>1.5815217391304348</v>
      </c>
      <c r="AH308" s="4">
        <v>0</v>
      </c>
      <c r="AI308" s="10">
        <v>0</v>
      </c>
      <c r="AJ308" s="4">
        <v>0</v>
      </c>
      <c r="AK308" s="4">
        <v>0</v>
      </c>
      <c r="AL308" s="10" t="s">
        <v>1172</v>
      </c>
      <c r="AM308" s="1">
        <v>395804</v>
      </c>
      <c r="AN308" s="1">
        <v>3</v>
      </c>
      <c r="AX308"/>
      <c r="AY308"/>
    </row>
    <row r="309" spans="1:51" x14ac:dyDescent="0.25">
      <c r="A309" t="s">
        <v>721</v>
      </c>
      <c r="B309" t="s">
        <v>230</v>
      </c>
      <c r="C309" t="s">
        <v>912</v>
      </c>
      <c r="D309" t="s">
        <v>771</v>
      </c>
      <c r="E309" s="4">
        <v>59.010869565217391</v>
      </c>
      <c r="F309" s="4">
        <v>235.61043478260871</v>
      </c>
      <c r="G309" s="4">
        <v>43.357717391304348</v>
      </c>
      <c r="H309" s="10">
        <v>0.18402290811656677</v>
      </c>
      <c r="I309" s="4">
        <v>218.54967391304351</v>
      </c>
      <c r="J309" s="4">
        <v>37.992608695652173</v>
      </c>
      <c r="K309" s="10">
        <v>0.17383969518421091</v>
      </c>
      <c r="L309" s="4">
        <v>43.264347826086961</v>
      </c>
      <c r="M309" s="4">
        <v>10.979021739130435</v>
      </c>
      <c r="N309" s="10">
        <v>0.253766028862001</v>
      </c>
      <c r="O309" s="4">
        <v>26.203586956521743</v>
      </c>
      <c r="P309" s="4">
        <v>5.6139130434782611</v>
      </c>
      <c r="Q309" s="8">
        <v>0.21424215901407456</v>
      </c>
      <c r="R309" s="4">
        <v>11.968369565217392</v>
      </c>
      <c r="S309" s="4">
        <v>5.3651086956521743</v>
      </c>
      <c r="T309" s="10">
        <v>0.44827398305315641</v>
      </c>
      <c r="U309" s="4">
        <v>5.0923913043478262</v>
      </c>
      <c r="V309" s="4">
        <v>0</v>
      </c>
      <c r="W309" s="10">
        <v>0</v>
      </c>
      <c r="X309" s="4">
        <v>62.911413043478262</v>
      </c>
      <c r="Y309" s="4">
        <v>9.5663043478260867</v>
      </c>
      <c r="Z309" s="10">
        <v>0.15205991862263188</v>
      </c>
      <c r="AA309" s="4">
        <v>0</v>
      </c>
      <c r="AB309" s="4">
        <v>0</v>
      </c>
      <c r="AC309" s="10" t="s">
        <v>1172</v>
      </c>
      <c r="AD309" s="4">
        <v>129.4346739130435</v>
      </c>
      <c r="AE309" s="4">
        <v>22.812391304347823</v>
      </c>
      <c r="AF309" s="10">
        <v>0.17624636903457253</v>
      </c>
      <c r="AG309" s="4">
        <v>0</v>
      </c>
      <c r="AH309" s="4">
        <v>0</v>
      </c>
      <c r="AI309" s="10" t="s">
        <v>1172</v>
      </c>
      <c r="AJ309" s="4">
        <v>0</v>
      </c>
      <c r="AK309" s="4">
        <v>0</v>
      </c>
      <c r="AL309" s="10" t="s">
        <v>1172</v>
      </c>
      <c r="AM309" s="1">
        <v>395427</v>
      </c>
      <c r="AN309" s="1">
        <v>3</v>
      </c>
      <c r="AX309"/>
      <c r="AY309"/>
    </row>
    <row r="310" spans="1:51" x14ac:dyDescent="0.25">
      <c r="A310" t="s">
        <v>721</v>
      </c>
      <c r="B310" t="s">
        <v>242</v>
      </c>
      <c r="C310" t="s">
        <v>885</v>
      </c>
      <c r="D310" t="s">
        <v>795</v>
      </c>
      <c r="E310" s="4">
        <v>34.086956521739133</v>
      </c>
      <c r="F310" s="4">
        <v>136.16695652173911</v>
      </c>
      <c r="G310" s="4">
        <v>17.308260869565217</v>
      </c>
      <c r="H310" s="10">
        <v>0.12711058036170431</v>
      </c>
      <c r="I310" s="4">
        <v>120.84086956521739</v>
      </c>
      <c r="J310" s="4">
        <v>17.308260869565217</v>
      </c>
      <c r="K310" s="10">
        <v>0.14323184640957926</v>
      </c>
      <c r="L310" s="4">
        <v>39.208695652173901</v>
      </c>
      <c r="M310" s="4">
        <v>3.4913043478260875</v>
      </c>
      <c r="N310" s="10">
        <v>8.904413395431364E-2</v>
      </c>
      <c r="O310" s="4">
        <v>23.882608695652166</v>
      </c>
      <c r="P310" s="4">
        <v>3.4913043478260875</v>
      </c>
      <c r="Q310" s="8">
        <v>0.14618605497906434</v>
      </c>
      <c r="R310" s="4">
        <v>10.190217391304348</v>
      </c>
      <c r="S310" s="4">
        <v>0</v>
      </c>
      <c r="T310" s="10">
        <v>0</v>
      </c>
      <c r="U310" s="4">
        <v>5.1358695652173916</v>
      </c>
      <c r="V310" s="4">
        <v>0</v>
      </c>
      <c r="W310" s="10">
        <v>0</v>
      </c>
      <c r="X310" s="4">
        <v>30.233043478260871</v>
      </c>
      <c r="Y310" s="4">
        <v>5.8227173913043488</v>
      </c>
      <c r="Z310" s="10">
        <v>0.19259448343304189</v>
      </c>
      <c r="AA310" s="4">
        <v>0</v>
      </c>
      <c r="AB310" s="4">
        <v>0</v>
      </c>
      <c r="AC310" s="10" t="s">
        <v>1172</v>
      </c>
      <c r="AD310" s="4">
        <v>66.725217391304355</v>
      </c>
      <c r="AE310" s="4">
        <v>7.9942391304347815</v>
      </c>
      <c r="AF310" s="10">
        <v>0.11980836395861023</v>
      </c>
      <c r="AG310" s="4">
        <v>0</v>
      </c>
      <c r="AH310" s="4">
        <v>0</v>
      </c>
      <c r="AI310" s="10" t="s">
        <v>1172</v>
      </c>
      <c r="AJ310" s="4">
        <v>0</v>
      </c>
      <c r="AK310" s="4">
        <v>0</v>
      </c>
      <c r="AL310" s="10" t="s">
        <v>1172</v>
      </c>
      <c r="AM310" s="1">
        <v>395439</v>
      </c>
      <c r="AN310" s="1">
        <v>3</v>
      </c>
      <c r="AX310"/>
      <c r="AY310"/>
    </row>
    <row r="311" spans="1:51" x14ac:dyDescent="0.25">
      <c r="A311" t="s">
        <v>721</v>
      </c>
      <c r="B311" t="s">
        <v>500</v>
      </c>
      <c r="C311" t="s">
        <v>1086</v>
      </c>
      <c r="D311" t="s">
        <v>791</v>
      </c>
      <c r="E311" s="4">
        <v>75.141304347826093</v>
      </c>
      <c r="F311" s="4">
        <v>279.38532608695652</v>
      </c>
      <c r="G311" s="4">
        <v>1.9505434782608695</v>
      </c>
      <c r="H311" s="10">
        <v>6.9815530599977816E-3</v>
      </c>
      <c r="I311" s="4">
        <v>255.88804347826087</v>
      </c>
      <c r="J311" s="4">
        <v>1.9505434782608695</v>
      </c>
      <c r="K311" s="10">
        <v>7.6226440741322841E-3</v>
      </c>
      <c r="L311" s="4">
        <v>55.244565217391305</v>
      </c>
      <c r="M311" s="4">
        <v>6.5217391304347824E-2</v>
      </c>
      <c r="N311" s="10">
        <v>1.1805213969503198E-3</v>
      </c>
      <c r="O311" s="4">
        <v>41.673913043478258</v>
      </c>
      <c r="P311" s="4">
        <v>6.5217391304347824E-2</v>
      </c>
      <c r="Q311" s="8">
        <v>1.5649452269170579E-3</v>
      </c>
      <c r="R311" s="4">
        <v>9.2228260869565215</v>
      </c>
      <c r="S311" s="4">
        <v>0</v>
      </c>
      <c r="T311" s="10">
        <v>0</v>
      </c>
      <c r="U311" s="4">
        <v>4.3478260869565215</v>
      </c>
      <c r="V311" s="4">
        <v>0</v>
      </c>
      <c r="W311" s="10">
        <v>0</v>
      </c>
      <c r="X311" s="4">
        <v>60.591847826086955</v>
      </c>
      <c r="Y311" s="4">
        <v>1.8853260869565216</v>
      </c>
      <c r="Z311" s="10">
        <v>3.11151772820637E-2</v>
      </c>
      <c r="AA311" s="4">
        <v>9.9266304347826093</v>
      </c>
      <c r="AB311" s="4">
        <v>0</v>
      </c>
      <c r="AC311" s="10">
        <v>0</v>
      </c>
      <c r="AD311" s="4">
        <v>153.62228260869566</v>
      </c>
      <c r="AE311" s="4">
        <v>0</v>
      </c>
      <c r="AF311" s="10">
        <v>0</v>
      </c>
      <c r="AG311" s="4">
        <v>0</v>
      </c>
      <c r="AH311" s="4">
        <v>0</v>
      </c>
      <c r="AI311" s="10" t="s">
        <v>1172</v>
      </c>
      <c r="AJ311" s="4">
        <v>0</v>
      </c>
      <c r="AK311" s="4">
        <v>0</v>
      </c>
      <c r="AL311" s="10" t="s">
        <v>1172</v>
      </c>
      <c r="AM311" s="1">
        <v>395816</v>
      </c>
      <c r="AN311" s="1">
        <v>3</v>
      </c>
      <c r="AX311"/>
      <c r="AY311"/>
    </row>
    <row r="312" spans="1:51" x14ac:dyDescent="0.25">
      <c r="A312" t="s">
        <v>721</v>
      </c>
      <c r="B312" t="s">
        <v>65</v>
      </c>
      <c r="C312" t="s">
        <v>923</v>
      </c>
      <c r="D312" t="s">
        <v>776</v>
      </c>
      <c r="E312" s="4">
        <v>163.66197183098592</v>
      </c>
      <c r="F312" s="4">
        <v>489.71338028169021</v>
      </c>
      <c r="G312" s="4">
        <v>32.752112676056342</v>
      </c>
      <c r="H312" s="10">
        <v>6.6880167042233665E-2</v>
      </c>
      <c r="I312" s="4">
        <v>468.02323943661975</v>
      </c>
      <c r="J312" s="4">
        <v>32.752112676056342</v>
      </c>
      <c r="K312" s="10">
        <v>6.9979671769037591E-2</v>
      </c>
      <c r="L312" s="4">
        <v>117.60859154929581</v>
      </c>
      <c r="M312" s="4">
        <v>10.464225352112678</v>
      </c>
      <c r="N312" s="10">
        <v>8.8975007814174722E-2</v>
      </c>
      <c r="O312" s="4">
        <v>95.918450704225378</v>
      </c>
      <c r="P312" s="4">
        <v>10.464225352112678</v>
      </c>
      <c r="Q312" s="8">
        <v>0.10909502056471092</v>
      </c>
      <c r="R312" s="4">
        <v>16.845070422535212</v>
      </c>
      <c r="S312" s="4">
        <v>0</v>
      </c>
      <c r="T312" s="10">
        <v>0</v>
      </c>
      <c r="U312" s="4">
        <v>4.845070422535211</v>
      </c>
      <c r="V312" s="4">
        <v>0</v>
      </c>
      <c r="W312" s="10">
        <v>0</v>
      </c>
      <c r="X312" s="4">
        <v>84.437887323943656</v>
      </c>
      <c r="Y312" s="4">
        <v>6.0963380281690132</v>
      </c>
      <c r="Z312" s="10">
        <v>7.2199082916186402E-2</v>
      </c>
      <c r="AA312" s="4">
        <v>0</v>
      </c>
      <c r="AB312" s="4">
        <v>0</v>
      </c>
      <c r="AC312" s="10" t="s">
        <v>1172</v>
      </c>
      <c r="AD312" s="4">
        <v>287.66690140845071</v>
      </c>
      <c r="AE312" s="4">
        <v>16.191549295774649</v>
      </c>
      <c r="AF312" s="10">
        <v>5.6285756951873628E-2</v>
      </c>
      <c r="AG312" s="4">
        <v>0</v>
      </c>
      <c r="AH312" s="4">
        <v>0</v>
      </c>
      <c r="AI312" s="10" t="s">
        <v>1172</v>
      </c>
      <c r="AJ312" s="4">
        <v>0</v>
      </c>
      <c r="AK312" s="4">
        <v>0</v>
      </c>
      <c r="AL312" s="10" t="s">
        <v>1172</v>
      </c>
      <c r="AM312" s="1">
        <v>395117</v>
      </c>
      <c r="AN312" s="1">
        <v>3</v>
      </c>
      <c r="AX312"/>
      <c r="AY312"/>
    </row>
    <row r="313" spans="1:51" x14ac:dyDescent="0.25">
      <c r="A313" t="s">
        <v>721</v>
      </c>
      <c r="B313" t="s">
        <v>271</v>
      </c>
      <c r="C313" t="s">
        <v>953</v>
      </c>
      <c r="D313" t="s">
        <v>760</v>
      </c>
      <c r="E313" s="4">
        <v>99.967391304347828</v>
      </c>
      <c r="F313" s="4">
        <v>333.22402173913042</v>
      </c>
      <c r="G313" s="4">
        <v>5.0202173913043477</v>
      </c>
      <c r="H313" s="10">
        <v>1.5065592705781885E-2</v>
      </c>
      <c r="I313" s="4">
        <v>314.09086956521742</v>
      </c>
      <c r="J313" s="4">
        <v>5.0202173913043477</v>
      </c>
      <c r="K313" s="10">
        <v>1.5983328003942362E-2</v>
      </c>
      <c r="L313" s="4">
        <v>70.146739130434781</v>
      </c>
      <c r="M313" s="4">
        <v>0</v>
      </c>
      <c r="N313" s="10">
        <v>0</v>
      </c>
      <c r="O313" s="4">
        <v>56.230978260869563</v>
      </c>
      <c r="P313" s="4">
        <v>0</v>
      </c>
      <c r="Q313" s="8">
        <v>0</v>
      </c>
      <c r="R313" s="4">
        <v>5.4782608695652177</v>
      </c>
      <c r="S313" s="4">
        <v>0</v>
      </c>
      <c r="T313" s="10">
        <v>0</v>
      </c>
      <c r="U313" s="4">
        <v>8.4375</v>
      </c>
      <c r="V313" s="4">
        <v>0</v>
      </c>
      <c r="W313" s="10">
        <v>0</v>
      </c>
      <c r="X313" s="4">
        <v>58.645978260869569</v>
      </c>
      <c r="Y313" s="4">
        <v>2.1840217391304346</v>
      </c>
      <c r="Z313" s="10">
        <v>3.7240775990050837E-2</v>
      </c>
      <c r="AA313" s="4">
        <v>5.2173913043478262</v>
      </c>
      <c r="AB313" s="4">
        <v>0</v>
      </c>
      <c r="AC313" s="10">
        <v>0</v>
      </c>
      <c r="AD313" s="4">
        <v>199.21391304347827</v>
      </c>
      <c r="AE313" s="4">
        <v>2.8361956521739127</v>
      </c>
      <c r="AF313" s="10">
        <v>1.4236935607780141E-2</v>
      </c>
      <c r="AG313" s="4">
        <v>0</v>
      </c>
      <c r="AH313" s="4">
        <v>0</v>
      </c>
      <c r="AI313" s="10" t="s">
        <v>1172</v>
      </c>
      <c r="AJ313" s="4">
        <v>0</v>
      </c>
      <c r="AK313" s="4">
        <v>0</v>
      </c>
      <c r="AL313" s="10" t="s">
        <v>1172</v>
      </c>
      <c r="AM313" s="1">
        <v>395480</v>
      </c>
      <c r="AN313" s="1">
        <v>3</v>
      </c>
      <c r="AX313"/>
      <c r="AY313"/>
    </row>
    <row r="314" spans="1:51" x14ac:dyDescent="0.25">
      <c r="A314" t="s">
        <v>721</v>
      </c>
      <c r="B314" t="s">
        <v>234</v>
      </c>
      <c r="C314" t="s">
        <v>1006</v>
      </c>
      <c r="D314" t="s">
        <v>767</v>
      </c>
      <c r="E314" s="4">
        <v>144.77173913043478</v>
      </c>
      <c r="F314" s="4">
        <v>531.77913043478259</v>
      </c>
      <c r="G314" s="4">
        <v>273.25271739130437</v>
      </c>
      <c r="H314" s="10">
        <v>0.51384626013415191</v>
      </c>
      <c r="I314" s="4">
        <v>487.72750000000002</v>
      </c>
      <c r="J314" s="4">
        <v>273.25271739130437</v>
      </c>
      <c r="K314" s="10">
        <v>0.56025694140950499</v>
      </c>
      <c r="L314" s="4">
        <v>77.12771739130433</v>
      </c>
      <c r="M314" s="4">
        <v>19.815217391304348</v>
      </c>
      <c r="N314" s="10">
        <v>0.25691435013916786</v>
      </c>
      <c r="O314" s="4">
        <v>37.804347826086953</v>
      </c>
      <c r="P314" s="4">
        <v>19.815217391304348</v>
      </c>
      <c r="Q314" s="8">
        <v>0.52415181138585398</v>
      </c>
      <c r="R314" s="4">
        <v>34.350543478260867</v>
      </c>
      <c r="S314" s="4">
        <v>0</v>
      </c>
      <c r="T314" s="10">
        <v>0</v>
      </c>
      <c r="U314" s="4">
        <v>4.9728260869565215</v>
      </c>
      <c r="V314" s="4">
        <v>0</v>
      </c>
      <c r="W314" s="10">
        <v>0</v>
      </c>
      <c r="X314" s="4">
        <v>125.70434782608694</v>
      </c>
      <c r="Y314" s="4">
        <v>33.326086956521742</v>
      </c>
      <c r="Z314" s="10">
        <v>0.26511483121195356</v>
      </c>
      <c r="AA314" s="4">
        <v>4.7282608695652177</v>
      </c>
      <c r="AB314" s="4">
        <v>0</v>
      </c>
      <c r="AC314" s="10">
        <v>0</v>
      </c>
      <c r="AD314" s="4">
        <v>324.21880434782611</v>
      </c>
      <c r="AE314" s="4">
        <v>220.11141304347825</v>
      </c>
      <c r="AF314" s="10">
        <v>0.67889773847706836</v>
      </c>
      <c r="AG314" s="4">
        <v>0</v>
      </c>
      <c r="AH314" s="4">
        <v>0</v>
      </c>
      <c r="AI314" s="10" t="s">
        <v>1172</v>
      </c>
      <c r="AJ314" s="4">
        <v>0</v>
      </c>
      <c r="AK314" s="4">
        <v>0</v>
      </c>
      <c r="AL314" s="10" t="s">
        <v>1172</v>
      </c>
      <c r="AM314" s="1">
        <v>395431</v>
      </c>
      <c r="AN314" s="1">
        <v>3</v>
      </c>
      <c r="AX314"/>
      <c r="AY314"/>
    </row>
    <row r="315" spans="1:51" x14ac:dyDescent="0.25">
      <c r="A315" t="s">
        <v>721</v>
      </c>
      <c r="B315" t="s">
        <v>153</v>
      </c>
      <c r="C315" t="s">
        <v>970</v>
      </c>
      <c r="D315" t="s">
        <v>778</v>
      </c>
      <c r="E315" s="4">
        <v>117.02816901408451</v>
      </c>
      <c r="F315" s="4">
        <v>348.55971830985914</v>
      </c>
      <c r="G315" s="4">
        <v>20.556619718309861</v>
      </c>
      <c r="H315" s="10">
        <v>5.8975890323722496E-2</v>
      </c>
      <c r="I315" s="4">
        <v>328.60901408450707</v>
      </c>
      <c r="J315" s="4">
        <v>20.556619718309861</v>
      </c>
      <c r="K315" s="10">
        <v>6.2556469351821853E-2</v>
      </c>
      <c r="L315" s="4">
        <v>93.457746478873233</v>
      </c>
      <c r="M315" s="4">
        <v>5.6338028169014086E-2</v>
      </c>
      <c r="N315" s="10">
        <v>6.028181749679753E-4</v>
      </c>
      <c r="O315" s="4">
        <v>73.507042253521121</v>
      </c>
      <c r="P315" s="4">
        <v>5.6338028169014086E-2</v>
      </c>
      <c r="Q315" s="8">
        <v>7.6643035064188545E-4</v>
      </c>
      <c r="R315" s="4">
        <v>15.387323943661972</v>
      </c>
      <c r="S315" s="4">
        <v>0</v>
      </c>
      <c r="T315" s="10">
        <v>0</v>
      </c>
      <c r="U315" s="4">
        <v>4.563380281690141</v>
      </c>
      <c r="V315" s="4">
        <v>0</v>
      </c>
      <c r="W315" s="10">
        <v>0</v>
      </c>
      <c r="X315" s="4">
        <v>46.094084507042261</v>
      </c>
      <c r="Y315" s="4">
        <v>9.2278873239436621</v>
      </c>
      <c r="Z315" s="10">
        <v>0.20019678062016449</v>
      </c>
      <c r="AA315" s="4">
        <v>0</v>
      </c>
      <c r="AB315" s="4">
        <v>0</v>
      </c>
      <c r="AC315" s="10" t="s">
        <v>1172</v>
      </c>
      <c r="AD315" s="4">
        <v>209.00788732394366</v>
      </c>
      <c r="AE315" s="4">
        <v>11.272394366197183</v>
      </c>
      <c r="AF315" s="10">
        <v>5.3932865934030391E-2</v>
      </c>
      <c r="AG315" s="4">
        <v>0</v>
      </c>
      <c r="AH315" s="4">
        <v>0</v>
      </c>
      <c r="AI315" s="10" t="s">
        <v>1172</v>
      </c>
      <c r="AJ315" s="4">
        <v>0</v>
      </c>
      <c r="AK315" s="4">
        <v>0</v>
      </c>
      <c r="AL315" s="10" t="s">
        <v>1172</v>
      </c>
      <c r="AM315" s="1">
        <v>395319</v>
      </c>
      <c r="AN315" s="1">
        <v>3</v>
      </c>
      <c r="AX315"/>
      <c r="AY315"/>
    </row>
    <row r="316" spans="1:51" x14ac:dyDescent="0.25">
      <c r="A316" t="s">
        <v>721</v>
      </c>
      <c r="B316" t="s">
        <v>597</v>
      </c>
      <c r="C316" t="s">
        <v>909</v>
      </c>
      <c r="D316" t="s">
        <v>763</v>
      </c>
      <c r="E316" s="4">
        <v>69.565217391304344</v>
      </c>
      <c r="F316" s="4">
        <v>281.35597826086956</v>
      </c>
      <c r="G316" s="4">
        <v>0</v>
      </c>
      <c r="H316" s="10">
        <v>0</v>
      </c>
      <c r="I316" s="4">
        <v>260.11684782608694</v>
      </c>
      <c r="J316" s="4">
        <v>0</v>
      </c>
      <c r="K316" s="10">
        <v>0</v>
      </c>
      <c r="L316" s="4">
        <v>58.494565217391305</v>
      </c>
      <c r="M316" s="4">
        <v>0</v>
      </c>
      <c r="N316" s="10">
        <v>0</v>
      </c>
      <c r="O316" s="4">
        <v>42.494565217391305</v>
      </c>
      <c r="P316" s="4">
        <v>0</v>
      </c>
      <c r="Q316" s="8">
        <v>0</v>
      </c>
      <c r="R316" s="4">
        <v>10.521739130434783</v>
      </c>
      <c r="S316" s="4">
        <v>0</v>
      </c>
      <c r="T316" s="10">
        <v>0</v>
      </c>
      <c r="U316" s="4">
        <v>5.4782608695652177</v>
      </c>
      <c r="V316" s="4">
        <v>0</v>
      </c>
      <c r="W316" s="10">
        <v>0</v>
      </c>
      <c r="X316" s="4">
        <v>60.948369565217391</v>
      </c>
      <c r="Y316" s="4">
        <v>0</v>
      </c>
      <c r="Z316" s="10">
        <v>0</v>
      </c>
      <c r="AA316" s="4">
        <v>5.2391304347826084</v>
      </c>
      <c r="AB316" s="4">
        <v>0</v>
      </c>
      <c r="AC316" s="10">
        <v>0</v>
      </c>
      <c r="AD316" s="4">
        <v>153.19021739130434</v>
      </c>
      <c r="AE316" s="4">
        <v>0</v>
      </c>
      <c r="AF316" s="10">
        <v>0</v>
      </c>
      <c r="AG316" s="4">
        <v>3.4836956521739131</v>
      </c>
      <c r="AH316" s="4">
        <v>0</v>
      </c>
      <c r="AI316" s="10">
        <v>0</v>
      </c>
      <c r="AJ316" s="4">
        <v>0</v>
      </c>
      <c r="AK316" s="4">
        <v>0</v>
      </c>
      <c r="AL316" s="10" t="s">
        <v>1172</v>
      </c>
      <c r="AM316" s="1">
        <v>395996</v>
      </c>
      <c r="AN316" s="1">
        <v>3</v>
      </c>
      <c r="AX316"/>
      <c r="AY316"/>
    </row>
    <row r="317" spans="1:51" x14ac:dyDescent="0.25">
      <c r="A317" t="s">
        <v>721</v>
      </c>
      <c r="B317" t="s">
        <v>81</v>
      </c>
      <c r="C317" t="s">
        <v>931</v>
      </c>
      <c r="D317" t="s">
        <v>779</v>
      </c>
      <c r="E317" s="4">
        <v>118.10869565217391</v>
      </c>
      <c r="F317" s="4">
        <v>377.61184782608706</v>
      </c>
      <c r="G317" s="4">
        <v>88.908043478260865</v>
      </c>
      <c r="H317" s="10">
        <v>0.23544823603948031</v>
      </c>
      <c r="I317" s="4">
        <v>351.56456521739136</v>
      </c>
      <c r="J317" s="4">
        <v>88.908043478260865</v>
      </c>
      <c r="K317" s="10">
        <v>0.25289250474741165</v>
      </c>
      <c r="L317" s="4">
        <v>55.105978260869563</v>
      </c>
      <c r="M317" s="4">
        <v>3.8919565217391296</v>
      </c>
      <c r="N317" s="10">
        <v>7.062675674342915E-2</v>
      </c>
      <c r="O317" s="4">
        <v>39.462391304347825</v>
      </c>
      <c r="P317" s="4">
        <v>3.8919565217391296</v>
      </c>
      <c r="Q317" s="8">
        <v>9.8624447051953681E-2</v>
      </c>
      <c r="R317" s="4">
        <v>10.078369565217391</v>
      </c>
      <c r="S317" s="4">
        <v>0</v>
      </c>
      <c r="T317" s="10">
        <v>0</v>
      </c>
      <c r="U317" s="4">
        <v>5.5652173913043477</v>
      </c>
      <c r="V317" s="4">
        <v>0</v>
      </c>
      <c r="W317" s="10">
        <v>0</v>
      </c>
      <c r="X317" s="4">
        <v>115.01978260869566</v>
      </c>
      <c r="Y317" s="4">
        <v>17.395108695652176</v>
      </c>
      <c r="Z317" s="10">
        <v>0.15123579875673562</v>
      </c>
      <c r="AA317" s="4">
        <v>10.403695652173914</v>
      </c>
      <c r="AB317" s="4">
        <v>0</v>
      </c>
      <c r="AC317" s="10">
        <v>0</v>
      </c>
      <c r="AD317" s="4">
        <v>180.06163043478267</v>
      </c>
      <c r="AE317" s="4">
        <v>67.620978260869563</v>
      </c>
      <c r="AF317" s="10">
        <v>0.37554351861409757</v>
      </c>
      <c r="AG317" s="4">
        <v>17.020760869565223</v>
      </c>
      <c r="AH317" s="4">
        <v>0</v>
      </c>
      <c r="AI317" s="10">
        <v>0</v>
      </c>
      <c r="AJ317" s="4">
        <v>0</v>
      </c>
      <c r="AK317" s="4">
        <v>0</v>
      </c>
      <c r="AL317" s="10" t="s">
        <v>1172</v>
      </c>
      <c r="AM317" s="1">
        <v>395172</v>
      </c>
      <c r="AN317" s="1">
        <v>3</v>
      </c>
      <c r="AX317"/>
      <c r="AY317"/>
    </row>
    <row r="318" spans="1:51" x14ac:dyDescent="0.25">
      <c r="A318" t="s">
        <v>721</v>
      </c>
      <c r="B318" t="s">
        <v>378</v>
      </c>
      <c r="C318" t="s">
        <v>951</v>
      </c>
      <c r="D318" t="s">
        <v>777</v>
      </c>
      <c r="E318" s="4">
        <v>79.684782608695656</v>
      </c>
      <c r="F318" s="4">
        <v>267.98902173913046</v>
      </c>
      <c r="G318" s="4">
        <v>32.179999999999993</v>
      </c>
      <c r="H318" s="10">
        <v>0.12007954576335253</v>
      </c>
      <c r="I318" s="4">
        <v>241.78771739130437</v>
      </c>
      <c r="J318" s="4">
        <v>32.179999999999993</v>
      </c>
      <c r="K318" s="10">
        <v>0.13309195498926246</v>
      </c>
      <c r="L318" s="4">
        <v>43.600434782608701</v>
      </c>
      <c r="M318" s="4">
        <v>8.8679347826086943</v>
      </c>
      <c r="N318" s="10">
        <v>0.20339097137044898</v>
      </c>
      <c r="O318" s="4">
        <v>27.774347826086956</v>
      </c>
      <c r="P318" s="4">
        <v>8.8679347826086943</v>
      </c>
      <c r="Q318" s="8">
        <v>0.31928507693993513</v>
      </c>
      <c r="R318" s="4">
        <v>11.130434782608695</v>
      </c>
      <c r="S318" s="4">
        <v>0</v>
      </c>
      <c r="T318" s="10">
        <v>0</v>
      </c>
      <c r="U318" s="4">
        <v>4.6956521739130439</v>
      </c>
      <c r="V318" s="4">
        <v>0</v>
      </c>
      <c r="W318" s="10">
        <v>0</v>
      </c>
      <c r="X318" s="4">
        <v>71.060978260869547</v>
      </c>
      <c r="Y318" s="4">
        <v>0</v>
      </c>
      <c r="Z318" s="10">
        <v>0</v>
      </c>
      <c r="AA318" s="4">
        <v>10.375217391304348</v>
      </c>
      <c r="AB318" s="4">
        <v>0</v>
      </c>
      <c r="AC318" s="10">
        <v>0</v>
      </c>
      <c r="AD318" s="4">
        <v>127.38010869565223</v>
      </c>
      <c r="AE318" s="4">
        <v>23.312065217391297</v>
      </c>
      <c r="AF318" s="10">
        <v>0.18301181759147761</v>
      </c>
      <c r="AG318" s="4">
        <v>15.572282608695646</v>
      </c>
      <c r="AH318" s="4">
        <v>0</v>
      </c>
      <c r="AI318" s="10">
        <v>0</v>
      </c>
      <c r="AJ318" s="4">
        <v>0</v>
      </c>
      <c r="AK318" s="4">
        <v>0</v>
      </c>
      <c r="AL318" s="10" t="s">
        <v>1172</v>
      </c>
      <c r="AM318" s="1">
        <v>395636</v>
      </c>
      <c r="AN318" s="1">
        <v>3</v>
      </c>
      <c r="AX318"/>
      <c r="AY318"/>
    </row>
    <row r="319" spans="1:51" x14ac:dyDescent="0.25">
      <c r="A319" t="s">
        <v>721</v>
      </c>
      <c r="B319" t="s">
        <v>660</v>
      </c>
      <c r="C319" t="s">
        <v>821</v>
      </c>
      <c r="D319" t="s">
        <v>761</v>
      </c>
      <c r="E319" s="4">
        <v>41.456521739130437</v>
      </c>
      <c r="F319" s="4">
        <v>198.0398913043478</v>
      </c>
      <c r="G319" s="4">
        <v>4.881195652173913</v>
      </c>
      <c r="H319" s="10">
        <v>2.4647537524005652E-2</v>
      </c>
      <c r="I319" s="4">
        <v>177.85402173913042</v>
      </c>
      <c r="J319" s="4">
        <v>4.881195652173913</v>
      </c>
      <c r="K319" s="10">
        <v>2.7444955162911452E-2</v>
      </c>
      <c r="L319" s="4">
        <v>41.934782608695656</v>
      </c>
      <c r="M319" s="4">
        <v>0</v>
      </c>
      <c r="N319" s="10">
        <v>0</v>
      </c>
      <c r="O319" s="4">
        <v>26.864130434782609</v>
      </c>
      <c r="P319" s="4">
        <v>0</v>
      </c>
      <c r="Q319" s="8">
        <v>0</v>
      </c>
      <c r="R319" s="4">
        <v>10.983695652173914</v>
      </c>
      <c r="S319" s="4">
        <v>0</v>
      </c>
      <c r="T319" s="10">
        <v>0</v>
      </c>
      <c r="U319" s="4">
        <v>4.0869565217391308</v>
      </c>
      <c r="V319" s="4">
        <v>0</v>
      </c>
      <c r="W319" s="10">
        <v>0</v>
      </c>
      <c r="X319" s="4">
        <v>40.884456521739118</v>
      </c>
      <c r="Y319" s="4">
        <v>4.881195652173913</v>
      </c>
      <c r="Z319" s="10">
        <v>0.11939000949122265</v>
      </c>
      <c r="AA319" s="4">
        <v>5.1152173913043484</v>
      </c>
      <c r="AB319" s="4">
        <v>0</v>
      </c>
      <c r="AC319" s="10">
        <v>0</v>
      </c>
      <c r="AD319" s="4">
        <v>73.268478260869543</v>
      </c>
      <c r="AE319" s="4">
        <v>0</v>
      </c>
      <c r="AF319" s="10">
        <v>0</v>
      </c>
      <c r="AG319" s="4">
        <v>36.836956521739125</v>
      </c>
      <c r="AH319" s="4">
        <v>0</v>
      </c>
      <c r="AI319" s="10">
        <v>0</v>
      </c>
      <c r="AJ319" s="4">
        <v>0</v>
      </c>
      <c r="AK319" s="4">
        <v>0</v>
      </c>
      <c r="AL319" s="10" t="s">
        <v>1172</v>
      </c>
      <c r="AM319" s="1">
        <v>396128</v>
      </c>
      <c r="AN319" s="1">
        <v>3</v>
      </c>
      <c r="AX319"/>
      <c r="AY319"/>
    </row>
    <row r="320" spans="1:51" x14ac:dyDescent="0.25">
      <c r="A320" t="s">
        <v>721</v>
      </c>
      <c r="B320" t="s">
        <v>635</v>
      </c>
      <c r="C320" t="s">
        <v>847</v>
      </c>
      <c r="D320" t="s">
        <v>795</v>
      </c>
      <c r="E320" s="4">
        <v>39.815217391304351</v>
      </c>
      <c r="F320" s="4">
        <v>135.6819565217391</v>
      </c>
      <c r="G320" s="4">
        <v>22.275326086956525</v>
      </c>
      <c r="H320" s="10">
        <v>0.16417309020295232</v>
      </c>
      <c r="I320" s="4">
        <v>125.76804347826085</v>
      </c>
      <c r="J320" s="4">
        <v>22.275326086956525</v>
      </c>
      <c r="K320" s="10">
        <v>0.17711435648441839</v>
      </c>
      <c r="L320" s="4">
        <v>37.177608695652168</v>
      </c>
      <c r="M320" s="4">
        <v>0</v>
      </c>
      <c r="N320" s="10">
        <v>0</v>
      </c>
      <c r="O320" s="4">
        <v>27.263695652173912</v>
      </c>
      <c r="P320" s="4">
        <v>0</v>
      </c>
      <c r="Q320" s="8">
        <v>0</v>
      </c>
      <c r="R320" s="4">
        <v>4.6763043478260871</v>
      </c>
      <c r="S320" s="4">
        <v>0</v>
      </c>
      <c r="T320" s="10">
        <v>0</v>
      </c>
      <c r="U320" s="4">
        <v>5.2376086956521739</v>
      </c>
      <c r="V320" s="4">
        <v>0</v>
      </c>
      <c r="W320" s="10">
        <v>0</v>
      </c>
      <c r="X320" s="4">
        <v>30.983369565217394</v>
      </c>
      <c r="Y320" s="4">
        <v>0.63043478260869568</v>
      </c>
      <c r="Z320" s="10">
        <v>2.0347521636782703E-2</v>
      </c>
      <c r="AA320" s="4">
        <v>0</v>
      </c>
      <c r="AB320" s="4">
        <v>0</v>
      </c>
      <c r="AC320" s="10" t="s">
        <v>1172</v>
      </c>
      <c r="AD320" s="4">
        <v>67.520978260869541</v>
      </c>
      <c r="AE320" s="4">
        <v>21.64489130434783</v>
      </c>
      <c r="AF320" s="10">
        <v>0.32056542813586131</v>
      </c>
      <c r="AG320" s="4">
        <v>0</v>
      </c>
      <c r="AH320" s="4">
        <v>0</v>
      </c>
      <c r="AI320" s="10" t="s">
        <v>1172</v>
      </c>
      <c r="AJ320" s="4">
        <v>0</v>
      </c>
      <c r="AK320" s="4">
        <v>0</v>
      </c>
      <c r="AL320" s="10" t="s">
        <v>1172</v>
      </c>
      <c r="AM320" s="1">
        <v>396088</v>
      </c>
      <c r="AN320" s="1">
        <v>3</v>
      </c>
      <c r="AX320"/>
      <c r="AY320"/>
    </row>
    <row r="321" spans="1:51" x14ac:dyDescent="0.25">
      <c r="A321" t="s">
        <v>721</v>
      </c>
      <c r="B321" t="s">
        <v>533</v>
      </c>
      <c r="C321" t="s">
        <v>881</v>
      </c>
      <c r="D321" t="s">
        <v>774</v>
      </c>
      <c r="E321" s="4">
        <v>150.66304347826087</v>
      </c>
      <c r="F321" s="4">
        <v>429.55717391304347</v>
      </c>
      <c r="G321" s="4">
        <v>88.535543478260877</v>
      </c>
      <c r="H321" s="10">
        <v>0.20610886944745424</v>
      </c>
      <c r="I321" s="4">
        <v>409.87239130434784</v>
      </c>
      <c r="J321" s="4">
        <v>87.231195652173909</v>
      </c>
      <c r="K321" s="10">
        <v>0.21282525367121155</v>
      </c>
      <c r="L321" s="4">
        <v>51.779891304347821</v>
      </c>
      <c r="M321" s="4">
        <v>2.8858695652173916</v>
      </c>
      <c r="N321" s="10">
        <v>5.573340330621885E-2</v>
      </c>
      <c r="O321" s="4">
        <v>32.095108695652172</v>
      </c>
      <c r="P321" s="4">
        <v>1.5815217391304348</v>
      </c>
      <c r="Q321" s="8">
        <v>4.9276098552197105E-2</v>
      </c>
      <c r="R321" s="4">
        <v>15.043478260869565</v>
      </c>
      <c r="S321" s="4">
        <v>1.3043478260869565</v>
      </c>
      <c r="T321" s="10">
        <v>8.6705202312138741E-2</v>
      </c>
      <c r="U321" s="4">
        <v>4.6413043478260869</v>
      </c>
      <c r="V321" s="4">
        <v>0</v>
      </c>
      <c r="W321" s="10">
        <v>0</v>
      </c>
      <c r="X321" s="4">
        <v>127.69184782608696</v>
      </c>
      <c r="Y321" s="4">
        <v>18.769021739130434</v>
      </c>
      <c r="Z321" s="10">
        <v>0.14698684417734609</v>
      </c>
      <c r="AA321" s="4">
        <v>0</v>
      </c>
      <c r="AB321" s="4">
        <v>0</v>
      </c>
      <c r="AC321" s="10" t="s">
        <v>1172</v>
      </c>
      <c r="AD321" s="4">
        <v>250.0854347826087</v>
      </c>
      <c r="AE321" s="4">
        <v>66.880652173913049</v>
      </c>
      <c r="AF321" s="10">
        <v>0.26743121698410893</v>
      </c>
      <c r="AG321" s="4">
        <v>0</v>
      </c>
      <c r="AH321" s="4">
        <v>0</v>
      </c>
      <c r="AI321" s="10" t="s">
        <v>1172</v>
      </c>
      <c r="AJ321" s="4">
        <v>0</v>
      </c>
      <c r="AK321" s="4">
        <v>0</v>
      </c>
      <c r="AL321" s="10" t="s">
        <v>1172</v>
      </c>
      <c r="AM321" s="1">
        <v>395865</v>
      </c>
      <c r="AN321" s="1">
        <v>3</v>
      </c>
      <c r="AX321"/>
      <c r="AY321"/>
    </row>
    <row r="322" spans="1:51" x14ac:dyDescent="0.25">
      <c r="A322" t="s">
        <v>721</v>
      </c>
      <c r="B322" t="s">
        <v>617</v>
      </c>
      <c r="C322" t="s">
        <v>802</v>
      </c>
      <c r="D322" t="s">
        <v>758</v>
      </c>
      <c r="E322" s="4">
        <v>81.097826086956516</v>
      </c>
      <c r="F322" s="4">
        <v>433.60891304347831</v>
      </c>
      <c r="G322" s="4">
        <v>29.423913043478258</v>
      </c>
      <c r="H322" s="10">
        <v>6.7858183165455138E-2</v>
      </c>
      <c r="I322" s="4">
        <v>414.41869565217394</v>
      </c>
      <c r="J322" s="4">
        <v>29.423913043478258</v>
      </c>
      <c r="K322" s="10">
        <v>7.1000447982139461E-2</v>
      </c>
      <c r="L322" s="4">
        <v>64.945869565217393</v>
      </c>
      <c r="M322" s="4">
        <v>5.375</v>
      </c>
      <c r="N322" s="10">
        <v>8.2761229251115481E-2</v>
      </c>
      <c r="O322" s="4">
        <v>45.755652173913049</v>
      </c>
      <c r="P322" s="4">
        <v>5.375</v>
      </c>
      <c r="Q322" s="8">
        <v>0.11747182576635815</v>
      </c>
      <c r="R322" s="4">
        <v>14.581521739130435</v>
      </c>
      <c r="S322" s="4">
        <v>0</v>
      </c>
      <c r="T322" s="10">
        <v>0</v>
      </c>
      <c r="U322" s="4">
        <v>4.6086956521739131</v>
      </c>
      <c r="V322" s="4">
        <v>0</v>
      </c>
      <c r="W322" s="10">
        <v>0</v>
      </c>
      <c r="X322" s="4">
        <v>139.00271739130434</v>
      </c>
      <c r="Y322" s="4">
        <v>4.9076086956521738</v>
      </c>
      <c r="Z322" s="10">
        <v>3.5305847164389184E-2</v>
      </c>
      <c r="AA322" s="4">
        <v>0</v>
      </c>
      <c r="AB322" s="4">
        <v>0</v>
      </c>
      <c r="AC322" s="10" t="s">
        <v>1172</v>
      </c>
      <c r="AD322" s="4">
        <v>229.66032608695653</v>
      </c>
      <c r="AE322" s="4">
        <v>19.141304347826086</v>
      </c>
      <c r="AF322" s="10">
        <v>8.3346151570727084E-2</v>
      </c>
      <c r="AG322" s="4">
        <v>0</v>
      </c>
      <c r="AH322" s="4">
        <v>0</v>
      </c>
      <c r="AI322" s="10" t="s">
        <v>1172</v>
      </c>
      <c r="AJ322" s="4">
        <v>0</v>
      </c>
      <c r="AK322" s="4">
        <v>0</v>
      </c>
      <c r="AL322" s="10" t="s">
        <v>1172</v>
      </c>
      <c r="AM322" s="1">
        <v>396064</v>
      </c>
      <c r="AN322" s="1">
        <v>3</v>
      </c>
      <c r="AX322"/>
      <c r="AY322"/>
    </row>
    <row r="323" spans="1:51" x14ac:dyDescent="0.25">
      <c r="A323" t="s">
        <v>721</v>
      </c>
      <c r="B323" t="s">
        <v>467</v>
      </c>
      <c r="C323" t="s">
        <v>905</v>
      </c>
      <c r="D323" t="s">
        <v>768</v>
      </c>
      <c r="E323" s="4">
        <v>61.695652173913047</v>
      </c>
      <c r="F323" s="4">
        <v>274.40489130434781</v>
      </c>
      <c r="G323" s="4">
        <v>22.402173913043477</v>
      </c>
      <c r="H323" s="10">
        <v>8.1639120230538417E-2</v>
      </c>
      <c r="I323" s="4">
        <v>231.07065217391303</v>
      </c>
      <c r="J323" s="4">
        <v>22.402173913043477</v>
      </c>
      <c r="K323" s="10">
        <v>9.6949455511912877E-2</v>
      </c>
      <c r="L323" s="4">
        <v>64.171195652173907</v>
      </c>
      <c r="M323" s="4">
        <v>5.2391304347826084</v>
      </c>
      <c r="N323" s="10">
        <v>8.1643023502011441E-2</v>
      </c>
      <c r="O323" s="4">
        <v>20.836956521739129</v>
      </c>
      <c r="P323" s="4">
        <v>5.2391304347826084</v>
      </c>
      <c r="Q323" s="8">
        <v>0.25143453312467395</v>
      </c>
      <c r="R323" s="4">
        <v>38.698369565217391</v>
      </c>
      <c r="S323" s="4">
        <v>0</v>
      </c>
      <c r="T323" s="10">
        <v>0</v>
      </c>
      <c r="U323" s="4">
        <v>4.6358695652173916</v>
      </c>
      <c r="V323" s="4">
        <v>0</v>
      </c>
      <c r="W323" s="10">
        <v>0</v>
      </c>
      <c r="X323" s="4">
        <v>58.605978260869563</v>
      </c>
      <c r="Y323" s="4">
        <v>4.0760869565217392</v>
      </c>
      <c r="Z323" s="10">
        <v>6.9550702462094868E-2</v>
      </c>
      <c r="AA323" s="4">
        <v>0</v>
      </c>
      <c r="AB323" s="4">
        <v>0</v>
      </c>
      <c r="AC323" s="10" t="s">
        <v>1172</v>
      </c>
      <c r="AD323" s="4">
        <v>151.62771739130434</v>
      </c>
      <c r="AE323" s="4">
        <v>13.086956521739131</v>
      </c>
      <c r="AF323" s="10">
        <v>8.6309790498037608E-2</v>
      </c>
      <c r="AG323" s="4">
        <v>0</v>
      </c>
      <c r="AH323" s="4">
        <v>0</v>
      </c>
      <c r="AI323" s="10" t="s">
        <v>1172</v>
      </c>
      <c r="AJ323" s="4">
        <v>0</v>
      </c>
      <c r="AK323" s="4">
        <v>0</v>
      </c>
      <c r="AL323" s="10" t="s">
        <v>1172</v>
      </c>
      <c r="AM323" s="1">
        <v>395765</v>
      </c>
      <c r="AN323" s="1">
        <v>3</v>
      </c>
      <c r="AX323"/>
      <c r="AY323"/>
    </row>
    <row r="324" spans="1:51" x14ac:dyDescent="0.25">
      <c r="A324" t="s">
        <v>721</v>
      </c>
      <c r="B324" t="s">
        <v>274</v>
      </c>
      <c r="C324" t="s">
        <v>981</v>
      </c>
      <c r="D324" t="s">
        <v>736</v>
      </c>
      <c r="E324" s="4">
        <v>114.84782608695652</v>
      </c>
      <c r="F324" s="4">
        <v>366.38858695652175</v>
      </c>
      <c r="G324" s="4">
        <v>78.355978260869563</v>
      </c>
      <c r="H324" s="10">
        <v>0.21386031402273956</v>
      </c>
      <c r="I324" s="4">
        <v>335.32336956521743</v>
      </c>
      <c r="J324" s="4">
        <v>78.355978260869563</v>
      </c>
      <c r="K324" s="10">
        <v>0.23367288227619346</v>
      </c>
      <c r="L324" s="4">
        <v>81.217391304347828</v>
      </c>
      <c r="M324" s="4">
        <v>39.725543478260867</v>
      </c>
      <c r="N324" s="10">
        <v>0.48912607066381153</v>
      </c>
      <c r="O324" s="4">
        <v>57.369565217391305</v>
      </c>
      <c r="P324" s="4">
        <v>39.725543478260867</v>
      </c>
      <c r="Q324" s="8">
        <v>0.69244979158772257</v>
      </c>
      <c r="R324" s="4">
        <v>20.543478260869566</v>
      </c>
      <c r="S324" s="4">
        <v>0</v>
      </c>
      <c r="T324" s="10">
        <v>0</v>
      </c>
      <c r="U324" s="4">
        <v>3.3043478260869565</v>
      </c>
      <c r="V324" s="4">
        <v>0</v>
      </c>
      <c r="W324" s="10">
        <v>0</v>
      </c>
      <c r="X324" s="4">
        <v>71.861413043478265</v>
      </c>
      <c r="Y324" s="4">
        <v>26.896739130434781</v>
      </c>
      <c r="Z324" s="10">
        <v>0.37428625449045183</v>
      </c>
      <c r="AA324" s="4">
        <v>7.2173913043478262</v>
      </c>
      <c r="AB324" s="4">
        <v>0</v>
      </c>
      <c r="AC324" s="10">
        <v>0</v>
      </c>
      <c r="AD324" s="4">
        <v>145.77173913043478</v>
      </c>
      <c r="AE324" s="4">
        <v>11.733695652173912</v>
      </c>
      <c r="AF324" s="10">
        <v>8.0493624636492428E-2</v>
      </c>
      <c r="AG324" s="4">
        <v>60.320652173913047</v>
      </c>
      <c r="AH324" s="4">
        <v>0</v>
      </c>
      <c r="AI324" s="10">
        <v>0</v>
      </c>
      <c r="AJ324" s="4">
        <v>0</v>
      </c>
      <c r="AK324" s="4">
        <v>0</v>
      </c>
      <c r="AL324" s="10" t="s">
        <v>1172</v>
      </c>
      <c r="AM324" s="1">
        <v>395483</v>
      </c>
      <c r="AN324" s="1">
        <v>3</v>
      </c>
      <c r="AX324"/>
      <c r="AY324"/>
    </row>
    <row r="325" spans="1:51" x14ac:dyDescent="0.25">
      <c r="A325" t="s">
        <v>721</v>
      </c>
      <c r="B325" t="s">
        <v>371</v>
      </c>
      <c r="C325" t="s">
        <v>915</v>
      </c>
      <c r="D325" t="s">
        <v>772</v>
      </c>
      <c r="E325" s="4">
        <v>52.554347826086953</v>
      </c>
      <c r="F325" s="4">
        <v>192.22282608695653</v>
      </c>
      <c r="G325" s="4">
        <v>72.543478260869563</v>
      </c>
      <c r="H325" s="10">
        <v>0.37739263196584577</v>
      </c>
      <c r="I325" s="4">
        <v>179.32608695652175</v>
      </c>
      <c r="J325" s="4">
        <v>72.543478260869563</v>
      </c>
      <c r="K325" s="10">
        <v>0.40453388289489634</v>
      </c>
      <c r="L325" s="4">
        <v>41.907608695652179</v>
      </c>
      <c r="M325" s="4">
        <v>5.1739130434782608</v>
      </c>
      <c r="N325" s="10">
        <v>0.12345999221890804</v>
      </c>
      <c r="O325" s="4">
        <v>32.125</v>
      </c>
      <c r="P325" s="4">
        <v>5.1739130434782608</v>
      </c>
      <c r="Q325" s="8">
        <v>0.16105565894095752</v>
      </c>
      <c r="R325" s="4">
        <v>5.0869565217391308</v>
      </c>
      <c r="S325" s="4">
        <v>0</v>
      </c>
      <c r="T325" s="10">
        <v>0</v>
      </c>
      <c r="U325" s="4">
        <v>4.6956521739130439</v>
      </c>
      <c r="V325" s="4">
        <v>0</v>
      </c>
      <c r="W325" s="10">
        <v>0</v>
      </c>
      <c r="X325" s="4">
        <v>30.138586956521738</v>
      </c>
      <c r="Y325" s="4">
        <v>7.3967391304347823</v>
      </c>
      <c r="Z325" s="10">
        <v>0.24542421783428003</v>
      </c>
      <c r="AA325" s="4">
        <v>3.1141304347826089</v>
      </c>
      <c r="AB325" s="4">
        <v>0</v>
      </c>
      <c r="AC325" s="10">
        <v>0</v>
      </c>
      <c r="AD325" s="4">
        <v>117.0625</v>
      </c>
      <c r="AE325" s="4">
        <v>59.972826086956523</v>
      </c>
      <c r="AF325" s="10">
        <v>0.51231458483251702</v>
      </c>
      <c r="AG325" s="4">
        <v>0</v>
      </c>
      <c r="AH325" s="4">
        <v>0</v>
      </c>
      <c r="AI325" s="10" t="s">
        <v>1172</v>
      </c>
      <c r="AJ325" s="4">
        <v>0</v>
      </c>
      <c r="AK325" s="4">
        <v>0</v>
      </c>
      <c r="AL325" s="10" t="s">
        <v>1172</v>
      </c>
      <c r="AM325" s="1">
        <v>395625</v>
      </c>
      <c r="AN325" s="1">
        <v>3</v>
      </c>
      <c r="AX325"/>
      <c r="AY325"/>
    </row>
    <row r="326" spans="1:51" x14ac:dyDescent="0.25">
      <c r="A326" t="s">
        <v>721</v>
      </c>
      <c r="B326" t="s">
        <v>324</v>
      </c>
      <c r="C326" t="s">
        <v>856</v>
      </c>
      <c r="D326" t="s">
        <v>761</v>
      </c>
      <c r="E326" s="4">
        <v>337.35211267605632</v>
      </c>
      <c r="F326" s="4">
        <v>1296.2367605633804</v>
      </c>
      <c r="G326" s="4">
        <v>0</v>
      </c>
      <c r="H326" s="10">
        <v>0</v>
      </c>
      <c r="I326" s="4">
        <v>1165.0114084507045</v>
      </c>
      <c r="J326" s="4">
        <v>0</v>
      </c>
      <c r="K326" s="10">
        <v>0</v>
      </c>
      <c r="L326" s="4">
        <v>264.49464788732394</v>
      </c>
      <c r="M326" s="4">
        <v>0</v>
      </c>
      <c r="N326" s="10">
        <v>0</v>
      </c>
      <c r="O326" s="4">
        <v>141.14774647887324</v>
      </c>
      <c r="P326" s="4">
        <v>0</v>
      </c>
      <c r="Q326" s="8">
        <v>0</v>
      </c>
      <c r="R326" s="4">
        <v>118.69197183098591</v>
      </c>
      <c r="S326" s="4">
        <v>0</v>
      </c>
      <c r="T326" s="10">
        <v>0</v>
      </c>
      <c r="U326" s="4">
        <v>4.654929577464789</v>
      </c>
      <c r="V326" s="4">
        <v>0</v>
      </c>
      <c r="W326" s="10">
        <v>0</v>
      </c>
      <c r="X326" s="4">
        <v>287.28028169014078</v>
      </c>
      <c r="Y326" s="4">
        <v>0</v>
      </c>
      <c r="Z326" s="10">
        <v>0</v>
      </c>
      <c r="AA326" s="4">
        <v>7.8784507042253509</v>
      </c>
      <c r="AB326" s="4">
        <v>0</v>
      </c>
      <c r="AC326" s="10">
        <v>0</v>
      </c>
      <c r="AD326" s="4">
        <v>730.51028169014114</v>
      </c>
      <c r="AE326" s="4">
        <v>0</v>
      </c>
      <c r="AF326" s="10">
        <v>0</v>
      </c>
      <c r="AG326" s="4">
        <v>6.0730985915492965</v>
      </c>
      <c r="AH326" s="4">
        <v>0</v>
      </c>
      <c r="AI326" s="10">
        <v>0</v>
      </c>
      <c r="AJ326" s="4">
        <v>0</v>
      </c>
      <c r="AK326" s="4">
        <v>0</v>
      </c>
      <c r="AL326" s="10" t="s">
        <v>1172</v>
      </c>
      <c r="AM326" s="1">
        <v>395560</v>
      </c>
      <c r="AN326" s="1">
        <v>3</v>
      </c>
      <c r="AX326"/>
      <c r="AY326"/>
    </row>
    <row r="327" spans="1:51" x14ac:dyDescent="0.25">
      <c r="A327" t="s">
        <v>721</v>
      </c>
      <c r="B327" t="s">
        <v>502</v>
      </c>
      <c r="C327" t="s">
        <v>1088</v>
      </c>
      <c r="D327" t="s">
        <v>736</v>
      </c>
      <c r="E327" s="4">
        <v>55.633802816901408</v>
      </c>
      <c r="F327" s="4">
        <v>202.23140845070418</v>
      </c>
      <c r="G327" s="4">
        <v>0</v>
      </c>
      <c r="H327" s="10">
        <v>0</v>
      </c>
      <c r="I327" s="4">
        <v>187.12225352112674</v>
      </c>
      <c r="J327" s="4">
        <v>0</v>
      </c>
      <c r="K327" s="10">
        <v>0</v>
      </c>
      <c r="L327" s="4">
        <v>52.525211267605627</v>
      </c>
      <c r="M327" s="4">
        <v>0</v>
      </c>
      <c r="N327" s="10">
        <v>0</v>
      </c>
      <c r="O327" s="4">
        <v>37.416056338028163</v>
      </c>
      <c r="P327" s="4">
        <v>0</v>
      </c>
      <c r="Q327" s="8">
        <v>0</v>
      </c>
      <c r="R327" s="4">
        <v>5.96830985915493</v>
      </c>
      <c r="S327" s="4">
        <v>0</v>
      </c>
      <c r="T327" s="10">
        <v>0</v>
      </c>
      <c r="U327" s="4">
        <v>9.1408450704225359</v>
      </c>
      <c r="V327" s="4">
        <v>0</v>
      </c>
      <c r="W327" s="10">
        <v>0</v>
      </c>
      <c r="X327" s="4">
        <v>34.128732394366203</v>
      </c>
      <c r="Y327" s="4">
        <v>0</v>
      </c>
      <c r="Z327" s="10">
        <v>0</v>
      </c>
      <c r="AA327" s="4">
        <v>0</v>
      </c>
      <c r="AB327" s="4">
        <v>0</v>
      </c>
      <c r="AC327" s="10" t="s">
        <v>1172</v>
      </c>
      <c r="AD327" s="4">
        <v>115.57746478873237</v>
      </c>
      <c r="AE327" s="4">
        <v>0</v>
      </c>
      <c r="AF327" s="10">
        <v>0</v>
      </c>
      <c r="AG327" s="4">
        <v>0</v>
      </c>
      <c r="AH327" s="4">
        <v>0</v>
      </c>
      <c r="AI327" s="10" t="s">
        <v>1172</v>
      </c>
      <c r="AJ327" s="4">
        <v>0</v>
      </c>
      <c r="AK327" s="4">
        <v>0</v>
      </c>
      <c r="AL327" s="10" t="s">
        <v>1172</v>
      </c>
      <c r="AM327" s="1">
        <v>395818</v>
      </c>
      <c r="AN327" s="1">
        <v>3</v>
      </c>
      <c r="AX327"/>
      <c r="AY327"/>
    </row>
    <row r="328" spans="1:51" x14ac:dyDescent="0.25">
      <c r="A328" t="s">
        <v>721</v>
      </c>
      <c r="B328" t="s">
        <v>380</v>
      </c>
      <c r="C328" t="s">
        <v>1055</v>
      </c>
      <c r="D328" t="s">
        <v>768</v>
      </c>
      <c r="E328" s="4">
        <v>104</v>
      </c>
      <c r="F328" s="4">
        <v>344.60633802816892</v>
      </c>
      <c r="G328" s="4">
        <v>0</v>
      </c>
      <c r="H328" s="10">
        <v>0</v>
      </c>
      <c r="I328" s="4">
        <v>306.03253521126749</v>
      </c>
      <c r="J328" s="4">
        <v>0</v>
      </c>
      <c r="K328" s="10">
        <v>0</v>
      </c>
      <c r="L328" s="4">
        <v>90.471830985915489</v>
      </c>
      <c r="M328" s="4">
        <v>0</v>
      </c>
      <c r="N328" s="10">
        <v>0</v>
      </c>
      <c r="O328" s="4">
        <v>51.898028169014083</v>
      </c>
      <c r="P328" s="4">
        <v>0</v>
      </c>
      <c r="Q328" s="8">
        <v>0</v>
      </c>
      <c r="R328" s="4">
        <v>34.137183098591549</v>
      </c>
      <c r="S328" s="4">
        <v>0</v>
      </c>
      <c r="T328" s="10">
        <v>0</v>
      </c>
      <c r="U328" s="4">
        <v>4.436619718309859</v>
      </c>
      <c r="V328" s="4">
        <v>0</v>
      </c>
      <c r="W328" s="10">
        <v>0</v>
      </c>
      <c r="X328" s="4">
        <v>49.499154929577443</v>
      </c>
      <c r="Y328" s="4">
        <v>0</v>
      </c>
      <c r="Z328" s="10">
        <v>0</v>
      </c>
      <c r="AA328" s="4">
        <v>0</v>
      </c>
      <c r="AB328" s="4">
        <v>0</v>
      </c>
      <c r="AC328" s="10" t="s">
        <v>1172</v>
      </c>
      <c r="AD328" s="4">
        <v>204.63535211267597</v>
      </c>
      <c r="AE328" s="4">
        <v>0</v>
      </c>
      <c r="AF328" s="10">
        <v>0</v>
      </c>
      <c r="AG328" s="4">
        <v>0</v>
      </c>
      <c r="AH328" s="4">
        <v>0</v>
      </c>
      <c r="AI328" s="10" t="s">
        <v>1172</v>
      </c>
      <c r="AJ328" s="4">
        <v>0</v>
      </c>
      <c r="AK328" s="4">
        <v>0</v>
      </c>
      <c r="AL328" s="10" t="s">
        <v>1172</v>
      </c>
      <c r="AM328" s="1">
        <v>395638</v>
      </c>
      <c r="AN328" s="1">
        <v>3</v>
      </c>
      <c r="AX328"/>
      <c r="AY328"/>
    </row>
    <row r="329" spans="1:51" x14ac:dyDescent="0.25">
      <c r="A329" t="s">
        <v>721</v>
      </c>
      <c r="B329" t="s">
        <v>611</v>
      </c>
      <c r="C329" t="s">
        <v>1006</v>
      </c>
      <c r="D329" t="s">
        <v>767</v>
      </c>
      <c r="E329" s="4">
        <v>40.521126760563384</v>
      </c>
      <c r="F329" s="4">
        <v>125.21295774647882</v>
      </c>
      <c r="G329" s="4">
        <v>0.28169014084507044</v>
      </c>
      <c r="H329" s="10">
        <v>2.2496884181540866E-3</v>
      </c>
      <c r="I329" s="4">
        <v>113.72591549295771</v>
      </c>
      <c r="J329" s="4">
        <v>0.28169014084507044</v>
      </c>
      <c r="K329" s="10">
        <v>2.4769212859184556E-3</v>
      </c>
      <c r="L329" s="4">
        <v>41.953239436619711</v>
      </c>
      <c r="M329" s="4">
        <v>0</v>
      </c>
      <c r="N329" s="10">
        <v>0</v>
      </c>
      <c r="O329" s="4">
        <v>30.466197183098583</v>
      </c>
      <c r="P329" s="4">
        <v>0</v>
      </c>
      <c r="Q329" s="8">
        <v>0</v>
      </c>
      <c r="R329" s="4">
        <v>7.2616901408450714</v>
      </c>
      <c r="S329" s="4">
        <v>0</v>
      </c>
      <c r="T329" s="10">
        <v>0</v>
      </c>
      <c r="U329" s="4">
        <v>4.225352112676056</v>
      </c>
      <c r="V329" s="4">
        <v>0</v>
      </c>
      <c r="W329" s="10">
        <v>0</v>
      </c>
      <c r="X329" s="4">
        <v>5.117183098591549</v>
      </c>
      <c r="Y329" s="4">
        <v>0.28169014084507044</v>
      </c>
      <c r="Z329" s="10">
        <v>5.5047891665749207E-2</v>
      </c>
      <c r="AA329" s="4">
        <v>0</v>
      </c>
      <c r="AB329" s="4">
        <v>0</v>
      </c>
      <c r="AC329" s="10" t="s">
        <v>1172</v>
      </c>
      <c r="AD329" s="4">
        <v>78.142535211267571</v>
      </c>
      <c r="AE329" s="4">
        <v>0</v>
      </c>
      <c r="AF329" s="10">
        <v>0</v>
      </c>
      <c r="AG329" s="4">
        <v>0</v>
      </c>
      <c r="AH329" s="4">
        <v>0</v>
      </c>
      <c r="AI329" s="10" t="s">
        <v>1172</v>
      </c>
      <c r="AJ329" s="4">
        <v>0</v>
      </c>
      <c r="AK329" s="4">
        <v>0</v>
      </c>
      <c r="AL329" s="10" t="s">
        <v>1172</v>
      </c>
      <c r="AM329" s="1">
        <v>396054</v>
      </c>
      <c r="AN329" s="1">
        <v>3</v>
      </c>
      <c r="AX329"/>
      <c r="AY329"/>
    </row>
    <row r="330" spans="1:51" x14ac:dyDescent="0.25">
      <c r="A330" t="s">
        <v>721</v>
      </c>
      <c r="B330" t="s">
        <v>295</v>
      </c>
      <c r="C330" t="s">
        <v>803</v>
      </c>
      <c r="D330" t="s">
        <v>771</v>
      </c>
      <c r="E330" s="4">
        <v>181.04347826086956</v>
      </c>
      <c r="F330" s="4">
        <v>709.61173913043478</v>
      </c>
      <c r="G330" s="4">
        <v>143.61032608695649</v>
      </c>
      <c r="H330" s="10">
        <v>0.20237873497264575</v>
      </c>
      <c r="I330" s="4">
        <v>641.59945652173917</v>
      </c>
      <c r="J330" s="4">
        <v>143.61032608695649</v>
      </c>
      <c r="K330" s="10">
        <v>0.2238317452223256</v>
      </c>
      <c r="L330" s="4">
        <v>67.744456521739139</v>
      </c>
      <c r="M330" s="4">
        <v>4.4884782608695648</v>
      </c>
      <c r="N330" s="10">
        <v>6.6256022873682902E-2</v>
      </c>
      <c r="O330" s="4">
        <v>40.399782608695652</v>
      </c>
      <c r="P330" s="4">
        <v>4.4884782608695648</v>
      </c>
      <c r="Q330" s="8">
        <v>0.11110154488562679</v>
      </c>
      <c r="R330" s="4">
        <v>22.307717391304351</v>
      </c>
      <c r="S330" s="4">
        <v>0</v>
      </c>
      <c r="T330" s="10">
        <v>0</v>
      </c>
      <c r="U330" s="4">
        <v>5.0369565217391301</v>
      </c>
      <c r="V330" s="4">
        <v>0</v>
      </c>
      <c r="W330" s="10">
        <v>0</v>
      </c>
      <c r="X330" s="4">
        <v>188.27565217391302</v>
      </c>
      <c r="Y330" s="4">
        <v>57.064891304347817</v>
      </c>
      <c r="Z330" s="10">
        <v>0.30309225141674789</v>
      </c>
      <c r="AA330" s="4">
        <v>40.667608695652177</v>
      </c>
      <c r="AB330" s="4">
        <v>0</v>
      </c>
      <c r="AC330" s="10">
        <v>0</v>
      </c>
      <c r="AD330" s="4">
        <v>389.22934782608695</v>
      </c>
      <c r="AE330" s="4">
        <v>82.05695652173911</v>
      </c>
      <c r="AF330" s="10">
        <v>0.21081903761892923</v>
      </c>
      <c r="AG330" s="4">
        <v>23.694673913043477</v>
      </c>
      <c r="AH330" s="4">
        <v>0</v>
      </c>
      <c r="AI330" s="10">
        <v>0</v>
      </c>
      <c r="AJ330" s="4">
        <v>0</v>
      </c>
      <c r="AK330" s="4">
        <v>0</v>
      </c>
      <c r="AL330" s="10" t="s">
        <v>1172</v>
      </c>
      <c r="AM330" s="1">
        <v>395514</v>
      </c>
      <c r="AN330" s="1">
        <v>3</v>
      </c>
      <c r="AX330"/>
      <c r="AY330"/>
    </row>
    <row r="331" spans="1:51" x14ac:dyDescent="0.25">
      <c r="A331" t="s">
        <v>721</v>
      </c>
      <c r="B331" t="s">
        <v>34</v>
      </c>
      <c r="C331" t="s">
        <v>908</v>
      </c>
      <c r="D331" t="s">
        <v>738</v>
      </c>
      <c r="E331" s="4">
        <v>83.913043478260875</v>
      </c>
      <c r="F331" s="4">
        <v>288.47217391304343</v>
      </c>
      <c r="G331" s="4">
        <v>27.997608695652168</v>
      </c>
      <c r="H331" s="10">
        <v>9.7054798443373336E-2</v>
      </c>
      <c r="I331" s="4">
        <v>274.32815217391305</v>
      </c>
      <c r="J331" s="4">
        <v>27.997608695652168</v>
      </c>
      <c r="K331" s="10">
        <v>0.10205882434516894</v>
      </c>
      <c r="L331" s="4">
        <v>51.581847826086964</v>
      </c>
      <c r="M331" s="4">
        <v>8.2553260869565204</v>
      </c>
      <c r="N331" s="10">
        <v>0.16004324069176673</v>
      </c>
      <c r="O331" s="4">
        <v>37.437826086956527</v>
      </c>
      <c r="P331" s="4">
        <v>8.2553260869565204</v>
      </c>
      <c r="Q331" s="8">
        <v>0.22050762423496342</v>
      </c>
      <c r="R331" s="4">
        <v>14.144021739130435</v>
      </c>
      <c r="S331" s="4">
        <v>0</v>
      </c>
      <c r="T331" s="10">
        <v>0</v>
      </c>
      <c r="U331" s="4">
        <v>0</v>
      </c>
      <c r="V331" s="4">
        <v>0</v>
      </c>
      <c r="W331" s="10" t="s">
        <v>1172</v>
      </c>
      <c r="X331" s="4">
        <v>86.454782608695638</v>
      </c>
      <c r="Y331" s="4">
        <v>17.091086956521739</v>
      </c>
      <c r="Z331" s="10">
        <v>0.19768816068716497</v>
      </c>
      <c r="AA331" s="4">
        <v>0</v>
      </c>
      <c r="AB331" s="4">
        <v>0</v>
      </c>
      <c r="AC331" s="10" t="s">
        <v>1172</v>
      </c>
      <c r="AD331" s="4">
        <v>150.43554347826085</v>
      </c>
      <c r="AE331" s="4">
        <v>2.6511956521739126</v>
      </c>
      <c r="AF331" s="10">
        <v>1.7623465777268466E-2</v>
      </c>
      <c r="AG331" s="4">
        <v>0</v>
      </c>
      <c r="AH331" s="4">
        <v>0</v>
      </c>
      <c r="AI331" s="10" t="s">
        <v>1172</v>
      </c>
      <c r="AJ331" s="4">
        <v>0</v>
      </c>
      <c r="AK331" s="4">
        <v>0</v>
      </c>
      <c r="AL331" s="10" t="s">
        <v>1172</v>
      </c>
      <c r="AM331" s="1">
        <v>395032</v>
      </c>
      <c r="AN331" s="1">
        <v>3</v>
      </c>
      <c r="AX331"/>
      <c r="AY331"/>
    </row>
    <row r="332" spans="1:51" x14ac:dyDescent="0.25">
      <c r="A332" t="s">
        <v>721</v>
      </c>
      <c r="B332" t="s">
        <v>55</v>
      </c>
      <c r="C332" t="s">
        <v>817</v>
      </c>
      <c r="D332" t="s">
        <v>775</v>
      </c>
      <c r="E332" s="4">
        <v>42.489130434782609</v>
      </c>
      <c r="F332" s="4">
        <v>141.38315217391303</v>
      </c>
      <c r="G332" s="4">
        <v>1.25</v>
      </c>
      <c r="H332" s="10">
        <v>8.8412231640046905E-3</v>
      </c>
      <c r="I332" s="4">
        <v>134.6603260869565</v>
      </c>
      <c r="J332" s="4">
        <v>1.25</v>
      </c>
      <c r="K332" s="10">
        <v>9.282615275956009E-3</v>
      </c>
      <c r="L332" s="4">
        <v>32.964673913043477</v>
      </c>
      <c r="M332" s="4">
        <v>1.25</v>
      </c>
      <c r="N332" s="10">
        <v>3.7919380100568792E-2</v>
      </c>
      <c r="O332" s="4">
        <v>26.241847826086957</v>
      </c>
      <c r="P332" s="4">
        <v>1.25</v>
      </c>
      <c r="Q332" s="8">
        <v>4.7633840737289011E-2</v>
      </c>
      <c r="R332" s="4">
        <v>3.7717391304347827</v>
      </c>
      <c r="S332" s="4">
        <v>0</v>
      </c>
      <c r="T332" s="10">
        <v>0</v>
      </c>
      <c r="U332" s="4">
        <v>2.9510869565217392</v>
      </c>
      <c r="V332" s="4">
        <v>0</v>
      </c>
      <c r="W332" s="10">
        <v>0</v>
      </c>
      <c r="X332" s="4">
        <v>31.144021739130434</v>
      </c>
      <c r="Y332" s="4">
        <v>0</v>
      </c>
      <c r="Z332" s="10">
        <v>0</v>
      </c>
      <c r="AA332" s="4">
        <v>0</v>
      </c>
      <c r="AB332" s="4">
        <v>0</v>
      </c>
      <c r="AC332" s="10" t="s">
        <v>1172</v>
      </c>
      <c r="AD332" s="4">
        <v>77.274456521739125</v>
      </c>
      <c r="AE332" s="4">
        <v>0</v>
      </c>
      <c r="AF332" s="10">
        <v>0</v>
      </c>
      <c r="AG332" s="4">
        <v>0</v>
      </c>
      <c r="AH332" s="4">
        <v>0</v>
      </c>
      <c r="AI332" s="10" t="s">
        <v>1172</v>
      </c>
      <c r="AJ332" s="4">
        <v>0</v>
      </c>
      <c r="AK332" s="4">
        <v>0</v>
      </c>
      <c r="AL332" s="10" t="s">
        <v>1172</v>
      </c>
      <c r="AM332" s="1">
        <v>395092</v>
      </c>
      <c r="AN332" s="1">
        <v>3</v>
      </c>
      <c r="AX332"/>
      <c r="AY332"/>
    </row>
    <row r="333" spans="1:51" x14ac:dyDescent="0.25">
      <c r="A333" t="s">
        <v>721</v>
      </c>
      <c r="B333" t="s">
        <v>511</v>
      </c>
      <c r="C333" t="s">
        <v>866</v>
      </c>
      <c r="D333" t="s">
        <v>759</v>
      </c>
      <c r="E333" s="4">
        <v>85.641304347826093</v>
      </c>
      <c r="F333" s="4">
        <v>285.46739130434781</v>
      </c>
      <c r="G333" s="4">
        <v>72.154891304347828</v>
      </c>
      <c r="H333" s="10">
        <v>0.25276053763850287</v>
      </c>
      <c r="I333" s="4">
        <v>264.37771739130437</v>
      </c>
      <c r="J333" s="4">
        <v>72.154891304347828</v>
      </c>
      <c r="K333" s="10">
        <v>0.2729234975485913</v>
      </c>
      <c r="L333" s="4">
        <v>58.301630434782609</v>
      </c>
      <c r="M333" s="4">
        <v>4.8070652173913047</v>
      </c>
      <c r="N333" s="10">
        <v>8.245164297366582E-2</v>
      </c>
      <c r="O333" s="4">
        <v>37.211956521739133</v>
      </c>
      <c r="P333" s="4">
        <v>4.8070652173913047</v>
      </c>
      <c r="Q333" s="8">
        <v>0.12918066306411566</v>
      </c>
      <c r="R333" s="4">
        <v>15.567934782608695</v>
      </c>
      <c r="S333" s="4">
        <v>0</v>
      </c>
      <c r="T333" s="10">
        <v>0</v>
      </c>
      <c r="U333" s="4">
        <v>5.5217391304347823</v>
      </c>
      <c r="V333" s="4">
        <v>0</v>
      </c>
      <c r="W333" s="10">
        <v>0</v>
      </c>
      <c r="X333" s="4">
        <v>84.684782608695656</v>
      </c>
      <c r="Y333" s="4">
        <v>15.722826086956522</v>
      </c>
      <c r="Z333" s="10">
        <v>0.18566294442305223</v>
      </c>
      <c r="AA333" s="4">
        <v>0</v>
      </c>
      <c r="AB333" s="4">
        <v>0</v>
      </c>
      <c r="AC333" s="10" t="s">
        <v>1172</v>
      </c>
      <c r="AD333" s="4">
        <v>142.48097826086956</v>
      </c>
      <c r="AE333" s="4">
        <v>51.625</v>
      </c>
      <c r="AF333" s="10">
        <v>0.36232906757194899</v>
      </c>
      <c r="AG333" s="4">
        <v>0</v>
      </c>
      <c r="AH333" s="4">
        <v>0</v>
      </c>
      <c r="AI333" s="10" t="s">
        <v>1172</v>
      </c>
      <c r="AJ333" s="4">
        <v>0</v>
      </c>
      <c r="AK333" s="4">
        <v>0</v>
      </c>
      <c r="AL333" s="10" t="s">
        <v>1172</v>
      </c>
      <c r="AM333" s="1">
        <v>395830</v>
      </c>
      <c r="AN333" s="1">
        <v>3</v>
      </c>
      <c r="AX333"/>
      <c r="AY333"/>
    </row>
    <row r="334" spans="1:51" x14ac:dyDescent="0.25">
      <c r="A334" t="s">
        <v>721</v>
      </c>
      <c r="B334" t="s">
        <v>419</v>
      </c>
      <c r="C334" t="s">
        <v>1068</v>
      </c>
      <c r="D334" t="s">
        <v>768</v>
      </c>
      <c r="E334" s="4">
        <v>47.5</v>
      </c>
      <c r="F334" s="4">
        <v>138.01358695652175</v>
      </c>
      <c r="G334" s="4">
        <v>8.6195652173913047</v>
      </c>
      <c r="H334" s="10">
        <v>6.2454468487270862E-2</v>
      </c>
      <c r="I334" s="4">
        <v>131.01902173913044</v>
      </c>
      <c r="J334" s="4">
        <v>6.8967391304347831</v>
      </c>
      <c r="K334" s="10">
        <v>5.2639220159701343E-2</v>
      </c>
      <c r="L334" s="4">
        <v>41.986413043478258</v>
      </c>
      <c r="M334" s="4">
        <v>4.6467391304347823</v>
      </c>
      <c r="N334" s="10">
        <v>0.11067244838521778</v>
      </c>
      <c r="O334" s="4">
        <v>34.991847826086953</v>
      </c>
      <c r="P334" s="4">
        <v>2.9239130434782608</v>
      </c>
      <c r="Q334" s="8">
        <v>8.3559835365380142E-2</v>
      </c>
      <c r="R334" s="4">
        <v>5.0434782608695654</v>
      </c>
      <c r="S334" s="4">
        <v>0</v>
      </c>
      <c r="T334" s="10">
        <v>0</v>
      </c>
      <c r="U334" s="4">
        <v>1.951086956521739</v>
      </c>
      <c r="V334" s="4">
        <v>1.7228260869565217</v>
      </c>
      <c r="W334" s="10">
        <v>0.88300835654596099</v>
      </c>
      <c r="X334" s="4">
        <v>10.845108695652174</v>
      </c>
      <c r="Y334" s="4">
        <v>0.60869565217391308</v>
      </c>
      <c r="Z334" s="10">
        <v>5.6126284139313462E-2</v>
      </c>
      <c r="AA334" s="4">
        <v>0</v>
      </c>
      <c r="AB334" s="4">
        <v>0</v>
      </c>
      <c r="AC334" s="10" t="s">
        <v>1172</v>
      </c>
      <c r="AD334" s="4">
        <v>48.557065217391305</v>
      </c>
      <c r="AE334" s="4">
        <v>3.277173913043478</v>
      </c>
      <c r="AF334" s="10">
        <v>6.749118585259388E-2</v>
      </c>
      <c r="AG334" s="4">
        <v>36.625</v>
      </c>
      <c r="AH334" s="4">
        <v>8.6956521739130432E-2</v>
      </c>
      <c r="AI334" s="10">
        <v>2.3742395014097048E-3</v>
      </c>
      <c r="AJ334" s="4">
        <v>0</v>
      </c>
      <c r="AK334" s="4">
        <v>0</v>
      </c>
      <c r="AL334" s="10" t="s">
        <v>1172</v>
      </c>
      <c r="AM334" s="1">
        <v>395698</v>
      </c>
      <c r="AN334" s="1">
        <v>3</v>
      </c>
      <c r="AX334"/>
      <c r="AY334"/>
    </row>
    <row r="335" spans="1:51" x14ac:dyDescent="0.25">
      <c r="A335" t="s">
        <v>721</v>
      </c>
      <c r="B335" t="s">
        <v>469</v>
      </c>
      <c r="C335" t="s">
        <v>859</v>
      </c>
      <c r="D335" t="s">
        <v>736</v>
      </c>
      <c r="E335" s="4">
        <v>55.369565217391305</v>
      </c>
      <c r="F335" s="4">
        <v>218.90619565217389</v>
      </c>
      <c r="G335" s="4">
        <v>0</v>
      </c>
      <c r="H335" s="10">
        <v>0</v>
      </c>
      <c r="I335" s="4">
        <v>204.68065217391302</v>
      </c>
      <c r="J335" s="4">
        <v>0</v>
      </c>
      <c r="K335" s="10">
        <v>0</v>
      </c>
      <c r="L335" s="4">
        <v>70.991847826086953</v>
      </c>
      <c r="M335" s="4">
        <v>0</v>
      </c>
      <c r="N335" s="10">
        <v>0</v>
      </c>
      <c r="O335" s="4">
        <v>61.932065217391305</v>
      </c>
      <c r="P335" s="4">
        <v>0</v>
      </c>
      <c r="Q335" s="8">
        <v>0</v>
      </c>
      <c r="R335" s="4">
        <v>9.0597826086956523</v>
      </c>
      <c r="S335" s="4">
        <v>0</v>
      </c>
      <c r="T335" s="10">
        <v>0</v>
      </c>
      <c r="U335" s="4">
        <v>0</v>
      </c>
      <c r="V335" s="4">
        <v>0</v>
      </c>
      <c r="W335" s="10" t="s">
        <v>1172</v>
      </c>
      <c r="X335" s="4">
        <v>41.614130434782609</v>
      </c>
      <c r="Y335" s="4">
        <v>0</v>
      </c>
      <c r="Z335" s="10">
        <v>0</v>
      </c>
      <c r="AA335" s="4">
        <v>5.1657608695652177</v>
      </c>
      <c r="AB335" s="4">
        <v>0</v>
      </c>
      <c r="AC335" s="10">
        <v>0</v>
      </c>
      <c r="AD335" s="4">
        <v>101.13445652173912</v>
      </c>
      <c r="AE335" s="4">
        <v>0</v>
      </c>
      <c r="AF335" s="10">
        <v>0</v>
      </c>
      <c r="AG335" s="4">
        <v>0</v>
      </c>
      <c r="AH335" s="4">
        <v>0</v>
      </c>
      <c r="AI335" s="10" t="s">
        <v>1172</v>
      </c>
      <c r="AJ335" s="4">
        <v>0</v>
      </c>
      <c r="AK335" s="4">
        <v>0</v>
      </c>
      <c r="AL335" s="10" t="s">
        <v>1172</v>
      </c>
      <c r="AM335" s="1">
        <v>395768</v>
      </c>
      <c r="AN335" s="1">
        <v>3</v>
      </c>
      <c r="AX335"/>
      <c r="AY335"/>
    </row>
    <row r="336" spans="1:51" x14ac:dyDescent="0.25">
      <c r="A336" t="s">
        <v>721</v>
      </c>
      <c r="B336" t="s">
        <v>343</v>
      </c>
      <c r="C336" t="s">
        <v>833</v>
      </c>
      <c r="D336" t="s">
        <v>777</v>
      </c>
      <c r="E336" s="4">
        <v>79.347826086956516</v>
      </c>
      <c r="F336" s="4">
        <v>332.47967391304343</v>
      </c>
      <c r="G336" s="4">
        <v>20.827499999999997</v>
      </c>
      <c r="H336" s="10">
        <v>6.2642927174691623E-2</v>
      </c>
      <c r="I336" s="4">
        <v>290.11554347826086</v>
      </c>
      <c r="J336" s="4">
        <v>16.751413043478259</v>
      </c>
      <c r="K336" s="10">
        <v>5.7740487954012321E-2</v>
      </c>
      <c r="L336" s="4">
        <v>95.853260869565204</v>
      </c>
      <c r="M336" s="4">
        <v>0</v>
      </c>
      <c r="N336" s="10">
        <v>0</v>
      </c>
      <c r="O336" s="4">
        <v>65.679347826086953</v>
      </c>
      <c r="P336" s="4">
        <v>0</v>
      </c>
      <c r="Q336" s="8">
        <v>0</v>
      </c>
      <c r="R336" s="4">
        <v>25.391304347826086</v>
      </c>
      <c r="S336" s="4">
        <v>0</v>
      </c>
      <c r="T336" s="10">
        <v>0</v>
      </c>
      <c r="U336" s="4">
        <v>4.7826086956521738</v>
      </c>
      <c r="V336" s="4">
        <v>0</v>
      </c>
      <c r="W336" s="10">
        <v>0</v>
      </c>
      <c r="X336" s="4">
        <v>68.295326086956521</v>
      </c>
      <c r="Y336" s="4">
        <v>1.5996739130434785</v>
      </c>
      <c r="Z336" s="10">
        <v>2.342289003799038E-2</v>
      </c>
      <c r="AA336" s="4">
        <v>12.190217391304348</v>
      </c>
      <c r="AB336" s="4">
        <v>4.0760869565217392</v>
      </c>
      <c r="AC336" s="10">
        <v>0.33437360677663847</v>
      </c>
      <c r="AD336" s="4">
        <v>137.74956521739131</v>
      </c>
      <c r="AE336" s="4">
        <v>15.151739130434779</v>
      </c>
      <c r="AF336" s="10">
        <v>0.10999482362447287</v>
      </c>
      <c r="AG336" s="4">
        <v>18.391304347826086</v>
      </c>
      <c r="AH336" s="4">
        <v>0</v>
      </c>
      <c r="AI336" s="10">
        <v>0</v>
      </c>
      <c r="AJ336" s="4">
        <v>0</v>
      </c>
      <c r="AK336" s="4">
        <v>0</v>
      </c>
      <c r="AL336" s="10" t="s">
        <v>1172</v>
      </c>
      <c r="AM336" s="1">
        <v>395587</v>
      </c>
      <c r="AN336" s="1">
        <v>3</v>
      </c>
      <c r="AX336"/>
      <c r="AY336"/>
    </row>
    <row r="337" spans="1:51" x14ac:dyDescent="0.25">
      <c r="A337" t="s">
        <v>721</v>
      </c>
      <c r="B337" t="s">
        <v>142</v>
      </c>
      <c r="C337" t="s">
        <v>962</v>
      </c>
      <c r="D337" t="s">
        <v>774</v>
      </c>
      <c r="E337" s="4">
        <v>218.82608695652175</v>
      </c>
      <c r="F337" s="4">
        <v>698.12771739130449</v>
      </c>
      <c r="G337" s="4">
        <v>232.6819565217391</v>
      </c>
      <c r="H337" s="10">
        <v>0.33329425365204279</v>
      </c>
      <c r="I337" s="4">
        <v>692.0625</v>
      </c>
      <c r="J337" s="4">
        <v>232.6819565217391</v>
      </c>
      <c r="K337" s="10">
        <v>0.33621523564958239</v>
      </c>
      <c r="L337" s="4">
        <v>59.609891304347826</v>
      </c>
      <c r="M337" s="4">
        <v>5.5252173913043485</v>
      </c>
      <c r="N337" s="10">
        <v>9.2689606882429429E-2</v>
      </c>
      <c r="O337" s="4">
        <v>53.544673913043475</v>
      </c>
      <c r="P337" s="4">
        <v>5.5252173913043485</v>
      </c>
      <c r="Q337" s="8">
        <v>0.10318892594765446</v>
      </c>
      <c r="R337" s="4">
        <v>0</v>
      </c>
      <c r="S337" s="4">
        <v>0</v>
      </c>
      <c r="T337" s="10" t="s">
        <v>1172</v>
      </c>
      <c r="U337" s="4">
        <v>6.0652173913043477</v>
      </c>
      <c r="V337" s="4">
        <v>0</v>
      </c>
      <c r="W337" s="10">
        <v>0</v>
      </c>
      <c r="X337" s="4">
        <v>226.4692391304348</v>
      </c>
      <c r="Y337" s="4">
        <v>17.826086956521738</v>
      </c>
      <c r="Z337" s="10">
        <v>7.8713060656572506E-2</v>
      </c>
      <c r="AA337" s="4">
        <v>0</v>
      </c>
      <c r="AB337" s="4">
        <v>0</v>
      </c>
      <c r="AC337" s="10" t="s">
        <v>1172</v>
      </c>
      <c r="AD337" s="4">
        <v>412.04858695652177</v>
      </c>
      <c r="AE337" s="4">
        <v>209.33065217391302</v>
      </c>
      <c r="AF337" s="10">
        <v>0.50802419617568306</v>
      </c>
      <c r="AG337" s="4">
        <v>0</v>
      </c>
      <c r="AH337" s="4">
        <v>0</v>
      </c>
      <c r="AI337" s="10" t="s">
        <v>1172</v>
      </c>
      <c r="AJ337" s="4">
        <v>0</v>
      </c>
      <c r="AK337" s="4">
        <v>0</v>
      </c>
      <c r="AL337" s="10" t="s">
        <v>1172</v>
      </c>
      <c r="AM337" s="1">
        <v>395296</v>
      </c>
      <c r="AN337" s="1">
        <v>3</v>
      </c>
      <c r="AX337"/>
      <c r="AY337"/>
    </row>
    <row r="338" spans="1:51" x14ac:dyDescent="0.25">
      <c r="A338" t="s">
        <v>721</v>
      </c>
      <c r="B338" t="s">
        <v>552</v>
      </c>
      <c r="C338" t="s">
        <v>882</v>
      </c>
      <c r="D338" t="s">
        <v>745</v>
      </c>
      <c r="E338" s="4">
        <v>16.945652173913043</v>
      </c>
      <c r="F338" s="4">
        <v>131.31043478260867</v>
      </c>
      <c r="G338" s="4">
        <v>0</v>
      </c>
      <c r="H338" s="10">
        <v>0</v>
      </c>
      <c r="I338" s="4">
        <v>126.09956521739127</v>
      </c>
      <c r="J338" s="4">
        <v>0</v>
      </c>
      <c r="K338" s="10">
        <v>0</v>
      </c>
      <c r="L338" s="4">
        <v>33.802173913043497</v>
      </c>
      <c r="M338" s="4">
        <v>0</v>
      </c>
      <c r="N338" s="10">
        <v>0</v>
      </c>
      <c r="O338" s="4">
        <v>28.591304347826103</v>
      </c>
      <c r="P338" s="4">
        <v>0</v>
      </c>
      <c r="Q338" s="8">
        <v>0</v>
      </c>
      <c r="R338" s="4">
        <v>0</v>
      </c>
      <c r="S338" s="4">
        <v>0</v>
      </c>
      <c r="T338" s="10" t="s">
        <v>1172</v>
      </c>
      <c r="U338" s="4">
        <v>5.2108695652173909</v>
      </c>
      <c r="V338" s="4">
        <v>0</v>
      </c>
      <c r="W338" s="10">
        <v>0</v>
      </c>
      <c r="X338" s="4">
        <v>36.081521739130423</v>
      </c>
      <c r="Y338" s="4">
        <v>0</v>
      </c>
      <c r="Z338" s="10">
        <v>0</v>
      </c>
      <c r="AA338" s="4">
        <v>0</v>
      </c>
      <c r="AB338" s="4">
        <v>0</v>
      </c>
      <c r="AC338" s="10" t="s">
        <v>1172</v>
      </c>
      <c r="AD338" s="4">
        <v>58.668043478260849</v>
      </c>
      <c r="AE338" s="4">
        <v>0</v>
      </c>
      <c r="AF338" s="10">
        <v>0</v>
      </c>
      <c r="AG338" s="4">
        <v>2.758695652173913</v>
      </c>
      <c r="AH338" s="4">
        <v>0</v>
      </c>
      <c r="AI338" s="10">
        <v>0</v>
      </c>
      <c r="AJ338" s="4">
        <v>0</v>
      </c>
      <c r="AK338" s="4">
        <v>0</v>
      </c>
      <c r="AL338" s="10" t="s">
        <v>1172</v>
      </c>
      <c r="AM338" s="1">
        <v>395894</v>
      </c>
      <c r="AN338" s="1">
        <v>3</v>
      </c>
      <c r="AX338"/>
      <c r="AY338"/>
    </row>
    <row r="339" spans="1:51" x14ac:dyDescent="0.25">
      <c r="A339" t="s">
        <v>721</v>
      </c>
      <c r="B339" t="s">
        <v>673</v>
      </c>
      <c r="C339" t="s">
        <v>901</v>
      </c>
      <c r="D339" t="s">
        <v>734</v>
      </c>
      <c r="E339" s="4">
        <v>34.380281690140848</v>
      </c>
      <c r="F339" s="4">
        <v>186.1056338028169</v>
      </c>
      <c r="G339" s="4">
        <v>5.0528169014084501</v>
      </c>
      <c r="H339" s="10">
        <v>2.7150262988610129E-2</v>
      </c>
      <c r="I339" s="4">
        <v>175.32394366197184</v>
      </c>
      <c r="J339" s="4">
        <v>5.0528169014084501</v>
      </c>
      <c r="K339" s="10">
        <v>2.881989074550128E-2</v>
      </c>
      <c r="L339" s="4">
        <v>43.426056338028168</v>
      </c>
      <c r="M339" s="4">
        <v>2.3380281690140845</v>
      </c>
      <c r="N339" s="10">
        <v>5.3839292953863617E-2</v>
      </c>
      <c r="O339" s="4">
        <v>38.017605633802816</v>
      </c>
      <c r="P339" s="4">
        <v>2.3380281690140845</v>
      </c>
      <c r="Q339" s="8">
        <v>6.1498564416041492E-2</v>
      </c>
      <c r="R339" s="4">
        <v>0</v>
      </c>
      <c r="S339" s="4">
        <v>0</v>
      </c>
      <c r="T339" s="10" t="s">
        <v>1172</v>
      </c>
      <c r="U339" s="4">
        <v>5.408450704225352</v>
      </c>
      <c r="V339" s="4">
        <v>0</v>
      </c>
      <c r="W339" s="10">
        <v>0</v>
      </c>
      <c r="X339" s="4">
        <v>35.024647887323944</v>
      </c>
      <c r="Y339" s="4">
        <v>0.68309859154929575</v>
      </c>
      <c r="Z339" s="10">
        <v>1.9503367849602896E-2</v>
      </c>
      <c r="AA339" s="4">
        <v>5.373239436619718</v>
      </c>
      <c r="AB339" s="4">
        <v>0</v>
      </c>
      <c r="AC339" s="10">
        <v>0</v>
      </c>
      <c r="AD339" s="4">
        <v>102.28169014084507</v>
      </c>
      <c r="AE339" s="4">
        <v>2.0316901408450705</v>
      </c>
      <c r="AF339" s="10">
        <v>1.9863673919030572E-2</v>
      </c>
      <c r="AG339" s="4">
        <v>0</v>
      </c>
      <c r="AH339" s="4">
        <v>0</v>
      </c>
      <c r="AI339" s="10" t="s">
        <v>1172</v>
      </c>
      <c r="AJ339" s="4">
        <v>0</v>
      </c>
      <c r="AK339" s="4">
        <v>0</v>
      </c>
      <c r="AL339" s="10" t="s">
        <v>1172</v>
      </c>
      <c r="AM339" s="1">
        <v>396145</v>
      </c>
      <c r="AN339" s="1">
        <v>3</v>
      </c>
      <c r="AX339"/>
      <c r="AY339"/>
    </row>
    <row r="340" spans="1:51" x14ac:dyDescent="0.25">
      <c r="A340" t="s">
        <v>721</v>
      </c>
      <c r="B340" t="s">
        <v>323</v>
      </c>
      <c r="C340" t="s">
        <v>818</v>
      </c>
      <c r="D340" t="s">
        <v>761</v>
      </c>
      <c r="E340" s="4">
        <v>117.36619718309859</v>
      </c>
      <c r="F340" s="4">
        <v>530.38380281690138</v>
      </c>
      <c r="G340" s="4">
        <v>62.014084507042256</v>
      </c>
      <c r="H340" s="10">
        <v>0.11692303606875171</v>
      </c>
      <c r="I340" s="4">
        <v>506.42605633802816</v>
      </c>
      <c r="J340" s="4">
        <v>62.014084507042256</v>
      </c>
      <c r="K340" s="10">
        <v>0.1224543716321919</v>
      </c>
      <c r="L340" s="4">
        <v>72.954225352112672</v>
      </c>
      <c r="M340" s="4">
        <v>15.820422535211268</v>
      </c>
      <c r="N340" s="10">
        <v>0.21685409527486849</v>
      </c>
      <c r="O340" s="4">
        <v>54.052816901408448</v>
      </c>
      <c r="P340" s="4">
        <v>15.820422535211268</v>
      </c>
      <c r="Q340" s="8">
        <v>0.29268451566673181</v>
      </c>
      <c r="R340" s="4">
        <v>14.619718309859154</v>
      </c>
      <c r="S340" s="4">
        <v>0</v>
      </c>
      <c r="T340" s="10">
        <v>0</v>
      </c>
      <c r="U340" s="4">
        <v>4.28169014084507</v>
      </c>
      <c r="V340" s="4">
        <v>0</v>
      </c>
      <c r="W340" s="10">
        <v>0</v>
      </c>
      <c r="X340" s="4">
        <v>161.17957746478874</v>
      </c>
      <c r="Y340" s="4">
        <v>36.880281690140848</v>
      </c>
      <c r="Z340" s="10">
        <v>0.22881485527034409</v>
      </c>
      <c r="AA340" s="4">
        <v>5.056338028169014</v>
      </c>
      <c r="AB340" s="4">
        <v>0</v>
      </c>
      <c r="AC340" s="10">
        <v>0</v>
      </c>
      <c r="AD340" s="4">
        <v>291.19366197183098</v>
      </c>
      <c r="AE340" s="4">
        <v>9.3133802816901401</v>
      </c>
      <c r="AF340" s="10">
        <v>3.1983458082927241E-2</v>
      </c>
      <c r="AG340" s="4">
        <v>0</v>
      </c>
      <c r="AH340" s="4">
        <v>0</v>
      </c>
      <c r="AI340" s="10" t="s">
        <v>1172</v>
      </c>
      <c r="AJ340" s="4">
        <v>0</v>
      </c>
      <c r="AK340" s="4">
        <v>0</v>
      </c>
      <c r="AL340" s="10" t="s">
        <v>1172</v>
      </c>
      <c r="AM340" s="1">
        <v>395559</v>
      </c>
      <c r="AN340" s="1">
        <v>3</v>
      </c>
      <c r="AX340"/>
      <c r="AY340"/>
    </row>
    <row r="341" spans="1:51" x14ac:dyDescent="0.25">
      <c r="A341" t="s">
        <v>721</v>
      </c>
      <c r="B341" t="s">
        <v>525</v>
      </c>
      <c r="C341" t="s">
        <v>833</v>
      </c>
      <c r="D341" t="s">
        <v>777</v>
      </c>
      <c r="E341" s="4">
        <v>52.086956521739133</v>
      </c>
      <c r="F341" s="4">
        <v>207.52445652173913</v>
      </c>
      <c r="G341" s="4">
        <v>38.990760869565214</v>
      </c>
      <c r="H341" s="10">
        <v>0.18788513663921225</v>
      </c>
      <c r="I341" s="4">
        <v>194.59510869565219</v>
      </c>
      <c r="J341" s="4">
        <v>38.903804347826082</v>
      </c>
      <c r="K341" s="10">
        <v>0.19992179972350613</v>
      </c>
      <c r="L341" s="4">
        <v>37.463586956521738</v>
      </c>
      <c r="M341" s="4">
        <v>3.6429347826086955</v>
      </c>
      <c r="N341" s="10">
        <v>9.723934835274832E-2</v>
      </c>
      <c r="O341" s="4">
        <v>24.534239130434784</v>
      </c>
      <c r="P341" s="4">
        <v>3.5559782608695651</v>
      </c>
      <c r="Q341" s="8">
        <v>0.14493941474868749</v>
      </c>
      <c r="R341" s="4">
        <v>9.4510869565217384</v>
      </c>
      <c r="S341" s="4">
        <v>8.6956521739130432E-2</v>
      </c>
      <c r="T341" s="10">
        <v>9.2006900517538816E-3</v>
      </c>
      <c r="U341" s="4">
        <v>3.4782608695652173</v>
      </c>
      <c r="V341" s="4">
        <v>0</v>
      </c>
      <c r="W341" s="10">
        <v>0</v>
      </c>
      <c r="X341" s="4">
        <v>46.265760869565213</v>
      </c>
      <c r="Y341" s="4">
        <v>10.986956521739129</v>
      </c>
      <c r="Z341" s="10">
        <v>0.23747489104770408</v>
      </c>
      <c r="AA341" s="4">
        <v>0</v>
      </c>
      <c r="AB341" s="4">
        <v>0</v>
      </c>
      <c r="AC341" s="10" t="s">
        <v>1172</v>
      </c>
      <c r="AD341" s="4">
        <v>123.79510869565219</v>
      </c>
      <c r="AE341" s="4">
        <v>24.360869565217389</v>
      </c>
      <c r="AF341" s="10">
        <v>0.19678378105477576</v>
      </c>
      <c r="AG341" s="4">
        <v>0</v>
      </c>
      <c r="AH341" s="4">
        <v>0</v>
      </c>
      <c r="AI341" s="10" t="s">
        <v>1172</v>
      </c>
      <c r="AJ341" s="4">
        <v>0</v>
      </c>
      <c r="AK341" s="4">
        <v>0</v>
      </c>
      <c r="AL341" s="10" t="s">
        <v>1172</v>
      </c>
      <c r="AM341" s="1">
        <v>395850</v>
      </c>
      <c r="AN341" s="1">
        <v>3</v>
      </c>
      <c r="AX341"/>
      <c r="AY341"/>
    </row>
    <row r="342" spans="1:51" x14ac:dyDescent="0.25">
      <c r="A342" t="s">
        <v>721</v>
      </c>
      <c r="B342" t="s">
        <v>245</v>
      </c>
      <c r="C342" t="s">
        <v>994</v>
      </c>
      <c r="D342" t="s">
        <v>755</v>
      </c>
      <c r="E342" s="4">
        <v>114.53260869565217</v>
      </c>
      <c r="F342" s="4">
        <v>543.70641304347839</v>
      </c>
      <c r="G342" s="4">
        <v>3.5647826086956522</v>
      </c>
      <c r="H342" s="10">
        <v>6.5564476032961344E-3</v>
      </c>
      <c r="I342" s="4">
        <v>513.1602173913044</v>
      </c>
      <c r="J342" s="4">
        <v>3.5647826086956522</v>
      </c>
      <c r="K342" s="10">
        <v>6.9467244105896235E-3</v>
      </c>
      <c r="L342" s="4">
        <v>102.09749999999998</v>
      </c>
      <c r="M342" s="4">
        <v>0.20108695652173914</v>
      </c>
      <c r="N342" s="10">
        <v>1.9695580843971613E-3</v>
      </c>
      <c r="O342" s="4">
        <v>76.187173913043466</v>
      </c>
      <c r="P342" s="4">
        <v>0.20108695652173914</v>
      </c>
      <c r="Q342" s="8">
        <v>2.6393807014189886E-3</v>
      </c>
      <c r="R342" s="4">
        <v>20.8125</v>
      </c>
      <c r="S342" s="4">
        <v>0</v>
      </c>
      <c r="T342" s="10">
        <v>0</v>
      </c>
      <c r="U342" s="4">
        <v>5.0978260869565215</v>
      </c>
      <c r="V342" s="4">
        <v>0</v>
      </c>
      <c r="W342" s="10">
        <v>0</v>
      </c>
      <c r="X342" s="4">
        <v>113.23445652173915</v>
      </c>
      <c r="Y342" s="4">
        <v>2.1684782608695654</v>
      </c>
      <c r="Z342" s="10">
        <v>1.9150339282577415E-2</v>
      </c>
      <c r="AA342" s="4">
        <v>4.6358695652173916</v>
      </c>
      <c r="AB342" s="4">
        <v>0</v>
      </c>
      <c r="AC342" s="10">
        <v>0</v>
      </c>
      <c r="AD342" s="4">
        <v>320.62445652173921</v>
      </c>
      <c r="AE342" s="4">
        <v>1.1952173913043478</v>
      </c>
      <c r="AF342" s="10">
        <v>3.7277798589369581E-3</v>
      </c>
      <c r="AG342" s="4">
        <v>3.1141304347826089</v>
      </c>
      <c r="AH342" s="4">
        <v>0</v>
      </c>
      <c r="AI342" s="10">
        <v>0</v>
      </c>
      <c r="AJ342" s="4">
        <v>0</v>
      </c>
      <c r="AK342" s="4">
        <v>0</v>
      </c>
      <c r="AL342" s="10" t="s">
        <v>1172</v>
      </c>
      <c r="AM342" s="1">
        <v>395445</v>
      </c>
      <c r="AN342" s="1">
        <v>3</v>
      </c>
      <c r="AX342"/>
      <c r="AY342"/>
    </row>
    <row r="343" spans="1:51" x14ac:dyDescent="0.25">
      <c r="A343" t="s">
        <v>721</v>
      </c>
      <c r="B343" t="s">
        <v>395</v>
      </c>
      <c r="C343" t="s">
        <v>1061</v>
      </c>
      <c r="D343" t="s">
        <v>759</v>
      </c>
      <c r="E343" s="4">
        <v>49.445652173913047</v>
      </c>
      <c r="F343" s="4">
        <v>151.81347826086957</v>
      </c>
      <c r="G343" s="4">
        <v>25.424891304347824</v>
      </c>
      <c r="H343" s="10">
        <v>0.16747453253563438</v>
      </c>
      <c r="I343" s="4">
        <v>139.20750000000001</v>
      </c>
      <c r="J343" s="4">
        <v>18.101521739130433</v>
      </c>
      <c r="K343" s="10">
        <v>0.1300326615960378</v>
      </c>
      <c r="L343" s="4">
        <v>36.135869565217391</v>
      </c>
      <c r="M343" s="4">
        <v>10.847826086956522</v>
      </c>
      <c r="N343" s="10">
        <v>0.30019551812302603</v>
      </c>
      <c r="O343" s="4">
        <v>23.529891304347824</v>
      </c>
      <c r="P343" s="4">
        <v>3.5244565217391304</v>
      </c>
      <c r="Q343" s="8">
        <v>0.1497863494629865</v>
      </c>
      <c r="R343" s="4">
        <v>5.2826086956521738</v>
      </c>
      <c r="S343" s="4">
        <v>0</v>
      </c>
      <c r="T343" s="10">
        <v>0</v>
      </c>
      <c r="U343" s="4">
        <v>7.3233695652173916</v>
      </c>
      <c r="V343" s="4">
        <v>7.3233695652173916</v>
      </c>
      <c r="W343" s="10">
        <v>1</v>
      </c>
      <c r="X343" s="4">
        <v>32.01978260869565</v>
      </c>
      <c r="Y343" s="4">
        <v>7.5089130434782598</v>
      </c>
      <c r="Z343" s="10">
        <v>0.23450855788880515</v>
      </c>
      <c r="AA343" s="4">
        <v>0</v>
      </c>
      <c r="AB343" s="4">
        <v>0</v>
      </c>
      <c r="AC343" s="10" t="s">
        <v>1172</v>
      </c>
      <c r="AD343" s="4">
        <v>75.834456521739142</v>
      </c>
      <c r="AE343" s="4">
        <v>7.0681521739130435</v>
      </c>
      <c r="AF343" s="10">
        <v>9.3205021808085958E-2</v>
      </c>
      <c r="AG343" s="4">
        <v>7.8233695652173916</v>
      </c>
      <c r="AH343" s="4">
        <v>0</v>
      </c>
      <c r="AI343" s="10">
        <v>0</v>
      </c>
      <c r="AJ343" s="4">
        <v>0</v>
      </c>
      <c r="AK343" s="4">
        <v>0</v>
      </c>
      <c r="AL343" s="10" t="s">
        <v>1172</v>
      </c>
      <c r="AM343" s="1">
        <v>395661</v>
      </c>
      <c r="AN343" s="1">
        <v>3</v>
      </c>
      <c r="AX343"/>
      <c r="AY343"/>
    </row>
    <row r="344" spans="1:51" x14ac:dyDescent="0.25">
      <c r="A344" t="s">
        <v>721</v>
      </c>
      <c r="B344" t="s">
        <v>383</v>
      </c>
      <c r="C344" t="s">
        <v>1057</v>
      </c>
      <c r="D344" t="s">
        <v>772</v>
      </c>
      <c r="E344" s="4">
        <v>32.010869565217391</v>
      </c>
      <c r="F344" s="4">
        <v>109.29891304347825</v>
      </c>
      <c r="G344" s="4">
        <v>0.44565217391304346</v>
      </c>
      <c r="H344" s="10">
        <v>4.0773705932076977E-3</v>
      </c>
      <c r="I344" s="4">
        <v>100.66304347826087</v>
      </c>
      <c r="J344" s="4">
        <v>0.44565217391304346</v>
      </c>
      <c r="K344" s="10">
        <v>4.4271676924738145E-3</v>
      </c>
      <c r="L344" s="4">
        <v>21.790760869565219</v>
      </c>
      <c r="M344" s="4">
        <v>0.44565217391304346</v>
      </c>
      <c r="N344" s="10">
        <v>2.0451427858835265E-2</v>
      </c>
      <c r="O344" s="4">
        <v>15.529891304347826</v>
      </c>
      <c r="P344" s="4">
        <v>0.44565217391304346</v>
      </c>
      <c r="Q344" s="8">
        <v>2.8696412948381451E-2</v>
      </c>
      <c r="R344" s="4">
        <v>0.43478260869565216</v>
      </c>
      <c r="S344" s="4">
        <v>0</v>
      </c>
      <c r="T344" s="10">
        <v>0</v>
      </c>
      <c r="U344" s="4">
        <v>5.8260869565217392</v>
      </c>
      <c r="V344" s="4">
        <v>0</v>
      </c>
      <c r="W344" s="10">
        <v>0</v>
      </c>
      <c r="X344" s="4">
        <v>25.032608695652176</v>
      </c>
      <c r="Y344" s="4">
        <v>0</v>
      </c>
      <c r="Z344" s="10">
        <v>0</v>
      </c>
      <c r="AA344" s="4">
        <v>2.375</v>
      </c>
      <c r="AB344" s="4">
        <v>0</v>
      </c>
      <c r="AC344" s="10">
        <v>0</v>
      </c>
      <c r="AD344" s="4">
        <v>58.725543478260867</v>
      </c>
      <c r="AE344" s="4">
        <v>0</v>
      </c>
      <c r="AF344" s="10">
        <v>0</v>
      </c>
      <c r="AG344" s="4">
        <v>1.375</v>
      </c>
      <c r="AH344" s="4">
        <v>0</v>
      </c>
      <c r="AI344" s="10">
        <v>0</v>
      </c>
      <c r="AJ344" s="4">
        <v>0</v>
      </c>
      <c r="AK344" s="4">
        <v>0</v>
      </c>
      <c r="AL344" s="10" t="s">
        <v>1172</v>
      </c>
      <c r="AM344" s="1">
        <v>395644</v>
      </c>
      <c r="AN344" s="1">
        <v>3</v>
      </c>
      <c r="AX344"/>
      <c r="AY344"/>
    </row>
    <row r="345" spans="1:51" x14ac:dyDescent="0.25">
      <c r="A345" t="s">
        <v>721</v>
      </c>
      <c r="B345" t="s">
        <v>71</v>
      </c>
      <c r="C345" t="s">
        <v>926</v>
      </c>
      <c r="D345" t="s">
        <v>776</v>
      </c>
      <c r="E345" s="4">
        <v>131.7391304347826</v>
      </c>
      <c r="F345" s="4">
        <v>427.39521739130436</v>
      </c>
      <c r="G345" s="4">
        <v>18.07815217391304</v>
      </c>
      <c r="H345" s="10">
        <v>4.229844284233409E-2</v>
      </c>
      <c r="I345" s="4">
        <v>410.60858695652178</v>
      </c>
      <c r="J345" s="4">
        <v>18.07815217391304</v>
      </c>
      <c r="K345" s="10">
        <v>4.4027701193271165E-2</v>
      </c>
      <c r="L345" s="4">
        <v>61.958478260869569</v>
      </c>
      <c r="M345" s="4">
        <v>5.7623913043478243</v>
      </c>
      <c r="N345" s="10">
        <v>9.3004080572894152E-2</v>
      </c>
      <c r="O345" s="4">
        <v>49.923152173913046</v>
      </c>
      <c r="P345" s="4">
        <v>5.7623913043478243</v>
      </c>
      <c r="Q345" s="8">
        <v>0.11542522964643481</v>
      </c>
      <c r="R345" s="4">
        <v>7.4483695652173916</v>
      </c>
      <c r="S345" s="4">
        <v>0</v>
      </c>
      <c r="T345" s="10">
        <v>0</v>
      </c>
      <c r="U345" s="4">
        <v>4.5869565217391308</v>
      </c>
      <c r="V345" s="4">
        <v>0</v>
      </c>
      <c r="W345" s="10">
        <v>0</v>
      </c>
      <c r="X345" s="4">
        <v>88.966086956521764</v>
      </c>
      <c r="Y345" s="4">
        <v>7.886086956521738</v>
      </c>
      <c r="Z345" s="10">
        <v>8.8641495049408145E-2</v>
      </c>
      <c r="AA345" s="4">
        <v>4.7513043478260872</v>
      </c>
      <c r="AB345" s="4">
        <v>0</v>
      </c>
      <c r="AC345" s="10">
        <v>0</v>
      </c>
      <c r="AD345" s="4">
        <v>271.71934782608696</v>
      </c>
      <c r="AE345" s="4">
        <v>4.4296739130434775</v>
      </c>
      <c r="AF345" s="10">
        <v>1.6302386813760037E-2</v>
      </c>
      <c r="AG345" s="4">
        <v>0</v>
      </c>
      <c r="AH345" s="4">
        <v>0</v>
      </c>
      <c r="AI345" s="10" t="s">
        <v>1172</v>
      </c>
      <c r="AJ345" s="4">
        <v>0</v>
      </c>
      <c r="AK345" s="4">
        <v>0</v>
      </c>
      <c r="AL345" s="10" t="s">
        <v>1172</v>
      </c>
      <c r="AM345" s="1">
        <v>395138</v>
      </c>
      <c r="AN345" s="1">
        <v>3</v>
      </c>
      <c r="AX345"/>
      <c r="AY345"/>
    </row>
    <row r="346" spans="1:51" x14ac:dyDescent="0.25">
      <c r="A346" t="s">
        <v>721</v>
      </c>
      <c r="B346" t="s">
        <v>259</v>
      </c>
      <c r="C346" t="s">
        <v>824</v>
      </c>
      <c r="D346" t="s">
        <v>742</v>
      </c>
      <c r="E346" s="4">
        <v>38.945652173913047</v>
      </c>
      <c r="F346" s="4">
        <v>140.51630434782606</v>
      </c>
      <c r="G346" s="4">
        <v>21.078804347826086</v>
      </c>
      <c r="H346" s="10">
        <v>0.15000966930961132</v>
      </c>
      <c r="I346" s="4">
        <v>133.11684782608694</v>
      </c>
      <c r="J346" s="4">
        <v>17.298913043478262</v>
      </c>
      <c r="K346" s="10">
        <v>0.1299528446322494</v>
      </c>
      <c r="L346" s="4">
        <v>31.603260869565219</v>
      </c>
      <c r="M346" s="4">
        <v>12.660326086956522</v>
      </c>
      <c r="N346" s="10">
        <v>0.40060189165950127</v>
      </c>
      <c r="O346" s="4">
        <v>24.203804347826086</v>
      </c>
      <c r="P346" s="4">
        <v>8.8804347826086953</v>
      </c>
      <c r="Q346" s="8">
        <v>0.36690243628606711</v>
      </c>
      <c r="R346" s="4">
        <v>3.6195652173913042</v>
      </c>
      <c r="S346" s="4">
        <v>0</v>
      </c>
      <c r="T346" s="10">
        <v>0</v>
      </c>
      <c r="U346" s="4">
        <v>3.7798913043478262</v>
      </c>
      <c r="V346" s="4">
        <v>3.7798913043478262</v>
      </c>
      <c r="W346" s="10">
        <v>1</v>
      </c>
      <c r="X346" s="4">
        <v>44.027173913043477</v>
      </c>
      <c r="Y346" s="4">
        <v>2.339673913043478</v>
      </c>
      <c r="Z346" s="10">
        <v>5.3141587458338475E-2</v>
      </c>
      <c r="AA346" s="4">
        <v>0</v>
      </c>
      <c r="AB346" s="4">
        <v>0</v>
      </c>
      <c r="AC346" s="10" t="s">
        <v>1172</v>
      </c>
      <c r="AD346" s="4">
        <v>46.546195652173914</v>
      </c>
      <c r="AE346" s="4">
        <v>6.0788043478260869</v>
      </c>
      <c r="AF346" s="10">
        <v>0.13059723276315022</v>
      </c>
      <c r="AG346" s="4">
        <v>18.339673913043477</v>
      </c>
      <c r="AH346" s="4">
        <v>0</v>
      </c>
      <c r="AI346" s="10">
        <v>0</v>
      </c>
      <c r="AJ346" s="4">
        <v>0</v>
      </c>
      <c r="AK346" s="4">
        <v>0</v>
      </c>
      <c r="AL346" s="10" t="s">
        <v>1172</v>
      </c>
      <c r="AM346" s="1">
        <v>395466</v>
      </c>
      <c r="AN346" s="1">
        <v>3</v>
      </c>
      <c r="AX346"/>
      <c r="AY346"/>
    </row>
    <row r="347" spans="1:51" x14ac:dyDescent="0.25">
      <c r="A347" t="s">
        <v>721</v>
      </c>
      <c r="B347" t="s">
        <v>624</v>
      </c>
      <c r="C347" t="s">
        <v>909</v>
      </c>
      <c r="D347" t="s">
        <v>763</v>
      </c>
      <c r="E347" s="4">
        <v>131.65217391304347</v>
      </c>
      <c r="F347" s="4">
        <v>527.804347826087</v>
      </c>
      <c r="G347" s="4">
        <v>0</v>
      </c>
      <c r="H347" s="10">
        <v>0</v>
      </c>
      <c r="I347" s="4">
        <v>492.01630434782612</v>
      </c>
      <c r="J347" s="4">
        <v>0</v>
      </c>
      <c r="K347" s="10">
        <v>0</v>
      </c>
      <c r="L347" s="4">
        <v>62.084239130434781</v>
      </c>
      <c r="M347" s="4">
        <v>0</v>
      </c>
      <c r="N347" s="10">
        <v>0</v>
      </c>
      <c r="O347" s="4">
        <v>42.682065217391305</v>
      </c>
      <c r="P347" s="4">
        <v>0</v>
      </c>
      <c r="Q347" s="8">
        <v>0</v>
      </c>
      <c r="R347" s="4">
        <v>14.592391304347826</v>
      </c>
      <c r="S347" s="4">
        <v>0</v>
      </c>
      <c r="T347" s="10">
        <v>0</v>
      </c>
      <c r="U347" s="4">
        <v>4.8097826086956523</v>
      </c>
      <c r="V347" s="4">
        <v>0</v>
      </c>
      <c r="W347" s="10">
        <v>0</v>
      </c>
      <c r="X347" s="4">
        <v>192.3016304347826</v>
      </c>
      <c r="Y347" s="4">
        <v>0</v>
      </c>
      <c r="Z347" s="10">
        <v>0</v>
      </c>
      <c r="AA347" s="4">
        <v>16.385869565217391</v>
      </c>
      <c r="AB347" s="4">
        <v>0</v>
      </c>
      <c r="AC347" s="10">
        <v>0</v>
      </c>
      <c r="AD347" s="4">
        <v>257.03260869565219</v>
      </c>
      <c r="AE347" s="4">
        <v>0</v>
      </c>
      <c r="AF347" s="10">
        <v>0</v>
      </c>
      <c r="AG347" s="4">
        <v>0</v>
      </c>
      <c r="AH347" s="4">
        <v>0</v>
      </c>
      <c r="AI347" s="10" t="s">
        <v>1172</v>
      </c>
      <c r="AJ347" s="4">
        <v>0</v>
      </c>
      <c r="AK347" s="4">
        <v>0</v>
      </c>
      <c r="AL347" s="10" t="s">
        <v>1172</v>
      </c>
      <c r="AM347" s="1">
        <v>396072</v>
      </c>
      <c r="AN347" s="1">
        <v>3</v>
      </c>
      <c r="AX347"/>
      <c r="AY347"/>
    </row>
    <row r="348" spans="1:51" x14ac:dyDescent="0.25">
      <c r="A348" t="s">
        <v>721</v>
      </c>
      <c r="B348" t="s">
        <v>333</v>
      </c>
      <c r="C348" t="s">
        <v>831</v>
      </c>
      <c r="D348" t="s">
        <v>770</v>
      </c>
      <c r="E348" s="4">
        <v>113.54347826086956</v>
      </c>
      <c r="F348" s="4">
        <v>343.51630434782606</v>
      </c>
      <c r="G348" s="4">
        <v>81.092391304347842</v>
      </c>
      <c r="H348" s="10">
        <v>0.23606562564272951</v>
      </c>
      <c r="I348" s="4">
        <v>323.16847826086956</v>
      </c>
      <c r="J348" s="4">
        <v>81.092391304347842</v>
      </c>
      <c r="K348" s="10">
        <v>0.25092914921884202</v>
      </c>
      <c r="L348" s="4">
        <v>36.708695652173887</v>
      </c>
      <c r="M348" s="4">
        <v>13.802173913043465</v>
      </c>
      <c r="N348" s="10">
        <v>0.37599194599076147</v>
      </c>
      <c r="O348" s="4">
        <v>21.806521739130414</v>
      </c>
      <c r="P348" s="4">
        <v>13.802173913043465</v>
      </c>
      <c r="Q348" s="8">
        <v>0.63293789253314725</v>
      </c>
      <c r="R348" s="4">
        <v>11.119565217391305</v>
      </c>
      <c r="S348" s="4">
        <v>0</v>
      </c>
      <c r="T348" s="10">
        <v>0</v>
      </c>
      <c r="U348" s="4">
        <v>3.7826086956521738</v>
      </c>
      <c r="V348" s="4">
        <v>0</v>
      </c>
      <c r="W348" s="10">
        <v>0</v>
      </c>
      <c r="X348" s="4">
        <v>68.983695652173878</v>
      </c>
      <c r="Y348" s="4">
        <v>32.960869565217401</v>
      </c>
      <c r="Z348" s="10">
        <v>0.4778066650909954</v>
      </c>
      <c r="AA348" s="4">
        <v>5.4456521739130439</v>
      </c>
      <c r="AB348" s="4">
        <v>0</v>
      </c>
      <c r="AC348" s="10">
        <v>0</v>
      </c>
      <c r="AD348" s="4">
        <v>232.37826086956525</v>
      </c>
      <c r="AE348" s="4">
        <v>34.329347826086973</v>
      </c>
      <c r="AF348" s="10">
        <v>0.1477304619529628</v>
      </c>
      <c r="AG348" s="4">
        <v>0</v>
      </c>
      <c r="AH348" s="4">
        <v>0</v>
      </c>
      <c r="AI348" s="10" t="s">
        <v>1172</v>
      </c>
      <c r="AJ348" s="4">
        <v>0</v>
      </c>
      <c r="AK348" s="4">
        <v>0</v>
      </c>
      <c r="AL348" s="10" t="s">
        <v>1172</v>
      </c>
      <c r="AM348" s="1">
        <v>395570</v>
      </c>
      <c r="AN348" s="1">
        <v>3</v>
      </c>
      <c r="AX348"/>
      <c r="AY348"/>
    </row>
    <row r="349" spans="1:51" x14ac:dyDescent="0.25">
      <c r="A349" t="s">
        <v>721</v>
      </c>
      <c r="B349" t="s">
        <v>598</v>
      </c>
      <c r="C349" t="s">
        <v>802</v>
      </c>
      <c r="D349" t="s">
        <v>758</v>
      </c>
      <c r="E349" s="4">
        <v>37.239130434782609</v>
      </c>
      <c r="F349" s="4">
        <v>176.81467391304352</v>
      </c>
      <c r="G349" s="4">
        <v>27.849565217391302</v>
      </c>
      <c r="H349" s="10">
        <v>0.15750709260187062</v>
      </c>
      <c r="I349" s="4">
        <v>161.31739130434786</v>
      </c>
      <c r="J349" s="4">
        <v>27.849565217391302</v>
      </c>
      <c r="K349" s="10">
        <v>0.17263833113225341</v>
      </c>
      <c r="L349" s="4">
        <v>36.309456521739122</v>
      </c>
      <c r="M349" s="4">
        <v>4.5298913043478262</v>
      </c>
      <c r="N349" s="10">
        <v>0.12475789335033696</v>
      </c>
      <c r="O349" s="4">
        <v>25.85565217391304</v>
      </c>
      <c r="P349" s="4">
        <v>4.5298913043478262</v>
      </c>
      <c r="Q349" s="8">
        <v>0.17519926683258225</v>
      </c>
      <c r="R349" s="4">
        <v>5.1358695652173916</v>
      </c>
      <c r="S349" s="4">
        <v>0</v>
      </c>
      <c r="T349" s="10">
        <v>0</v>
      </c>
      <c r="U349" s="4">
        <v>5.3179347826086953</v>
      </c>
      <c r="V349" s="4">
        <v>0</v>
      </c>
      <c r="W349" s="10">
        <v>0</v>
      </c>
      <c r="X349" s="4">
        <v>34.690108695652178</v>
      </c>
      <c r="Y349" s="4">
        <v>10.733478260869566</v>
      </c>
      <c r="Z349" s="10">
        <v>0.30941033811793234</v>
      </c>
      <c r="AA349" s="4">
        <v>5.0434782608695654</v>
      </c>
      <c r="AB349" s="4">
        <v>0</v>
      </c>
      <c r="AC349" s="10">
        <v>0</v>
      </c>
      <c r="AD349" s="4">
        <v>100.77163043478265</v>
      </c>
      <c r="AE349" s="4">
        <v>12.586195652173911</v>
      </c>
      <c r="AF349" s="10">
        <v>0.12489820396742951</v>
      </c>
      <c r="AG349" s="4">
        <v>0</v>
      </c>
      <c r="AH349" s="4">
        <v>0</v>
      </c>
      <c r="AI349" s="10" t="s">
        <v>1172</v>
      </c>
      <c r="AJ349" s="4">
        <v>0</v>
      </c>
      <c r="AK349" s="4">
        <v>0</v>
      </c>
      <c r="AL349" s="10" t="s">
        <v>1172</v>
      </c>
      <c r="AM349" s="1">
        <v>395998</v>
      </c>
      <c r="AN349" s="1">
        <v>3</v>
      </c>
      <c r="AX349"/>
      <c r="AY349"/>
    </row>
    <row r="350" spans="1:51" x14ac:dyDescent="0.25">
      <c r="A350" t="s">
        <v>721</v>
      </c>
      <c r="B350" t="s">
        <v>634</v>
      </c>
      <c r="C350" t="s">
        <v>1053</v>
      </c>
      <c r="D350" t="s">
        <v>738</v>
      </c>
      <c r="E350" s="4">
        <v>48.108695652173914</v>
      </c>
      <c r="F350" s="4">
        <v>148.0244565217391</v>
      </c>
      <c r="G350" s="4">
        <v>0</v>
      </c>
      <c r="H350" s="10">
        <v>0</v>
      </c>
      <c r="I350" s="4">
        <v>142.37228260869563</v>
      </c>
      <c r="J350" s="4">
        <v>0</v>
      </c>
      <c r="K350" s="10">
        <v>0</v>
      </c>
      <c r="L350" s="4">
        <v>35.858695652173907</v>
      </c>
      <c r="M350" s="4">
        <v>0</v>
      </c>
      <c r="N350" s="10">
        <v>0</v>
      </c>
      <c r="O350" s="4">
        <v>30.20652173913043</v>
      </c>
      <c r="P350" s="4">
        <v>0</v>
      </c>
      <c r="Q350" s="8">
        <v>0</v>
      </c>
      <c r="R350" s="4">
        <v>0</v>
      </c>
      <c r="S350" s="4">
        <v>0</v>
      </c>
      <c r="T350" s="10" t="s">
        <v>1172</v>
      </c>
      <c r="U350" s="4">
        <v>5.6521739130434785</v>
      </c>
      <c r="V350" s="4">
        <v>0</v>
      </c>
      <c r="W350" s="10">
        <v>0</v>
      </c>
      <c r="X350" s="4">
        <v>34.629891304347822</v>
      </c>
      <c r="Y350" s="4">
        <v>0</v>
      </c>
      <c r="Z350" s="10">
        <v>0</v>
      </c>
      <c r="AA350" s="4">
        <v>0</v>
      </c>
      <c r="AB350" s="4">
        <v>0</v>
      </c>
      <c r="AC350" s="10" t="s">
        <v>1172</v>
      </c>
      <c r="AD350" s="4">
        <v>77.535869565217368</v>
      </c>
      <c r="AE350" s="4">
        <v>0</v>
      </c>
      <c r="AF350" s="10">
        <v>0</v>
      </c>
      <c r="AG350" s="4">
        <v>0</v>
      </c>
      <c r="AH350" s="4">
        <v>0</v>
      </c>
      <c r="AI350" s="10" t="s">
        <v>1172</v>
      </c>
      <c r="AJ350" s="4">
        <v>0</v>
      </c>
      <c r="AK350" s="4">
        <v>0</v>
      </c>
      <c r="AL350" s="10" t="s">
        <v>1172</v>
      </c>
      <c r="AM350" s="1">
        <v>396085</v>
      </c>
      <c r="AN350" s="1">
        <v>3</v>
      </c>
      <c r="AX350"/>
      <c r="AY350"/>
    </row>
    <row r="351" spans="1:51" x14ac:dyDescent="0.25">
      <c r="A351" t="s">
        <v>721</v>
      </c>
      <c r="B351" t="s">
        <v>399</v>
      </c>
      <c r="C351" t="s">
        <v>808</v>
      </c>
      <c r="D351" t="s">
        <v>768</v>
      </c>
      <c r="E351" s="4">
        <v>85.076086956521735</v>
      </c>
      <c r="F351" s="4">
        <v>251.1358695652174</v>
      </c>
      <c r="G351" s="4">
        <v>78.448913043478257</v>
      </c>
      <c r="H351" s="10">
        <v>0.31237637689627556</v>
      </c>
      <c r="I351" s="4">
        <v>234.73423913043479</v>
      </c>
      <c r="J351" s="4">
        <v>77.633695652173913</v>
      </c>
      <c r="K351" s="10">
        <v>0.33073017357742684</v>
      </c>
      <c r="L351" s="4">
        <v>56.275217391304352</v>
      </c>
      <c r="M351" s="4">
        <v>7.5570652173913038</v>
      </c>
      <c r="N351" s="10">
        <v>0.1342876237126544</v>
      </c>
      <c r="O351" s="4">
        <v>44.6258695652174</v>
      </c>
      <c r="P351" s="4">
        <v>6.7418478260869561</v>
      </c>
      <c r="Q351" s="8">
        <v>0.15107487857988391</v>
      </c>
      <c r="R351" s="4">
        <v>5.2780434782608694</v>
      </c>
      <c r="S351" s="4">
        <v>0.81521739130434778</v>
      </c>
      <c r="T351" s="10">
        <v>0.15445446682318054</v>
      </c>
      <c r="U351" s="4">
        <v>6.3713043478260865</v>
      </c>
      <c r="V351" s="4">
        <v>0</v>
      </c>
      <c r="W351" s="10">
        <v>0</v>
      </c>
      <c r="X351" s="4">
        <v>57.113369565217397</v>
      </c>
      <c r="Y351" s="4">
        <v>32.45282608695652</v>
      </c>
      <c r="Z351" s="10">
        <v>0.56821767537106771</v>
      </c>
      <c r="AA351" s="4">
        <v>4.7522826086956522</v>
      </c>
      <c r="AB351" s="4">
        <v>0</v>
      </c>
      <c r="AC351" s="10">
        <v>0</v>
      </c>
      <c r="AD351" s="4">
        <v>132.995</v>
      </c>
      <c r="AE351" s="4">
        <v>38.439021739130432</v>
      </c>
      <c r="AF351" s="10">
        <v>0.28902606668769826</v>
      </c>
      <c r="AG351" s="4">
        <v>0</v>
      </c>
      <c r="AH351" s="4">
        <v>0</v>
      </c>
      <c r="AI351" s="10" t="s">
        <v>1172</v>
      </c>
      <c r="AJ351" s="4">
        <v>0</v>
      </c>
      <c r="AK351" s="4">
        <v>0</v>
      </c>
      <c r="AL351" s="10" t="s">
        <v>1172</v>
      </c>
      <c r="AM351" s="1">
        <v>395670</v>
      </c>
      <c r="AN351" s="1">
        <v>3</v>
      </c>
      <c r="AX351"/>
      <c r="AY351"/>
    </row>
    <row r="352" spans="1:51" x14ac:dyDescent="0.25">
      <c r="A352" t="s">
        <v>721</v>
      </c>
      <c r="B352" t="s">
        <v>15</v>
      </c>
      <c r="C352" t="s">
        <v>1026</v>
      </c>
      <c r="D352" t="s">
        <v>756</v>
      </c>
      <c r="E352" s="4">
        <v>79.206521739130437</v>
      </c>
      <c r="F352" s="4">
        <v>325.30717391304358</v>
      </c>
      <c r="G352" s="4">
        <v>6.8514130434782601</v>
      </c>
      <c r="H352" s="10">
        <v>2.106136474355675E-2</v>
      </c>
      <c r="I352" s="4">
        <v>304.78543478260883</v>
      </c>
      <c r="J352" s="4">
        <v>6.8514130434782601</v>
      </c>
      <c r="K352" s="10">
        <v>2.247946345718619E-2</v>
      </c>
      <c r="L352" s="4">
        <v>65.110760869565212</v>
      </c>
      <c r="M352" s="4">
        <v>0</v>
      </c>
      <c r="N352" s="10">
        <v>0</v>
      </c>
      <c r="O352" s="4">
        <v>49.806413043478258</v>
      </c>
      <c r="P352" s="4">
        <v>0</v>
      </c>
      <c r="Q352" s="8">
        <v>0</v>
      </c>
      <c r="R352" s="4">
        <v>10.521739130434783</v>
      </c>
      <c r="S352" s="4">
        <v>0</v>
      </c>
      <c r="T352" s="10">
        <v>0</v>
      </c>
      <c r="U352" s="4">
        <v>4.7826086956521738</v>
      </c>
      <c r="V352" s="4">
        <v>0</v>
      </c>
      <c r="W352" s="10">
        <v>0</v>
      </c>
      <c r="X352" s="4">
        <v>76.942608695652183</v>
      </c>
      <c r="Y352" s="4">
        <v>0.37771739130434784</v>
      </c>
      <c r="Z352" s="10">
        <v>4.9090796076126757E-3</v>
      </c>
      <c r="AA352" s="4">
        <v>5.2173913043478262</v>
      </c>
      <c r="AB352" s="4">
        <v>0</v>
      </c>
      <c r="AC352" s="10">
        <v>0</v>
      </c>
      <c r="AD352" s="4">
        <v>178.03641304347838</v>
      </c>
      <c r="AE352" s="4">
        <v>6.4736956521739124</v>
      </c>
      <c r="AF352" s="10">
        <v>3.6361638282349396E-2</v>
      </c>
      <c r="AG352" s="4">
        <v>0</v>
      </c>
      <c r="AH352" s="4">
        <v>0</v>
      </c>
      <c r="AI352" s="10" t="s">
        <v>1172</v>
      </c>
      <c r="AJ352" s="4">
        <v>0</v>
      </c>
      <c r="AK352" s="4">
        <v>0</v>
      </c>
      <c r="AL352" s="10" t="s">
        <v>1172</v>
      </c>
      <c r="AM352" s="1">
        <v>395974</v>
      </c>
      <c r="AN352" s="1">
        <v>3</v>
      </c>
      <c r="AX352"/>
      <c r="AY352"/>
    </row>
    <row r="353" spans="1:51" x14ac:dyDescent="0.25">
      <c r="A353" t="s">
        <v>721</v>
      </c>
      <c r="B353" t="s">
        <v>627</v>
      </c>
      <c r="C353" t="s">
        <v>881</v>
      </c>
      <c r="D353" t="s">
        <v>774</v>
      </c>
      <c r="E353" s="4">
        <v>134.0108695652174</v>
      </c>
      <c r="F353" s="4">
        <v>449.52445652173913</v>
      </c>
      <c r="G353" s="4">
        <v>0</v>
      </c>
      <c r="H353" s="10">
        <v>0</v>
      </c>
      <c r="I353" s="4">
        <v>434.74184782608694</v>
      </c>
      <c r="J353" s="4">
        <v>0</v>
      </c>
      <c r="K353" s="10">
        <v>0</v>
      </c>
      <c r="L353" s="4">
        <v>69.578804347826093</v>
      </c>
      <c r="M353" s="4">
        <v>0</v>
      </c>
      <c r="N353" s="10">
        <v>0</v>
      </c>
      <c r="O353" s="4">
        <v>60.013586956521742</v>
      </c>
      <c r="P353" s="4">
        <v>0</v>
      </c>
      <c r="Q353" s="8">
        <v>0</v>
      </c>
      <c r="R353" s="4">
        <v>9.5652173913043477</v>
      </c>
      <c r="S353" s="4">
        <v>0</v>
      </c>
      <c r="T353" s="10">
        <v>0</v>
      </c>
      <c r="U353" s="4">
        <v>0</v>
      </c>
      <c r="V353" s="4">
        <v>0</v>
      </c>
      <c r="W353" s="10" t="s">
        <v>1172</v>
      </c>
      <c r="X353" s="4">
        <v>104.9429347826087</v>
      </c>
      <c r="Y353" s="4">
        <v>0</v>
      </c>
      <c r="Z353" s="10">
        <v>0</v>
      </c>
      <c r="AA353" s="4">
        <v>5.2173913043478262</v>
      </c>
      <c r="AB353" s="4">
        <v>0</v>
      </c>
      <c r="AC353" s="10">
        <v>0</v>
      </c>
      <c r="AD353" s="4">
        <v>269.7853260869565</v>
      </c>
      <c r="AE353" s="4">
        <v>0</v>
      </c>
      <c r="AF353" s="10">
        <v>0</v>
      </c>
      <c r="AG353" s="4">
        <v>0</v>
      </c>
      <c r="AH353" s="4">
        <v>0</v>
      </c>
      <c r="AI353" s="10" t="s">
        <v>1172</v>
      </c>
      <c r="AJ353" s="4">
        <v>0</v>
      </c>
      <c r="AK353" s="4">
        <v>0</v>
      </c>
      <c r="AL353" s="10" t="s">
        <v>1172</v>
      </c>
      <c r="AM353" s="1">
        <v>396076</v>
      </c>
      <c r="AN353" s="1">
        <v>3</v>
      </c>
      <c r="AX353"/>
      <c r="AY353"/>
    </row>
    <row r="354" spans="1:51" x14ac:dyDescent="0.25">
      <c r="A354" t="s">
        <v>721</v>
      </c>
      <c r="B354" t="s">
        <v>458</v>
      </c>
      <c r="C354" t="s">
        <v>1017</v>
      </c>
      <c r="D354" t="s">
        <v>765</v>
      </c>
      <c r="E354" s="4">
        <v>56.25</v>
      </c>
      <c r="F354" s="4">
        <v>255.72923913043479</v>
      </c>
      <c r="G354" s="4">
        <v>38.497282608695656</v>
      </c>
      <c r="H354" s="10">
        <v>0.15053922945846682</v>
      </c>
      <c r="I354" s="4">
        <v>231.45749999999998</v>
      </c>
      <c r="J354" s="4">
        <v>38.497282608695656</v>
      </c>
      <c r="K354" s="10">
        <v>0.1663254921905562</v>
      </c>
      <c r="L354" s="4">
        <v>48.826086956521742</v>
      </c>
      <c r="M354" s="4">
        <v>12.144021739130435</v>
      </c>
      <c r="N354" s="10">
        <v>0.248719946571683</v>
      </c>
      <c r="O354" s="4">
        <v>39.065217391304351</v>
      </c>
      <c r="P354" s="4">
        <v>12.144021739130435</v>
      </c>
      <c r="Q354" s="8">
        <v>0.31086533110740122</v>
      </c>
      <c r="R354" s="4">
        <v>4.5434782608695654</v>
      </c>
      <c r="S354" s="4">
        <v>0</v>
      </c>
      <c r="T354" s="10">
        <v>0</v>
      </c>
      <c r="U354" s="4">
        <v>5.2173913043478262</v>
      </c>
      <c r="V354" s="4">
        <v>0</v>
      </c>
      <c r="W354" s="10">
        <v>0</v>
      </c>
      <c r="X354" s="4">
        <v>42.533586956521738</v>
      </c>
      <c r="Y354" s="4">
        <v>7.2798913043478262</v>
      </c>
      <c r="Z354" s="10">
        <v>0.17115629847511812</v>
      </c>
      <c r="AA354" s="4">
        <v>14.510869565217391</v>
      </c>
      <c r="AB354" s="4">
        <v>0</v>
      </c>
      <c r="AC354" s="10">
        <v>0</v>
      </c>
      <c r="AD354" s="4">
        <v>149.85869565217391</v>
      </c>
      <c r="AE354" s="4">
        <v>19.073369565217391</v>
      </c>
      <c r="AF354" s="10">
        <v>0.12727569449481396</v>
      </c>
      <c r="AG354" s="4">
        <v>0</v>
      </c>
      <c r="AH354" s="4">
        <v>0</v>
      </c>
      <c r="AI354" s="10" t="s">
        <v>1172</v>
      </c>
      <c r="AJ354" s="4">
        <v>0</v>
      </c>
      <c r="AK354" s="4">
        <v>0</v>
      </c>
      <c r="AL354" s="10" t="s">
        <v>1172</v>
      </c>
      <c r="AM354" s="1">
        <v>395752</v>
      </c>
      <c r="AN354" s="1">
        <v>3</v>
      </c>
      <c r="AX354"/>
      <c r="AY354"/>
    </row>
    <row r="355" spans="1:51" x14ac:dyDescent="0.25">
      <c r="A355" t="s">
        <v>721</v>
      </c>
      <c r="B355" t="s">
        <v>156</v>
      </c>
      <c r="C355" t="s">
        <v>972</v>
      </c>
      <c r="D355" t="s">
        <v>761</v>
      </c>
      <c r="E355" s="4">
        <v>72.706521739130437</v>
      </c>
      <c r="F355" s="4">
        <v>407.27413043478259</v>
      </c>
      <c r="G355" s="4">
        <v>37.203804347826086</v>
      </c>
      <c r="H355" s="10">
        <v>9.1348312027845796E-2</v>
      </c>
      <c r="I355" s="4">
        <v>383.59206521739134</v>
      </c>
      <c r="J355" s="4">
        <v>37.203804347826086</v>
      </c>
      <c r="K355" s="10">
        <v>9.6987940370303921E-2</v>
      </c>
      <c r="L355" s="4">
        <v>54.26869565217396</v>
      </c>
      <c r="M355" s="4">
        <v>12.782608695652174</v>
      </c>
      <c r="N355" s="10">
        <v>0.23554295053598018</v>
      </c>
      <c r="O355" s="4">
        <v>44.515978260869609</v>
      </c>
      <c r="P355" s="4">
        <v>12.782608695652174</v>
      </c>
      <c r="Q355" s="8">
        <v>0.28714653019067382</v>
      </c>
      <c r="R355" s="4">
        <v>4.9266304347826084</v>
      </c>
      <c r="S355" s="4">
        <v>0</v>
      </c>
      <c r="T355" s="10">
        <v>0</v>
      </c>
      <c r="U355" s="4">
        <v>4.8260869565217392</v>
      </c>
      <c r="V355" s="4">
        <v>0</v>
      </c>
      <c r="W355" s="10">
        <v>0</v>
      </c>
      <c r="X355" s="4">
        <v>104.92478260869565</v>
      </c>
      <c r="Y355" s="4">
        <v>3.6875</v>
      </c>
      <c r="Z355" s="10">
        <v>3.5144223398127852E-2</v>
      </c>
      <c r="AA355" s="4">
        <v>13.929347826086957</v>
      </c>
      <c r="AB355" s="4">
        <v>0</v>
      </c>
      <c r="AC355" s="10">
        <v>0</v>
      </c>
      <c r="AD355" s="4">
        <v>234.15130434782606</v>
      </c>
      <c r="AE355" s="4">
        <v>20.733695652173914</v>
      </c>
      <c r="AF355" s="10">
        <v>8.8548281675913776E-2</v>
      </c>
      <c r="AG355" s="4">
        <v>0</v>
      </c>
      <c r="AH355" s="4">
        <v>0</v>
      </c>
      <c r="AI355" s="10" t="s">
        <v>1172</v>
      </c>
      <c r="AJ355" s="4">
        <v>0</v>
      </c>
      <c r="AK355" s="4">
        <v>0</v>
      </c>
      <c r="AL355" s="10" t="s">
        <v>1172</v>
      </c>
      <c r="AM355" s="1">
        <v>395325</v>
      </c>
      <c r="AN355" s="1">
        <v>3</v>
      </c>
      <c r="AX355"/>
      <c r="AY355"/>
    </row>
    <row r="356" spans="1:51" x14ac:dyDescent="0.25">
      <c r="A356" t="s">
        <v>721</v>
      </c>
      <c r="B356" t="s">
        <v>641</v>
      </c>
      <c r="C356" t="s">
        <v>946</v>
      </c>
      <c r="D356" t="s">
        <v>765</v>
      </c>
      <c r="E356" s="4">
        <v>45.652173913043477</v>
      </c>
      <c r="F356" s="4">
        <v>217.95652173913044</v>
      </c>
      <c r="G356" s="4">
        <v>4.9410869565217386</v>
      </c>
      <c r="H356" s="10">
        <v>2.2670057849591061E-2</v>
      </c>
      <c r="I356" s="4">
        <v>177.77891304347827</v>
      </c>
      <c r="J356" s="4">
        <v>4.9410869565217386</v>
      </c>
      <c r="K356" s="10">
        <v>2.7793436645173593E-2</v>
      </c>
      <c r="L356" s="4">
        <v>71.516956521739132</v>
      </c>
      <c r="M356" s="4">
        <v>1.2861956521739131</v>
      </c>
      <c r="N356" s="10">
        <v>1.7984485284730286E-2</v>
      </c>
      <c r="O356" s="4">
        <v>44.290217391304353</v>
      </c>
      <c r="P356" s="4">
        <v>1.2861956521739131</v>
      </c>
      <c r="Q356" s="8">
        <v>2.9040174736790436E-2</v>
      </c>
      <c r="R356" s="4">
        <v>24.101739130434783</v>
      </c>
      <c r="S356" s="4">
        <v>0</v>
      </c>
      <c r="T356" s="10">
        <v>0</v>
      </c>
      <c r="U356" s="4">
        <v>3.125</v>
      </c>
      <c r="V356" s="4">
        <v>0</v>
      </c>
      <c r="W356" s="10">
        <v>0</v>
      </c>
      <c r="X356" s="4">
        <v>45.103804347826092</v>
      </c>
      <c r="Y356" s="4">
        <v>1.7798913043478257</v>
      </c>
      <c r="Z356" s="10">
        <v>3.9462110349314974E-2</v>
      </c>
      <c r="AA356" s="4">
        <v>12.950869565217394</v>
      </c>
      <c r="AB356" s="4">
        <v>0</v>
      </c>
      <c r="AC356" s="10">
        <v>0</v>
      </c>
      <c r="AD356" s="4">
        <v>88.384891304347818</v>
      </c>
      <c r="AE356" s="4">
        <v>1.875</v>
      </c>
      <c r="AF356" s="10">
        <v>2.1214032990588352E-2</v>
      </c>
      <c r="AG356" s="4">
        <v>0</v>
      </c>
      <c r="AH356" s="4">
        <v>0</v>
      </c>
      <c r="AI356" s="10" t="s">
        <v>1172</v>
      </c>
      <c r="AJ356" s="4">
        <v>0</v>
      </c>
      <c r="AK356" s="4">
        <v>0</v>
      </c>
      <c r="AL356" s="10" t="s">
        <v>1172</v>
      </c>
      <c r="AM356" s="1">
        <v>396096</v>
      </c>
      <c r="AN356" s="1">
        <v>3</v>
      </c>
      <c r="AX356"/>
      <c r="AY356"/>
    </row>
    <row r="357" spans="1:51" x14ac:dyDescent="0.25">
      <c r="A357" t="s">
        <v>721</v>
      </c>
      <c r="B357" t="s">
        <v>327</v>
      </c>
      <c r="C357" t="s">
        <v>1037</v>
      </c>
      <c r="D357" t="s">
        <v>771</v>
      </c>
      <c r="E357" s="4">
        <v>95.510869565217391</v>
      </c>
      <c r="F357" s="4">
        <v>334.62380434782608</v>
      </c>
      <c r="G357" s="4">
        <v>62.751521739130439</v>
      </c>
      <c r="H357" s="10">
        <v>0.18752856468604104</v>
      </c>
      <c r="I357" s="4">
        <v>294.36565217391308</v>
      </c>
      <c r="J357" s="4">
        <v>62.751521739130439</v>
      </c>
      <c r="K357" s="10">
        <v>0.21317542069091827</v>
      </c>
      <c r="L357" s="4">
        <v>71.426630434782609</v>
      </c>
      <c r="M357" s="4">
        <v>0</v>
      </c>
      <c r="N357" s="10">
        <v>0</v>
      </c>
      <c r="O357" s="4">
        <v>40.823369565217391</v>
      </c>
      <c r="P357" s="4">
        <v>0</v>
      </c>
      <c r="Q357" s="8">
        <v>0</v>
      </c>
      <c r="R357" s="4">
        <v>26.478260869565219</v>
      </c>
      <c r="S357" s="4">
        <v>0</v>
      </c>
      <c r="T357" s="10">
        <v>0</v>
      </c>
      <c r="U357" s="4">
        <v>4.125</v>
      </c>
      <c r="V357" s="4">
        <v>0</v>
      </c>
      <c r="W357" s="10">
        <v>0</v>
      </c>
      <c r="X357" s="4">
        <v>96.637500000000017</v>
      </c>
      <c r="Y357" s="4">
        <v>24.971739130434784</v>
      </c>
      <c r="Z357" s="10">
        <v>0.25840630325116831</v>
      </c>
      <c r="AA357" s="4">
        <v>9.6548913043478262</v>
      </c>
      <c r="AB357" s="4">
        <v>0</v>
      </c>
      <c r="AC357" s="10">
        <v>0</v>
      </c>
      <c r="AD357" s="4">
        <v>156.90478260869565</v>
      </c>
      <c r="AE357" s="4">
        <v>37.779782608695655</v>
      </c>
      <c r="AF357" s="10">
        <v>0.24078158728223431</v>
      </c>
      <c r="AG357" s="4">
        <v>0</v>
      </c>
      <c r="AH357" s="4">
        <v>0</v>
      </c>
      <c r="AI357" s="10" t="s">
        <v>1172</v>
      </c>
      <c r="AJ357" s="4">
        <v>0</v>
      </c>
      <c r="AK357" s="4">
        <v>0</v>
      </c>
      <c r="AL357" s="10" t="s">
        <v>1172</v>
      </c>
      <c r="AM357" s="1">
        <v>395563</v>
      </c>
      <c r="AN357" s="1">
        <v>3</v>
      </c>
      <c r="AX357"/>
      <c r="AY357"/>
    </row>
    <row r="358" spans="1:51" x14ac:dyDescent="0.25">
      <c r="A358" t="s">
        <v>721</v>
      </c>
      <c r="B358" t="s">
        <v>61</v>
      </c>
      <c r="C358" t="s">
        <v>920</v>
      </c>
      <c r="D358" t="s">
        <v>769</v>
      </c>
      <c r="E358" s="4">
        <v>39.706521739130437</v>
      </c>
      <c r="F358" s="4">
        <v>136.49271739130435</v>
      </c>
      <c r="G358" s="4">
        <v>4.1584782608695647</v>
      </c>
      <c r="H358" s="10">
        <v>3.0466667675373663E-2</v>
      </c>
      <c r="I358" s="4">
        <v>125.92478260869565</v>
      </c>
      <c r="J358" s="4">
        <v>4.1584782608695647</v>
      </c>
      <c r="K358" s="10">
        <v>3.3023509548488227E-2</v>
      </c>
      <c r="L358" s="4">
        <v>37.434782608695656</v>
      </c>
      <c r="M358" s="4">
        <v>0</v>
      </c>
      <c r="N358" s="10">
        <v>0</v>
      </c>
      <c r="O358" s="4">
        <v>26.866847826086957</v>
      </c>
      <c r="P358" s="4">
        <v>0</v>
      </c>
      <c r="Q358" s="8">
        <v>0</v>
      </c>
      <c r="R358" s="4">
        <v>0</v>
      </c>
      <c r="S358" s="4">
        <v>0</v>
      </c>
      <c r="T358" s="10" t="s">
        <v>1172</v>
      </c>
      <c r="U358" s="4">
        <v>10.567934782608695</v>
      </c>
      <c r="V358" s="4">
        <v>0</v>
      </c>
      <c r="W358" s="10">
        <v>0</v>
      </c>
      <c r="X358" s="4">
        <v>24.375</v>
      </c>
      <c r="Y358" s="4">
        <v>1.1657608695652173</v>
      </c>
      <c r="Z358" s="10">
        <v>4.7826086956521734E-2</v>
      </c>
      <c r="AA358" s="4">
        <v>0</v>
      </c>
      <c r="AB358" s="4">
        <v>0</v>
      </c>
      <c r="AC358" s="10" t="s">
        <v>1172</v>
      </c>
      <c r="AD358" s="4">
        <v>74.682934782608697</v>
      </c>
      <c r="AE358" s="4">
        <v>2.9927173913043474</v>
      </c>
      <c r="AF358" s="10">
        <v>4.007230567486024E-2</v>
      </c>
      <c r="AG358" s="4">
        <v>0</v>
      </c>
      <c r="AH358" s="4">
        <v>0</v>
      </c>
      <c r="AI358" s="10" t="s">
        <v>1172</v>
      </c>
      <c r="AJ358" s="4">
        <v>0</v>
      </c>
      <c r="AK358" s="4">
        <v>0</v>
      </c>
      <c r="AL358" s="10" t="s">
        <v>1172</v>
      </c>
      <c r="AM358" s="1">
        <v>395105</v>
      </c>
      <c r="AN358" s="1">
        <v>3</v>
      </c>
      <c r="AX358"/>
      <c r="AY358"/>
    </row>
    <row r="359" spans="1:51" x14ac:dyDescent="0.25">
      <c r="A359" t="s">
        <v>721</v>
      </c>
      <c r="B359" t="s">
        <v>345</v>
      </c>
      <c r="C359" t="s">
        <v>1042</v>
      </c>
      <c r="D359" t="s">
        <v>770</v>
      </c>
      <c r="E359" s="4">
        <v>83.836956521739125</v>
      </c>
      <c r="F359" s="4">
        <v>317.12869565217392</v>
      </c>
      <c r="G359" s="4">
        <v>60.720108695652172</v>
      </c>
      <c r="H359" s="10">
        <v>0.19146835189663775</v>
      </c>
      <c r="I359" s="4">
        <v>295.64880434782611</v>
      </c>
      <c r="J359" s="4">
        <v>60.720108695652172</v>
      </c>
      <c r="K359" s="10">
        <v>0.20537917895387775</v>
      </c>
      <c r="L359" s="4">
        <v>52.875434782608693</v>
      </c>
      <c r="M359" s="4">
        <v>6.4673913043478262</v>
      </c>
      <c r="N359" s="10">
        <v>0.12231372339419555</v>
      </c>
      <c r="O359" s="4">
        <v>39.107282608695648</v>
      </c>
      <c r="P359" s="4">
        <v>6.4673913043478262</v>
      </c>
      <c r="Q359" s="8">
        <v>0.16537562502258282</v>
      </c>
      <c r="R359" s="4">
        <v>8.6835869565217365</v>
      </c>
      <c r="S359" s="4">
        <v>0</v>
      </c>
      <c r="T359" s="10">
        <v>0</v>
      </c>
      <c r="U359" s="4">
        <v>5.0845652173913045</v>
      </c>
      <c r="V359" s="4">
        <v>0</v>
      </c>
      <c r="W359" s="10">
        <v>0</v>
      </c>
      <c r="X359" s="4">
        <v>84.700652173913042</v>
      </c>
      <c r="Y359" s="4">
        <v>12.434782608695652</v>
      </c>
      <c r="Z359" s="10">
        <v>0.14680858162890795</v>
      </c>
      <c r="AA359" s="4">
        <v>7.7117391304347844</v>
      </c>
      <c r="AB359" s="4">
        <v>0</v>
      </c>
      <c r="AC359" s="10">
        <v>0</v>
      </c>
      <c r="AD359" s="4">
        <v>168.78652173913045</v>
      </c>
      <c r="AE359" s="4">
        <v>41.817934782608695</v>
      </c>
      <c r="AF359" s="10">
        <v>0.24775636319611341</v>
      </c>
      <c r="AG359" s="4">
        <v>3.0543478260869565</v>
      </c>
      <c r="AH359" s="4">
        <v>0</v>
      </c>
      <c r="AI359" s="10">
        <v>0</v>
      </c>
      <c r="AJ359" s="4">
        <v>0</v>
      </c>
      <c r="AK359" s="4">
        <v>0</v>
      </c>
      <c r="AL359" s="10" t="s">
        <v>1172</v>
      </c>
      <c r="AM359" s="1">
        <v>395589</v>
      </c>
      <c r="AN359" s="1">
        <v>3</v>
      </c>
      <c r="AX359"/>
      <c r="AY359"/>
    </row>
    <row r="360" spans="1:51" x14ac:dyDescent="0.25">
      <c r="A360" t="s">
        <v>721</v>
      </c>
      <c r="B360" t="s">
        <v>339</v>
      </c>
      <c r="C360" t="s">
        <v>951</v>
      </c>
      <c r="D360" t="s">
        <v>777</v>
      </c>
      <c r="E360" s="4">
        <v>228.46739130434781</v>
      </c>
      <c r="F360" s="4">
        <v>682.09989130434769</v>
      </c>
      <c r="G360" s="4">
        <v>26.591739130434778</v>
      </c>
      <c r="H360" s="10">
        <v>3.8985109760953984E-2</v>
      </c>
      <c r="I360" s="4">
        <v>638.1433695652172</v>
      </c>
      <c r="J360" s="4">
        <v>26.591739130434778</v>
      </c>
      <c r="K360" s="10">
        <v>4.1670477824681286E-2</v>
      </c>
      <c r="L360" s="4">
        <v>89.282608695652172</v>
      </c>
      <c r="M360" s="4">
        <v>0</v>
      </c>
      <c r="N360" s="10">
        <v>0</v>
      </c>
      <c r="O360" s="4">
        <v>55.369565217391305</v>
      </c>
      <c r="P360" s="4">
        <v>0</v>
      </c>
      <c r="Q360" s="8">
        <v>0</v>
      </c>
      <c r="R360" s="4">
        <v>29.130434782608695</v>
      </c>
      <c r="S360" s="4">
        <v>0</v>
      </c>
      <c r="T360" s="10">
        <v>0</v>
      </c>
      <c r="U360" s="4">
        <v>4.7826086956521738</v>
      </c>
      <c r="V360" s="4">
        <v>0</v>
      </c>
      <c r="W360" s="10">
        <v>0</v>
      </c>
      <c r="X360" s="4">
        <v>184.14945652173913</v>
      </c>
      <c r="Y360" s="4">
        <v>0</v>
      </c>
      <c r="Z360" s="10">
        <v>0</v>
      </c>
      <c r="AA360" s="4">
        <v>10.043478260869565</v>
      </c>
      <c r="AB360" s="4">
        <v>0</v>
      </c>
      <c r="AC360" s="10">
        <v>0</v>
      </c>
      <c r="AD360" s="4">
        <v>361.81184782608682</v>
      </c>
      <c r="AE360" s="4">
        <v>26.591739130434778</v>
      </c>
      <c r="AF360" s="10">
        <v>7.3496043012988094E-2</v>
      </c>
      <c r="AG360" s="4">
        <v>36.8125</v>
      </c>
      <c r="AH360" s="4">
        <v>0</v>
      </c>
      <c r="AI360" s="10">
        <v>0</v>
      </c>
      <c r="AJ360" s="4">
        <v>0</v>
      </c>
      <c r="AK360" s="4">
        <v>0</v>
      </c>
      <c r="AL360" s="10" t="s">
        <v>1172</v>
      </c>
      <c r="AM360" s="1">
        <v>395582</v>
      </c>
      <c r="AN360" s="1">
        <v>3</v>
      </c>
      <c r="AX360"/>
      <c r="AY360"/>
    </row>
    <row r="361" spans="1:51" x14ac:dyDescent="0.25">
      <c r="A361" t="s">
        <v>721</v>
      </c>
      <c r="B361" t="s">
        <v>161</v>
      </c>
      <c r="C361" t="s">
        <v>975</v>
      </c>
      <c r="D361" t="s">
        <v>787</v>
      </c>
      <c r="E361" s="4">
        <v>135.10869565217391</v>
      </c>
      <c r="F361" s="4">
        <v>417.71630434782611</v>
      </c>
      <c r="G361" s="4">
        <v>83.004347826086956</v>
      </c>
      <c r="H361" s="10">
        <v>0.19870985872979111</v>
      </c>
      <c r="I361" s="4">
        <v>402.64293478260868</v>
      </c>
      <c r="J361" s="4">
        <v>82.754347826086956</v>
      </c>
      <c r="K361" s="10">
        <v>0.20552787762379821</v>
      </c>
      <c r="L361" s="4">
        <v>53.290760869565219</v>
      </c>
      <c r="M361" s="4">
        <v>0.51358695652173914</v>
      </c>
      <c r="N361" s="10">
        <v>9.6374483708122991E-3</v>
      </c>
      <c r="O361" s="4">
        <v>38.453804347826086</v>
      </c>
      <c r="P361" s="4">
        <v>0.26358695652173914</v>
      </c>
      <c r="Q361" s="8">
        <v>6.8546392481096743E-3</v>
      </c>
      <c r="R361" s="4">
        <v>9.6195652173913047</v>
      </c>
      <c r="S361" s="4">
        <v>0.25</v>
      </c>
      <c r="T361" s="10">
        <v>2.598870056497175E-2</v>
      </c>
      <c r="U361" s="4">
        <v>5.2173913043478262</v>
      </c>
      <c r="V361" s="4">
        <v>0</v>
      </c>
      <c r="W361" s="10">
        <v>0</v>
      </c>
      <c r="X361" s="4">
        <v>103.24184782608695</v>
      </c>
      <c r="Y361" s="4">
        <v>8.5027173913043477</v>
      </c>
      <c r="Z361" s="10">
        <v>8.2357276340378496E-2</v>
      </c>
      <c r="AA361" s="4">
        <v>0.23641304347826086</v>
      </c>
      <c r="AB361" s="4">
        <v>0</v>
      </c>
      <c r="AC361" s="10">
        <v>0</v>
      </c>
      <c r="AD361" s="4">
        <v>260.94728260869567</v>
      </c>
      <c r="AE361" s="4">
        <v>73.988043478260863</v>
      </c>
      <c r="AF361" s="10">
        <v>0.28353636312515224</v>
      </c>
      <c r="AG361" s="4">
        <v>0</v>
      </c>
      <c r="AH361" s="4">
        <v>0</v>
      </c>
      <c r="AI361" s="10" t="s">
        <v>1172</v>
      </c>
      <c r="AJ361" s="4">
        <v>0</v>
      </c>
      <c r="AK361" s="4">
        <v>0</v>
      </c>
      <c r="AL361" s="10" t="s">
        <v>1172</v>
      </c>
      <c r="AM361" s="1">
        <v>395331</v>
      </c>
      <c r="AN361" s="1">
        <v>3</v>
      </c>
      <c r="AX361"/>
      <c r="AY361"/>
    </row>
    <row r="362" spans="1:51" x14ac:dyDescent="0.25">
      <c r="A362" t="s">
        <v>721</v>
      </c>
      <c r="B362" t="s">
        <v>313</v>
      </c>
      <c r="C362" t="s">
        <v>1033</v>
      </c>
      <c r="D362" t="s">
        <v>777</v>
      </c>
      <c r="E362" s="4">
        <v>73.717391304347828</v>
      </c>
      <c r="F362" s="4">
        <v>255.21206521739134</v>
      </c>
      <c r="G362" s="4">
        <v>55.152065217391296</v>
      </c>
      <c r="H362" s="10">
        <v>0.21610289141468447</v>
      </c>
      <c r="I362" s="4">
        <v>245.14684782608697</v>
      </c>
      <c r="J362" s="4">
        <v>55.152065217391296</v>
      </c>
      <c r="K362" s="10">
        <v>0.22497562463669729</v>
      </c>
      <c r="L362" s="4">
        <v>46.253369565217398</v>
      </c>
      <c r="M362" s="4">
        <v>10.000652173913041</v>
      </c>
      <c r="N362" s="10">
        <v>0.21621456486131438</v>
      </c>
      <c r="O362" s="4">
        <v>36.188152173913046</v>
      </c>
      <c r="P362" s="4">
        <v>10.000652173913041</v>
      </c>
      <c r="Q362" s="8">
        <v>0.2763515563284884</v>
      </c>
      <c r="R362" s="4">
        <v>4.9565217391304346</v>
      </c>
      <c r="S362" s="4">
        <v>0</v>
      </c>
      <c r="T362" s="10">
        <v>0</v>
      </c>
      <c r="U362" s="4">
        <v>5.1086956521739131</v>
      </c>
      <c r="V362" s="4">
        <v>0</v>
      </c>
      <c r="W362" s="10">
        <v>0</v>
      </c>
      <c r="X362" s="4">
        <v>76.483695652173907</v>
      </c>
      <c r="Y362" s="4">
        <v>31.793478260869559</v>
      </c>
      <c r="Z362" s="10">
        <v>0.41568961841824764</v>
      </c>
      <c r="AA362" s="4">
        <v>0</v>
      </c>
      <c r="AB362" s="4">
        <v>0</v>
      </c>
      <c r="AC362" s="10" t="s">
        <v>1172</v>
      </c>
      <c r="AD362" s="4">
        <v>87.667934782608711</v>
      </c>
      <c r="AE362" s="4">
        <v>13.357934782608691</v>
      </c>
      <c r="AF362" s="10">
        <v>0.15236967559156642</v>
      </c>
      <c r="AG362" s="4">
        <v>44.807065217391305</v>
      </c>
      <c r="AH362" s="4">
        <v>0</v>
      </c>
      <c r="AI362" s="10">
        <v>0</v>
      </c>
      <c r="AJ362" s="4">
        <v>0</v>
      </c>
      <c r="AK362" s="4">
        <v>0</v>
      </c>
      <c r="AL362" s="10" t="s">
        <v>1172</v>
      </c>
      <c r="AM362" s="1">
        <v>395542</v>
      </c>
      <c r="AN362" s="1">
        <v>3</v>
      </c>
      <c r="AX362"/>
      <c r="AY362"/>
    </row>
    <row r="363" spans="1:51" x14ac:dyDescent="0.25">
      <c r="A363" t="s">
        <v>721</v>
      </c>
      <c r="B363" t="s">
        <v>545</v>
      </c>
      <c r="C363" t="s">
        <v>915</v>
      </c>
      <c r="D363" t="s">
        <v>772</v>
      </c>
      <c r="E363" s="4">
        <v>131.14130434782609</v>
      </c>
      <c r="F363" s="4">
        <v>432.93010869565211</v>
      </c>
      <c r="G363" s="4">
        <v>68.699456521739123</v>
      </c>
      <c r="H363" s="10">
        <v>0.15868486654513217</v>
      </c>
      <c r="I363" s="4">
        <v>409.46141304347822</v>
      </c>
      <c r="J363" s="4">
        <v>68.699456521739123</v>
      </c>
      <c r="K363" s="10">
        <v>0.1677800504108658</v>
      </c>
      <c r="L363" s="4">
        <v>60.272608695652181</v>
      </c>
      <c r="M363" s="4">
        <v>3.8940217391304346</v>
      </c>
      <c r="N363" s="10">
        <v>6.4606822624741198E-2</v>
      </c>
      <c r="O363" s="4">
        <v>36.803913043478268</v>
      </c>
      <c r="P363" s="4">
        <v>3.8940217391304346</v>
      </c>
      <c r="Q363" s="8">
        <v>0.1058045576439178</v>
      </c>
      <c r="R363" s="4">
        <v>18.430652173913046</v>
      </c>
      <c r="S363" s="4">
        <v>0</v>
      </c>
      <c r="T363" s="10">
        <v>0</v>
      </c>
      <c r="U363" s="4">
        <v>5.0380434782608692</v>
      </c>
      <c r="V363" s="4">
        <v>0</v>
      </c>
      <c r="W363" s="10">
        <v>0</v>
      </c>
      <c r="X363" s="4">
        <v>144.99380434782606</v>
      </c>
      <c r="Y363" s="4">
        <v>39.710760869565213</v>
      </c>
      <c r="Z363" s="10">
        <v>0.27387901881864518</v>
      </c>
      <c r="AA363" s="4">
        <v>0</v>
      </c>
      <c r="AB363" s="4">
        <v>0</v>
      </c>
      <c r="AC363" s="10" t="s">
        <v>1172</v>
      </c>
      <c r="AD363" s="4">
        <v>212.27086956521734</v>
      </c>
      <c r="AE363" s="4">
        <v>25.094673913043472</v>
      </c>
      <c r="AF363" s="10">
        <v>0.11822005517970272</v>
      </c>
      <c r="AG363" s="4">
        <v>0</v>
      </c>
      <c r="AH363" s="4">
        <v>0</v>
      </c>
      <c r="AI363" s="10" t="s">
        <v>1172</v>
      </c>
      <c r="AJ363" s="4">
        <v>15.39282608695652</v>
      </c>
      <c r="AK363" s="4">
        <v>0</v>
      </c>
      <c r="AL363" s="10" t="s">
        <v>1172</v>
      </c>
      <c r="AM363" s="1">
        <v>395881</v>
      </c>
      <c r="AN363" s="1">
        <v>3</v>
      </c>
      <c r="AX363"/>
      <c r="AY363"/>
    </row>
    <row r="364" spans="1:51" x14ac:dyDescent="0.25">
      <c r="A364" t="s">
        <v>721</v>
      </c>
      <c r="B364" t="s">
        <v>40</v>
      </c>
      <c r="C364" t="s">
        <v>911</v>
      </c>
      <c r="D364" t="s">
        <v>770</v>
      </c>
      <c r="E364" s="4">
        <v>137.79347826086956</v>
      </c>
      <c r="F364" s="4">
        <v>510.84239130434781</v>
      </c>
      <c r="G364" s="4">
        <v>141.19836956521738</v>
      </c>
      <c r="H364" s="10">
        <v>0.27640300015958291</v>
      </c>
      <c r="I364" s="4">
        <v>471.38043478260869</v>
      </c>
      <c r="J364" s="4">
        <v>141.19836956521738</v>
      </c>
      <c r="K364" s="10">
        <v>0.29954227869117067</v>
      </c>
      <c r="L364" s="4">
        <v>75.559782608695656</v>
      </c>
      <c r="M364" s="4">
        <v>24.4375</v>
      </c>
      <c r="N364" s="10">
        <v>0.32341940588362222</v>
      </c>
      <c r="O364" s="4">
        <v>40.720108695652172</v>
      </c>
      <c r="P364" s="4">
        <v>24.4375</v>
      </c>
      <c r="Q364" s="8">
        <v>0.60013346680013346</v>
      </c>
      <c r="R364" s="4">
        <v>29.100543478260871</v>
      </c>
      <c r="S364" s="4">
        <v>0</v>
      </c>
      <c r="T364" s="10">
        <v>0</v>
      </c>
      <c r="U364" s="4">
        <v>5.7391304347826084</v>
      </c>
      <c r="V364" s="4">
        <v>0</v>
      </c>
      <c r="W364" s="10">
        <v>0</v>
      </c>
      <c r="X364" s="4">
        <v>146.99184782608697</v>
      </c>
      <c r="Y364" s="4">
        <v>31.461956521739129</v>
      </c>
      <c r="Z364" s="10">
        <v>0.21403878505536758</v>
      </c>
      <c r="AA364" s="4">
        <v>4.6222826086956523</v>
      </c>
      <c r="AB364" s="4">
        <v>0</v>
      </c>
      <c r="AC364" s="10">
        <v>0</v>
      </c>
      <c r="AD364" s="4">
        <v>270.89945652173913</v>
      </c>
      <c r="AE364" s="4">
        <v>85.298913043478265</v>
      </c>
      <c r="AF364" s="10">
        <v>0.31487295743848492</v>
      </c>
      <c r="AG364" s="4">
        <v>12.769021739130435</v>
      </c>
      <c r="AH364" s="4">
        <v>0</v>
      </c>
      <c r="AI364" s="10">
        <v>0</v>
      </c>
      <c r="AJ364" s="4">
        <v>0</v>
      </c>
      <c r="AK364" s="4">
        <v>0</v>
      </c>
      <c r="AL364" s="10" t="s">
        <v>1172</v>
      </c>
      <c r="AM364" s="1">
        <v>395045</v>
      </c>
      <c r="AN364" s="1">
        <v>3</v>
      </c>
      <c r="AX364"/>
      <c r="AY364"/>
    </row>
    <row r="365" spans="1:51" x14ac:dyDescent="0.25">
      <c r="A365" t="s">
        <v>721</v>
      </c>
      <c r="B365" t="s">
        <v>654</v>
      </c>
      <c r="C365" t="s">
        <v>1078</v>
      </c>
      <c r="D365" t="s">
        <v>761</v>
      </c>
      <c r="E365" s="4">
        <v>45.065217391304351</v>
      </c>
      <c r="F365" s="4">
        <v>197.53967391304352</v>
      </c>
      <c r="G365" s="4">
        <v>20.315217391304348</v>
      </c>
      <c r="H365" s="10">
        <v>0.1028412014097333</v>
      </c>
      <c r="I365" s="4">
        <v>172.86195652173919</v>
      </c>
      <c r="J365" s="4">
        <v>20.315217391304348</v>
      </c>
      <c r="K365" s="10">
        <v>0.11752277829129799</v>
      </c>
      <c r="L365" s="4">
        <v>34.514130434782608</v>
      </c>
      <c r="M365" s="4">
        <v>2.7690217391304346</v>
      </c>
      <c r="N365" s="10">
        <v>8.0228639813560917E-2</v>
      </c>
      <c r="O365" s="4">
        <v>11.730652173913043</v>
      </c>
      <c r="P365" s="4">
        <v>2.7690217391304346</v>
      </c>
      <c r="Q365" s="8">
        <v>0.23605011026482087</v>
      </c>
      <c r="R365" s="4">
        <v>17.130978260869565</v>
      </c>
      <c r="S365" s="4">
        <v>0</v>
      </c>
      <c r="T365" s="10">
        <v>0</v>
      </c>
      <c r="U365" s="4">
        <v>5.6524999999999999</v>
      </c>
      <c r="V365" s="4">
        <v>0</v>
      </c>
      <c r="W365" s="10">
        <v>0</v>
      </c>
      <c r="X365" s="4">
        <v>43.022826086956513</v>
      </c>
      <c r="Y365" s="4">
        <v>3.1440217391304346</v>
      </c>
      <c r="Z365" s="10">
        <v>7.3077991965842207E-2</v>
      </c>
      <c r="AA365" s="4">
        <v>1.8942391304347828</v>
      </c>
      <c r="AB365" s="4">
        <v>0</v>
      </c>
      <c r="AC365" s="10">
        <v>0</v>
      </c>
      <c r="AD365" s="4">
        <v>117.91010869565221</v>
      </c>
      <c r="AE365" s="4">
        <v>14.402173913043478</v>
      </c>
      <c r="AF365" s="10">
        <v>0.12214537050608741</v>
      </c>
      <c r="AG365" s="4">
        <v>0.1983695652173913</v>
      </c>
      <c r="AH365" s="4">
        <v>0</v>
      </c>
      <c r="AI365" s="10">
        <v>0</v>
      </c>
      <c r="AJ365" s="4">
        <v>0</v>
      </c>
      <c r="AK365" s="4">
        <v>0</v>
      </c>
      <c r="AL365" s="10" t="s">
        <v>1172</v>
      </c>
      <c r="AM365" s="1">
        <v>396119</v>
      </c>
      <c r="AN365" s="1">
        <v>3</v>
      </c>
      <c r="AX365"/>
      <c r="AY365"/>
    </row>
    <row r="366" spans="1:51" x14ac:dyDescent="0.25">
      <c r="A366" t="s">
        <v>721</v>
      </c>
      <c r="B366" t="s">
        <v>237</v>
      </c>
      <c r="C366" t="s">
        <v>905</v>
      </c>
      <c r="D366" t="s">
        <v>768</v>
      </c>
      <c r="E366" s="4">
        <v>85.869565217391298</v>
      </c>
      <c r="F366" s="4">
        <v>324.14304347826089</v>
      </c>
      <c r="G366" s="4">
        <v>131.41195652173911</v>
      </c>
      <c r="H366" s="10">
        <v>0.40541347150815049</v>
      </c>
      <c r="I366" s="4">
        <v>309.54358695652178</v>
      </c>
      <c r="J366" s="4">
        <v>130.75978260869562</v>
      </c>
      <c r="K366" s="10">
        <v>0.42242769069889347</v>
      </c>
      <c r="L366" s="4">
        <v>82.257500000000022</v>
      </c>
      <c r="M366" s="4">
        <v>21.478478260869561</v>
      </c>
      <c r="N366" s="10">
        <v>0.2611127041408936</v>
      </c>
      <c r="O366" s="4">
        <v>72.282500000000027</v>
      </c>
      <c r="P366" s="4">
        <v>20.826304347826085</v>
      </c>
      <c r="Q366" s="8">
        <v>0.2881237415394608</v>
      </c>
      <c r="R366" s="4">
        <v>5.0844565217391304</v>
      </c>
      <c r="S366" s="4">
        <v>0.65217391304347827</v>
      </c>
      <c r="T366" s="10">
        <v>0.12826816597900678</v>
      </c>
      <c r="U366" s="4">
        <v>4.8905434782608701</v>
      </c>
      <c r="V366" s="4">
        <v>0</v>
      </c>
      <c r="W366" s="10">
        <v>0</v>
      </c>
      <c r="X366" s="4">
        <v>64.037282608695662</v>
      </c>
      <c r="Y366" s="4">
        <v>39.546956521739119</v>
      </c>
      <c r="Z366" s="10">
        <v>0.61756144094048449</v>
      </c>
      <c r="AA366" s="4">
        <v>4.6244565217391305</v>
      </c>
      <c r="AB366" s="4">
        <v>0</v>
      </c>
      <c r="AC366" s="10">
        <v>0</v>
      </c>
      <c r="AD366" s="4">
        <v>173.2238043478261</v>
      </c>
      <c r="AE366" s="4">
        <v>70.38652173913043</v>
      </c>
      <c r="AF366" s="10">
        <v>0.40633284786770563</v>
      </c>
      <c r="AG366" s="4">
        <v>0</v>
      </c>
      <c r="AH366" s="4">
        <v>0</v>
      </c>
      <c r="AI366" s="10" t="s">
        <v>1172</v>
      </c>
      <c r="AJ366" s="4">
        <v>0</v>
      </c>
      <c r="AK366" s="4">
        <v>0</v>
      </c>
      <c r="AL366" s="10" t="s">
        <v>1172</v>
      </c>
      <c r="AM366" s="1">
        <v>395434</v>
      </c>
      <c r="AN366" s="1">
        <v>3</v>
      </c>
      <c r="AX366"/>
      <c r="AY366"/>
    </row>
    <row r="367" spans="1:51" x14ac:dyDescent="0.25">
      <c r="A367" t="s">
        <v>721</v>
      </c>
      <c r="B367" t="s">
        <v>374</v>
      </c>
      <c r="C367" t="s">
        <v>944</v>
      </c>
      <c r="D367" t="s">
        <v>740</v>
      </c>
      <c r="E367" s="4">
        <v>95.315217391304344</v>
      </c>
      <c r="F367" s="4">
        <v>345.80304347826086</v>
      </c>
      <c r="G367" s="4">
        <v>46.190217391304344</v>
      </c>
      <c r="H367" s="10">
        <v>0.13357377345988605</v>
      </c>
      <c r="I367" s="4">
        <v>328.23782608695649</v>
      </c>
      <c r="J367" s="4">
        <v>46.190217391304344</v>
      </c>
      <c r="K367" s="10">
        <v>0.1407217990137056</v>
      </c>
      <c r="L367" s="4">
        <v>68.457173913043476</v>
      </c>
      <c r="M367" s="4">
        <v>0</v>
      </c>
      <c r="N367" s="10">
        <v>0</v>
      </c>
      <c r="O367" s="4">
        <v>50.891956521739132</v>
      </c>
      <c r="P367" s="4">
        <v>0</v>
      </c>
      <c r="Q367" s="8">
        <v>0</v>
      </c>
      <c r="R367" s="4">
        <v>13.043478260869565</v>
      </c>
      <c r="S367" s="4">
        <v>0</v>
      </c>
      <c r="T367" s="10">
        <v>0</v>
      </c>
      <c r="U367" s="4">
        <v>4.5217391304347823</v>
      </c>
      <c r="V367" s="4">
        <v>0</v>
      </c>
      <c r="W367" s="10">
        <v>0</v>
      </c>
      <c r="X367" s="4">
        <v>113.16000000000001</v>
      </c>
      <c r="Y367" s="4">
        <v>17.198369565217391</v>
      </c>
      <c r="Z367" s="10">
        <v>0.15198276392026677</v>
      </c>
      <c r="AA367" s="4">
        <v>0</v>
      </c>
      <c r="AB367" s="4">
        <v>0</v>
      </c>
      <c r="AC367" s="10" t="s">
        <v>1172</v>
      </c>
      <c r="AD367" s="4">
        <v>162.00108695652173</v>
      </c>
      <c r="AE367" s="4">
        <v>28.991847826086957</v>
      </c>
      <c r="AF367" s="10">
        <v>0.17896082286082354</v>
      </c>
      <c r="AG367" s="4">
        <v>2.1847826086956523</v>
      </c>
      <c r="AH367" s="4">
        <v>0</v>
      </c>
      <c r="AI367" s="10">
        <v>0</v>
      </c>
      <c r="AJ367" s="4">
        <v>0</v>
      </c>
      <c r="AK367" s="4">
        <v>0</v>
      </c>
      <c r="AL367" s="10" t="s">
        <v>1172</v>
      </c>
      <c r="AM367" s="1">
        <v>395629</v>
      </c>
      <c r="AN367" s="1">
        <v>3</v>
      </c>
      <c r="AX367"/>
      <c r="AY367"/>
    </row>
    <row r="368" spans="1:51" x14ac:dyDescent="0.25">
      <c r="A368" t="s">
        <v>721</v>
      </c>
      <c r="B368" t="s">
        <v>366</v>
      </c>
      <c r="C368" t="s">
        <v>1050</v>
      </c>
      <c r="D368" t="s">
        <v>735</v>
      </c>
      <c r="E368" s="4">
        <v>57.967391304347828</v>
      </c>
      <c r="F368" s="4">
        <v>183.81793478260869</v>
      </c>
      <c r="G368" s="4">
        <v>9.3233695652173925</v>
      </c>
      <c r="H368" s="10">
        <v>5.0720674107472843E-2</v>
      </c>
      <c r="I368" s="4">
        <v>173.01902173913044</v>
      </c>
      <c r="J368" s="4">
        <v>9.3233695652173925</v>
      </c>
      <c r="K368" s="10">
        <v>5.3886384696329573E-2</v>
      </c>
      <c r="L368" s="4">
        <v>37.070652173913047</v>
      </c>
      <c r="M368" s="4">
        <v>1.673913043478261</v>
      </c>
      <c r="N368" s="10">
        <v>4.5154669403313294E-2</v>
      </c>
      <c r="O368" s="4">
        <v>26.271739130434781</v>
      </c>
      <c r="P368" s="4">
        <v>1.673913043478261</v>
      </c>
      <c r="Q368" s="8">
        <v>6.3715349606950772E-2</v>
      </c>
      <c r="R368" s="4">
        <v>6.4728260869565215</v>
      </c>
      <c r="S368" s="4">
        <v>0</v>
      </c>
      <c r="T368" s="10">
        <v>0</v>
      </c>
      <c r="U368" s="4">
        <v>4.3260869565217392</v>
      </c>
      <c r="V368" s="4">
        <v>0</v>
      </c>
      <c r="W368" s="10">
        <v>0</v>
      </c>
      <c r="X368" s="4">
        <v>49.888586956521742</v>
      </c>
      <c r="Y368" s="4">
        <v>7.6494565217391308</v>
      </c>
      <c r="Z368" s="10">
        <v>0.15333079143744213</v>
      </c>
      <c r="AA368" s="4">
        <v>0</v>
      </c>
      <c r="AB368" s="4">
        <v>0</v>
      </c>
      <c r="AC368" s="10" t="s">
        <v>1172</v>
      </c>
      <c r="AD368" s="4">
        <v>84.508152173913047</v>
      </c>
      <c r="AE368" s="4">
        <v>0</v>
      </c>
      <c r="AF368" s="10">
        <v>0</v>
      </c>
      <c r="AG368" s="4">
        <v>12.350543478260869</v>
      </c>
      <c r="AH368" s="4">
        <v>0</v>
      </c>
      <c r="AI368" s="10">
        <v>0</v>
      </c>
      <c r="AJ368" s="4">
        <v>0</v>
      </c>
      <c r="AK368" s="4">
        <v>0</v>
      </c>
      <c r="AL368" s="10" t="s">
        <v>1172</v>
      </c>
      <c r="AM368" s="1">
        <v>395618</v>
      </c>
      <c r="AN368" s="1">
        <v>3</v>
      </c>
      <c r="AX368"/>
      <c r="AY368"/>
    </row>
    <row r="369" spans="1:51" x14ac:dyDescent="0.25">
      <c r="A369" t="s">
        <v>721</v>
      </c>
      <c r="B369" t="s">
        <v>334</v>
      </c>
      <c r="C369" t="s">
        <v>1039</v>
      </c>
      <c r="D369" t="s">
        <v>793</v>
      </c>
      <c r="E369" s="4">
        <v>90.282608695652172</v>
      </c>
      <c r="F369" s="4">
        <v>446.33521739130441</v>
      </c>
      <c r="G369" s="4">
        <v>2.9076086956521738</v>
      </c>
      <c r="H369" s="10">
        <v>6.5144057254685733E-3</v>
      </c>
      <c r="I369" s="4">
        <v>404.67326086956524</v>
      </c>
      <c r="J369" s="4">
        <v>2.9076086956521738</v>
      </c>
      <c r="K369" s="10">
        <v>7.1850773866409664E-3</v>
      </c>
      <c r="L369" s="4">
        <v>101.0605434782609</v>
      </c>
      <c r="M369" s="4">
        <v>0</v>
      </c>
      <c r="N369" s="10">
        <v>0</v>
      </c>
      <c r="O369" s="4">
        <v>67.064891304347853</v>
      </c>
      <c r="P369" s="4">
        <v>0</v>
      </c>
      <c r="Q369" s="8">
        <v>0</v>
      </c>
      <c r="R369" s="4">
        <v>28.696739130434782</v>
      </c>
      <c r="S369" s="4">
        <v>0</v>
      </c>
      <c r="T369" s="10">
        <v>0</v>
      </c>
      <c r="U369" s="4">
        <v>5.2989130434782608</v>
      </c>
      <c r="V369" s="4">
        <v>0</v>
      </c>
      <c r="W369" s="10">
        <v>0</v>
      </c>
      <c r="X369" s="4">
        <v>83.554891304347805</v>
      </c>
      <c r="Y369" s="4">
        <v>0</v>
      </c>
      <c r="Z369" s="10">
        <v>0</v>
      </c>
      <c r="AA369" s="4">
        <v>7.6663043478260873</v>
      </c>
      <c r="AB369" s="4">
        <v>0</v>
      </c>
      <c r="AC369" s="10">
        <v>0</v>
      </c>
      <c r="AD369" s="4">
        <v>232.18152173913043</v>
      </c>
      <c r="AE369" s="4">
        <v>2.9076086956521738</v>
      </c>
      <c r="AF369" s="10">
        <v>1.2522997841831026E-2</v>
      </c>
      <c r="AG369" s="4">
        <v>21.871956521739133</v>
      </c>
      <c r="AH369" s="4">
        <v>0</v>
      </c>
      <c r="AI369" s="10">
        <v>0</v>
      </c>
      <c r="AJ369" s="4">
        <v>0</v>
      </c>
      <c r="AK369" s="4">
        <v>0</v>
      </c>
      <c r="AL369" s="10" t="s">
        <v>1172</v>
      </c>
      <c r="AM369" s="1">
        <v>395571</v>
      </c>
      <c r="AN369" s="1">
        <v>3</v>
      </c>
      <c r="AX369"/>
      <c r="AY369"/>
    </row>
    <row r="370" spans="1:51" x14ac:dyDescent="0.25">
      <c r="A370" t="s">
        <v>721</v>
      </c>
      <c r="B370" t="s">
        <v>141</v>
      </c>
      <c r="C370" t="s">
        <v>961</v>
      </c>
      <c r="D370" t="s">
        <v>781</v>
      </c>
      <c r="E370" s="4">
        <v>74.826086956521735</v>
      </c>
      <c r="F370" s="4">
        <v>240.21032608695657</v>
      </c>
      <c r="G370" s="4">
        <v>92.207934782608703</v>
      </c>
      <c r="H370" s="10">
        <v>0.38386332629692727</v>
      </c>
      <c r="I370" s="4">
        <v>223.56673913043483</v>
      </c>
      <c r="J370" s="4">
        <v>91.800326086956517</v>
      </c>
      <c r="K370" s="10">
        <v>0.41061710003918672</v>
      </c>
      <c r="L370" s="4">
        <v>61.88043478260871</v>
      </c>
      <c r="M370" s="4">
        <v>19.57880434782609</v>
      </c>
      <c r="N370" s="10">
        <v>0.31639733005445281</v>
      </c>
      <c r="O370" s="4">
        <v>50.264130434782622</v>
      </c>
      <c r="P370" s="4">
        <v>19.171195652173914</v>
      </c>
      <c r="Q370" s="8">
        <v>0.38140907813074404</v>
      </c>
      <c r="R370" s="4">
        <v>5.8192391304347826</v>
      </c>
      <c r="S370" s="4">
        <v>0.40760869565217389</v>
      </c>
      <c r="T370" s="10">
        <v>7.004501559669013E-2</v>
      </c>
      <c r="U370" s="4">
        <v>5.797065217391304</v>
      </c>
      <c r="V370" s="4">
        <v>0</v>
      </c>
      <c r="W370" s="10">
        <v>0</v>
      </c>
      <c r="X370" s="4">
        <v>54.3921739130435</v>
      </c>
      <c r="Y370" s="4">
        <v>28.577391304347824</v>
      </c>
      <c r="Z370" s="10">
        <v>0.5253952774535976</v>
      </c>
      <c r="AA370" s="4">
        <v>5.0272826086956517</v>
      </c>
      <c r="AB370" s="4">
        <v>0</v>
      </c>
      <c r="AC370" s="10">
        <v>0</v>
      </c>
      <c r="AD370" s="4">
        <v>118.91043478260872</v>
      </c>
      <c r="AE370" s="4">
        <v>44.051739130434783</v>
      </c>
      <c r="AF370" s="10">
        <v>0.37046150921043963</v>
      </c>
      <c r="AG370" s="4">
        <v>0</v>
      </c>
      <c r="AH370" s="4">
        <v>0</v>
      </c>
      <c r="AI370" s="10" t="s">
        <v>1172</v>
      </c>
      <c r="AJ370" s="4">
        <v>0</v>
      </c>
      <c r="AK370" s="4">
        <v>0</v>
      </c>
      <c r="AL370" s="10" t="s">
        <v>1172</v>
      </c>
      <c r="AM370" s="1">
        <v>395295</v>
      </c>
      <c r="AN370" s="1">
        <v>3</v>
      </c>
      <c r="AX370"/>
      <c r="AY370"/>
    </row>
    <row r="371" spans="1:51" x14ac:dyDescent="0.25">
      <c r="A371" t="s">
        <v>721</v>
      </c>
      <c r="B371" t="s">
        <v>584</v>
      </c>
      <c r="C371" t="s">
        <v>1110</v>
      </c>
      <c r="D371" t="s">
        <v>756</v>
      </c>
      <c r="E371" s="4">
        <v>70.239130434782609</v>
      </c>
      <c r="F371" s="4">
        <v>292.61108695652172</v>
      </c>
      <c r="G371" s="4">
        <v>128.93456521739128</v>
      </c>
      <c r="H371" s="10">
        <v>0.4406345861958037</v>
      </c>
      <c r="I371" s="4">
        <v>273.24869565217392</v>
      </c>
      <c r="J371" s="4">
        <v>128.93456521739128</v>
      </c>
      <c r="K371" s="10">
        <v>0.47185793480059562</v>
      </c>
      <c r="L371" s="4">
        <v>61.888043478260869</v>
      </c>
      <c r="M371" s="4">
        <v>10.90858695652174</v>
      </c>
      <c r="N371" s="10">
        <v>0.17626323831603352</v>
      </c>
      <c r="O371" s="4">
        <v>53.512065217391303</v>
      </c>
      <c r="P371" s="4">
        <v>10.90858695652174</v>
      </c>
      <c r="Q371" s="8">
        <v>0.20385284911367002</v>
      </c>
      <c r="R371" s="4">
        <v>5.5064130434782612</v>
      </c>
      <c r="S371" s="4">
        <v>0</v>
      </c>
      <c r="T371" s="10">
        <v>0</v>
      </c>
      <c r="U371" s="4">
        <v>2.8695652173913042</v>
      </c>
      <c r="V371" s="4">
        <v>0</v>
      </c>
      <c r="W371" s="10">
        <v>0</v>
      </c>
      <c r="X371" s="4">
        <v>60.747826086956515</v>
      </c>
      <c r="Y371" s="4">
        <v>39.803260869565207</v>
      </c>
      <c r="Z371" s="10">
        <v>0.655221156598912</v>
      </c>
      <c r="AA371" s="4">
        <v>10.986413043478262</v>
      </c>
      <c r="AB371" s="4">
        <v>0</v>
      </c>
      <c r="AC371" s="10">
        <v>0</v>
      </c>
      <c r="AD371" s="4">
        <v>158.98880434782612</v>
      </c>
      <c r="AE371" s="4">
        <v>78.222717391304329</v>
      </c>
      <c r="AF371" s="10">
        <v>0.49200141929599889</v>
      </c>
      <c r="AG371" s="4">
        <v>0</v>
      </c>
      <c r="AH371" s="4">
        <v>0</v>
      </c>
      <c r="AI371" s="10" t="s">
        <v>1172</v>
      </c>
      <c r="AJ371" s="4">
        <v>0</v>
      </c>
      <c r="AK371" s="4">
        <v>0</v>
      </c>
      <c r="AL371" s="10" t="s">
        <v>1172</v>
      </c>
      <c r="AM371" s="1">
        <v>395952</v>
      </c>
      <c r="AN371" s="1">
        <v>3</v>
      </c>
      <c r="AX371"/>
      <c r="AY371"/>
    </row>
    <row r="372" spans="1:51" x14ac:dyDescent="0.25">
      <c r="A372" t="s">
        <v>721</v>
      </c>
      <c r="B372" t="s">
        <v>96</v>
      </c>
      <c r="C372" t="s">
        <v>818</v>
      </c>
      <c r="D372" t="s">
        <v>761</v>
      </c>
      <c r="E372" s="4">
        <v>167.89130434782609</v>
      </c>
      <c r="F372" s="4">
        <v>486.59054347826088</v>
      </c>
      <c r="G372" s="4">
        <v>20.470108695652176</v>
      </c>
      <c r="H372" s="10">
        <v>4.2068447424660455E-2</v>
      </c>
      <c r="I372" s="4">
        <v>422.77989130434781</v>
      </c>
      <c r="J372" s="4">
        <v>20.470108695652176</v>
      </c>
      <c r="K372" s="10">
        <v>4.8417886272921852E-2</v>
      </c>
      <c r="L372" s="4">
        <v>82.286195652173916</v>
      </c>
      <c r="M372" s="4">
        <v>0.65217391304347827</v>
      </c>
      <c r="N372" s="10">
        <v>7.9256782729418655E-3</v>
      </c>
      <c r="O372" s="4">
        <v>32.059782608695649</v>
      </c>
      <c r="P372" s="4">
        <v>0.65217391304347827</v>
      </c>
      <c r="Q372" s="8">
        <v>2.0342430920495001E-2</v>
      </c>
      <c r="R372" s="4">
        <v>45.704673913043479</v>
      </c>
      <c r="S372" s="4">
        <v>0</v>
      </c>
      <c r="T372" s="10">
        <v>0</v>
      </c>
      <c r="U372" s="4">
        <v>4.5217391304347823</v>
      </c>
      <c r="V372" s="4">
        <v>0</v>
      </c>
      <c r="W372" s="10">
        <v>0</v>
      </c>
      <c r="X372" s="4">
        <v>118.50271739130434</v>
      </c>
      <c r="Y372" s="4">
        <v>8.7445652173913047</v>
      </c>
      <c r="Z372" s="10">
        <v>7.3792107133848525E-2</v>
      </c>
      <c r="AA372" s="4">
        <v>13.584239130434783</v>
      </c>
      <c r="AB372" s="4">
        <v>0</v>
      </c>
      <c r="AC372" s="10">
        <v>0</v>
      </c>
      <c r="AD372" s="4">
        <v>250.46739130434781</v>
      </c>
      <c r="AE372" s="4">
        <v>10.894021739130435</v>
      </c>
      <c r="AF372" s="10">
        <v>4.3494770646183227E-2</v>
      </c>
      <c r="AG372" s="4">
        <v>21.75</v>
      </c>
      <c r="AH372" s="4">
        <v>0.17934782608695651</v>
      </c>
      <c r="AI372" s="10">
        <v>8.2458770614692641E-3</v>
      </c>
      <c r="AJ372" s="4">
        <v>0</v>
      </c>
      <c r="AK372" s="4">
        <v>0</v>
      </c>
      <c r="AL372" s="10" t="s">
        <v>1172</v>
      </c>
      <c r="AM372" s="1">
        <v>395205</v>
      </c>
      <c r="AN372" s="1">
        <v>3</v>
      </c>
      <c r="AX372"/>
      <c r="AY372"/>
    </row>
    <row r="373" spans="1:51" x14ac:dyDescent="0.25">
      <c r="A373" t="s">
        <v>721</v>
      </c>
      <c r="B373" t="s">
        <v>22</v>
      </c>
      <c r="C373" t="s">
        <v>899</v>
      </c>
      <c r="D373" t="s">
        <v>767</v>
      </c>
      <c r="E373" s="4">
        <v>345.88043478260869</v>
      </c>
      <c r="F373" s="4">
        <v>1165.6233695652174</v>
      </c>
      <c r="G373" s="4">
        <v>1.0489130434782608</v>
      </c>
      <c r="H373" s="10">
        <v>8.9987303863812366E-4</v>
      </c>
      <c r="I373" s="4">
        <v>1061.2646739130437</v>
      </c>
      <c r="J373" s="4">
        <v>0.61413043478260865</v>
      </c>
      <c r="K373" s="10">
        <v>5.786779206719627E-4</v>
      </c>
      <c r="L373" s="4">
        <v>221.68391304347827</v>
      </c>
      <c r="M373" s="4">
        <v>0.43478260869565216</v>
      </c>
      <c r="N373" s="10">
        <v>1.9612727090863803E-3</v>
      </c>
      <c r="O373" s="4">
        <v>134.31978260869565</v>
      </c>
      <c r="P373" s="4">
        <v>0</v>
      </c>
      <c r="Q373" s="8">
        <v>0</v>
      </c>
      <c r="R373" s="4">
        <v>84.809782608695656</v>
      </c>
      <c r="S373" s="4">
        <v>0</v>
      </c>
      <c r="T373" s="10">
        <v>0</v>
      </c>
      <c r="U373" s="4">
        <v>2.5543478260869565</v>
      </c>
      <c r="V373" s="4">
        <v>0.43478260869565216</v>
      </c>
      <c r="W373" s="10">
        <v>0.1702127659574468</v>
      </c>
      <c r="X373" s="4">
        <v>197.02630434782606</v>
      </c>
      <c r="Y373" s="4">
        <v>0.50815217391304346</v>
      </c>
      <c r="Z373" s="10">
        <v>2.5791082850336695E-3</v>
      </c>
      <c r="AA373" s="4">
        <v>16.994565217391305</v>
      </c>
      <c r="AB373" s="4">
        <v>0</v>
      </c>
      <c r="AC373" s="10">
        <v>0</v>
      </c>
      <c r="AD373" s="4">
        <v>729.91858695652184</v>
      </c>
      <c r="AE373" s="4">
        <v>0.10597826086956522</v>
      </c>
      <c r="AF373" s="10">
        <v>1.4519189230603589E-4</v>
      </c>
      <c r="AG373" s="4">
        <v>0</v>
      </c>
      <c r="AH373" s="4">
        <v>0</v>
      </c>
      <c r="AI373" s="10" t="s">
        <v>1172</v>
      </c>
      <c r="AJ373" s="4">
        <v>0</v>
      </c>
      <c r="AK373" s="4">
        <v>0</v>
      </c>
      <c r="AL373" s="10" t="s">
        <v>1172</v>
      </c>
      <c r="AM373" s="1">
        <v>395010</v>
      </c>
      <c r="AN373" s="1">
        <v>3</v>
      </c>
      <c r="AX373"/>
      <c r="AY373"/>
    </row>
    <row r="374" spans="1:51" x14ac:dyDescent="0.25">
      <c r="A374" t="s">
        <v>721</v>
      </c>
      <c r="B374" t="s">
        <v>49</v>
      </c>
      <c r="C374" t="s">
        <v>854</v>
      </c>
      <c r="D374" t="s">
        <v>765</v>
      </c>
      <c r="E374" s="4">
        <v>89.195652173913047</v>
      </c>
      <c r="F374" s="4">
        <v>300.66847826086962</v>
      </c>
      <c r="G374" s="4">
        <v>3.8858695652173911</v>
      </c>
      <c r="H374" s="10">
        <v>1.2924100283787933E-2</v>
      </c>
      <c r="I374" s="4">
        <v>271.98097826086962</v>
      </c>
      <c r="J374" s="4">
        <v>3.8858695652173911</v>
      </c>
      <c r="K374" s="10">
        <v>1.4287284316957903E-2</v>
      </c>
      <c r="L374" s="4">
        <v>51.146739130434781</v>
      </c>
      <c r="M374" s="4">
        <v>0</v>
      </c>
      <c r="N374" s="10">
        <v>0</v>
      </c>
      <c r="O374" s="4">
        <v>24.538043478260871</v>
      </c>
      <c r="P374" s="4">
        <v>0</v>
      </c>
      <c r="Q374" s="8">
        <v>0</v>
      </c>
      <c r="R374" s="4">
        <v>21.130434782608695</v>
      </c>
      <c r="S374" s="4">
        <v>0</v>
      </c>
      <c r="T374" s="10">
        <v>0</v>
      </c>
      <c r="U374" s="4">
        <v>5.4782608695652177</v>
      </c>
      <c r="V374" s="4">
        <v>0</v>
      </c>
      <c r="W374" s="10">
        <v>0</v>
      </c>
      <c r="X374" s="4">
        <v>88</v>
      </c>
      <c r="Y374" s="4">
        <v>0</v>
      </c>
      <c r="Z374" s="10">
        <v>0</v>
      </c>
      <c r="AA374" s="4">
        <v>2.0788043478260869</v>
      </c>
      <c r="AB374" s="4">
        <v>0</v>
      </c>
      <c r="AC374" s="10">
        <v>0</v>
      </c>
      <c r="AD374" s="4">
        <v>143.54076086956522</v>
      </c>
      <c r="AE374" s="4">
        <v>3.8858695652173911</v>
      </c>
      <c r="AF374" s="10">
        <v>2.7071540806088257E-2</v>
      </c>
      <c r="AG374" s="4">
        <v>15.902173913043478</v>
      </c>
      <c r="AH374" s="4">
        <v>0</v>
      </c>
      <c r="AI374" s="10">
        <v>0</v>
      </c>
      <c r="AJ374" s="4">
        <v>0</v>
      </c>
      <c r="AK374" s="4">
        <v>0</v>
      </c>
      <c r="AL374" s="10" t="s">
        <v>1172</v>
      </c>
      <c r="AM374" s="1">
        <v>395075</v>
      </c>
      <c r="AN374" s="1">
        <v>3</v>
      </c>
      <c r="AX374"/>
      <c r="AY374"/>
    </row>
    <row r="375" spans="1:51" x14ac:dyDescent="0.25">
      <c r="A375" t="s">
        <v>721</v>
      </c>
      <c r="B375" t="s">
        <v>214</v>
      </c>
      <c r="C375" t="s">
        <v>998</v>
      </c>
      <c r="D375" t="s">
        <v>761</v>
      </c>
      <c r="E375" s="4">
        <v>117.54347826086956</v>
      </c>
      <c r="F375" s="4">
        <v>426.6909782608696</v>
      </c>
      <c r="G375" s="4">
        <v>133.28847826086957</v>
      </c>
      <c r="H375" s="10">
        <v>0.31237707158500055</v>
      </c>
      <c r="I375" s="4">
        <v>395.51293478260874</v>
      </c>
      <c r="J375" s="4">
        <v>127.44608695652175</v>
      </c>
      <c r="K375" s="10">
        <v>0.32222988364861371</v>
      </c>
      <c r="L375" s="4">
        <v>55.918913043478256</v>
      </c>
      <c r="M375" s="4">
        <v>15.84554347826087</v>
      </c>
      <c r="N375" s="10">
        <v>0.28336644286952772</v>
      </c>
      <c r="O375" s="4">
        <v>35.587391304347825</v>
      </c>
      <c r="P375" s="4">
        <v>10.003152173913044</v>
      </c>
      <c r="Q375" s="8">
        <v>0.28108697511331571</v>
      </c>
      <c r="R375" s="4">
        <v>13.793478260869565</v>
      </c>
      <c r="S375" s="4">
        <v>0</v>
      </c>
      <c r="T375" s="10">
        <v>0</v>
      </c>
      <c r="U375" s="4">
        <v>6.5380434782608692</v>
      </c>
      <c r="V375" s="4">
        <v>5.8423913043478262</v>
      </c>
      <c r="W375" s="10">
        <v>0.89359933499584376</v>
      </c>
      <c r="X375" s="4">
        <v>117.78282608695653</v>
      </c>
      <c r="Y375" s="4">
        <v>46.954782608695673</v>
      </c>
      <c r="Z375" s="10">
        <v>0.39865559495091385</v>
      </c>
      <c r="AA375" s="4">
        <v>10.846521739130436</v>
      </c>
      <c r="AB375" s="4">
        <v>0</v>
      </c>
      <c r="AC375" s="10">
        <v>0</v>
      </c>
      <c r="AD375" s="4">
        <v>242.14271739130439</v>
      </c>
      <c r="AE375" s="4">
        <v>70.488152173913036</v>
      </c>
      <c r="AF375" s="10">
        <v>0.29110168141048681</v>
      </c>
      <c r="AG375" s="4">
        <v>0</v>
      </c>
      <c r="AH375" s="4">
        <v>0</v>
      </c>
      <c r="AI375" s="10" t="s">
        <v>1172</v>
      </c>
      <c r="AJ375" s="4">
        <v>0</v>
      </c>
      <c r="AK375" s="4">
        <v>0</v>
      </c>
      <c r="AL375" s="10" t="s">
        <v>1172</v>
      </c>
      <c r="AM375" s="1">
        <v>395403</v>
      </c>
      <c r="AN375" s="1">
        <v>3</v>
      </c>
      <c r="AX375"/>
      <c r="AY375"/>
    </row>
    <row r="376" spans="1:51" x14ac:dyDescent="0.25">
      <c r="A376" t="s">
        <v>721</v>
      </c>
      <c r="B376" t="s">
        <v>38</v>
      </c>
      <c r="C376" t="s">
        <v>909</v>
      </c>
      <c r="D376" t="s">
        <v>763</v>
      </c>
      <c r="E376" s="4">
        <v>114.60869565217391</v>
      </c>
      <c r="F376" s="4">
        <v>440.88336956521732</v>
      </c>
      <c r="G376" s="4">
        <v>8.6956521739130432E-2</v>
      </c>
      <c r="H376" s="10">
        <v>1.9723248310518879E-4</v>
      </c>
      <c r="I376" s="4">
        <v>392.42086956521734</v>
      </c>
      <c r="J376" s="4">
        <v>0</v>
      </c>
      <c r="K376" s="10">
        <v>0</v>
      </c>
      <c r="L376" s="4">
        <v>102.99043478260873</v>
      </c>
      <c r="M376" s="4">
        <v>8.6956521739130432E-2</v>
      </c>
      <c r="N376" s="10">
        <v>8.4431648359070883E-4</v>
      </c>
      <c r="O376" s="4">
        <v>60.452173913043502</v>
      </c>
      <c r="P376" s="4">
        <v>0</v>
      </c>
      <c r="Q376" s="8">
        <v>0</v>
      </c>
      <c r="R376" s="4">
        <v>19.671956521739123</v>
      </c>
      <c r="S376" s="4">
        <v>0</v>
      </c>
      <c r="T376" s="10">
        <v>0</v>
      </c>
      <c r="U376" s="4">
        <v>22.866304347826095</v>
      </c>
      <c r="V376" s="4">
        <v>8.6956521739130432E-2</v>
      </c>
      <c r="W376" s="10">
        <v>3.802823596520415E-3</v>
      </c>
      <c r="X376" s="4">
        <v>69.868152173913046</v>
      </c>
      <c r="Y376" s="4">
        <v>0</v>
      </c>
      <c r="Z376" s="10">
        <v>0</v>
      </c>
      <c r="AA376" s="4">
        <v>5.9242391304347821</v>
      </c>
      <c r="AB376" s="4">
        <v>0</v>
      </c>
      <c r="AC376" s="10">
        <v>0</v>
      </c>
      <c r="AD376" s="4">
        <v>253.38913043478249</v>
      </c>
      <c r="AE376" s="4">
        <v>0</v>
      </c>
      <c r="AF376" s="10">
        <v>0</v>
      </c>
      <c r="AG376" s="4">
        <v>7.5740217391304325</v>
      </c>
      <c r="AH376" s="4">
        <v>0</v>
      </c>
      <c r="AI376" s="10">
        <v>0</v>
      </c>
      <c r="AJ376" s="4">
        <v>1.1373913043478261</v>
      </c>
      <c r="AK376" s="4">
        <v>0</v>
      </c>
      <c r="AL376" s="10" t="s">
        <v>1172</v>
      </c>
      <c r="AM376" s="1">
        <v>395042</v>
      </c>
      <c r="AN376" s="1">
        <v>3</v>
      </c>
      <c r="AX376"/>
      <c r="AY376"/>
    </row>
    <row r="377" spans="1:51" x14ac:dyDescent="0.25">
      <c r="A377" t="s">
        <v>721</v>
      </c>
      <c r="B377" t="s">
        <v>602</v>
      </c>
      <c r="C377" t="s">
        <v>981</v>
      </c>
      <c r="D377" t="s">
        <v>736</v>
      </c>
      <c r="E377" s="4">
        <v>84.956521739130437</v>
      </c>
      <c r="F377" s="4">
        <v>276.06108695652176</v>
      </c>
      <c r="G377" s="4">
        <v>50.509456521739111</v>
      </c>
      <c r="H377" s="10">
        <v>0.18296478173939124</v>
      </c>
      <c r="I377" s="4">
        <v>256.52271739130435</v>
      </c>
      <c r="J377" s="4">
        <v>50.509456521739111</v>
      </c>
      <c r="K377" s="10">
        <v>0.1969005202946259</v>
      </c>
      <c r="L377" s="4">
        <v>73.450326086956508</v>
      </c>
      <c r="M377" s="4">
        <v>12.129456521739126</v>
      </c>
      <c r="N377" s="10">
        <v>0.16513822562719849</v>
      </c>
      <c r="O377" s="4">
        <v>59.576304347826081</v>
      </c>
      <c r="P377" s="4">
        <v>12.129456521739126</v>
      </c>
      <c r="Q377" s="8">
        <v>0.20359531620026924</v>
      </c>
      <c r="R377" s="4">
        <v>8.8305434782608696</v>
      </c>
      <c r="S377" s="4">
        <v>0</v>
      </c>
      <c r="T377" s="10">
        <v>0</v>
      </c>
      <c r="U377" s="4">
        <v>5.0434782608695654</v>
      </c>
      <c r="V377" s="4">
        <v>0</v>
      </c>
      <c r="W377" s="10">
        <v>0</v>
      </c>
      <c r="X377" s="4">
        <v>53.421413043478267</v>
      </c>
      <c r="Y377" s="4">
        <v>15.774021739130431</v>
      </c>
      <c r="Z377" s="10">
        <v>0.29527526211806443</v>
      </c>
      <c r="AA377" s="4">
        <v>5.6643478260869564</v>
      </c>
      <c r="AB377" s="4">
        <v>0</v>
      </c>
      <c r="AC377" s="10">
        <v>0</v>
      </c>
      <c r="AD377" s="4">
        <v>143.52500000000003</v>
      </c>
      <c r="AE377" s="4">
        <v>22.605978260869559</v>
      </c>
      <c r="AF377" s="10">
        <v>0.15750550956885248</v>
      </c>
      <c r="AG377" s="4">
        <v>0</v>
      </c>
      <c r="AH377" s="4">
        <v>0</v>
      </c>
      <c r="AI377" s="10" t="s">
        <v>1172</v>
      </c>
      <c r="AJ377" s="4">
        <v>0</v>
      </c>
      <c r="AK377" s="4">
        <v>0</v>
      </c>
      <c r="AL377" s="10" t="s">
        <v>1172</v>
      </c>
      <c r="AM377" s="1">
        <v>396009</v>
      </c>
      <c r="AN377" s="1">
        <v>3</v>
      </c>
      <c r="AX377"/>
      <c r="AY377"/>
    </row>
    <row r="378" spans="1:51" x14ac:dyDescent="0.25">
      <c r="A378" t="s">
        <v>721</v>
      </c>
      <c r="B378" t="s">
        <v>558</v>
      </c>
      <c r="C378" t="s">
        <v>965</v>
      </c>
      <c r="D378" t="s">
        <v>768</v>
      </c>
      <c r="E378" s="4">
        <v>44.5</v>
      </c>
      <c r="F378" s="4">
        <v>173.16815217391306</v>
      </c>
      <c r="G378" s="4">
        <v>28.529565217391301</v>
      </c>
      <c r="H378" s="10">
        <v>0.16475064761757702</v>
      </c>
      <c r="I378" s="4">
        <v>151.43445652173912</v>
      </c>
      <c r="J378" s="4">
        <v>28.529565217391301</v>
      </c>
      <c r="K378" s="10">
        <v>0.18839546740338947</v>
      </c>
      <c r="L378" s="4">
        <v>50.840217391304343</v>
      </c>
      <c r="M378" s="4">
        <v>17.378260869565217</v>
      </c>
      <c r="N378" s="10">
        <v>0.34182113612554255</v>
      </c>
      <c r="O378" s="4">
        <v>36.908152173913038</v>
      </c>
      <c r="P378" s="4">
        <v>17.378260869565217</v>
      </c>
      <c r="Q378" s="8">
        <v>0.47085155571262394</v>
      </c>
      <c r="R378" s="4">
        <v>9.758152173913043</v>
      </c>
      <c r="S378" s="4">
        <v>0</v>
      </c>
      <c r="T378" s="10">
        <v>0</v>
      </c>
      <c r="U378" s="4">
        <v>4.1739130434782608</v>
      </c>
      <c r="V378" s="4">
        <v>0</v>
      </c>
      <c r="W378" s="10">
        <v>0</v>
      </c>
      <c r="X378" s="4">
        <v>27.301956521739136</v>
      </c>
      <c r="Y378" s="4">
        <v>1.8046739130434779</v>
      </c>
      <c r="Z378" s="10">
        <v>6.6100534282461015E-2</v>
      </c>
      <c r="AA378" s="4">
        <v>7.8016304347826084</v>
      </c>
      <c r="AB378" s="4">
        <v>0</v>
      </c>
      <c r="AC378" s="10">
        <v>0</v>
      </c>
      <c r="AD378" s="4">
        <v>85.020543478260876</v>
      </c>
      <c r="AE378" s="4">
        <v>9.3466304347826092</v>
      </c>
      <c r="AF378" s="10">
        <v>0.10993378838106903</v>
      </c>
      <c r="AG378" s="4">
        <v>2.2038043478260869</v>
      </c>
      <c r="AH378" s="4">
        <v>0</v>
      </c>
      <c r="AI378" s="10">
        <v>0</v>
      </c>
      <c r="AJ378" s="4">
        <v>0</v>
      </c>
      <c r="AK378" s="4">
        <v>0</v>
      </c>
      <c r="AL378" s="10" t="s">
        <v>1172</v>
      </c>
      <c r="AM378" s="1">
        <v>395903</v>
      </c>
      <c r="AN378" s="1">
        <v>3</v>
      </c>
      <c r="AX378"/>
      <c r="AY378"/>
    </row>
    <row r="379" spans="1:51" x14ac:dyDescent="0.25">
      <c r="A379" t="s">
        <v>721</v>
      </c>
      <c r="B379" t="s">
        <v>625</v>
      </c>
      <c r="C379" t="s">
        <v>960</v>
      </c>
      <c r="D379" t="s">
        <v>738</v>
      </c>
      <c r="E379" s="4">
        <v>51.576086956521742</v>
      </c>
      <c r="F379" s="4">
        <v>177.46021739130435</v>
      </c>
      <c r="G379" s="4">
        <v>113.68152173913043</v>
      </c>
      <c r="H379" s="10">
        <v>0.64060285403832085</v>
      </c>
      <c r="I379" s="4">
        <v>166.09749999999997</v>
      </c>
      <c r="J379" s="4">
        <v>112.26576086956521</v>
      </c>
      <c r="K379" s="10">
        <v>0.67590277318782788</v>
      </c>
      <c r="L379" s="4">
        <v>40.134782608695659</v>
      </c>
      <c r="M379" s="4">
        <v>16.910000000000004</v>
      </c>
      <c r="N379" s="10">
        <v>0.42133030007583144</v>
      </c>
      <c r="O379" s="4">
        <v>28.772065217391312</v>
      </c>
      <c r="P379" s="4">
        <v>15.494239130434785</v>
      </c>
      <c r="Q379" s="8">
        <v>0.53851675273797417</v>
      </c>
      <c r="R379" s="4">
        <v>6.2486956521739145</v>
      </c>
      <c r="S379" s="4">
        <v>1.4157608695652173</v>
      </c>
      <c r="T379" s="10">
        <v>0.22656902310047308</v>
      </c>
      <c r="U379" s="4">
        <v>5.1140217391304352</v>
      </c>
      <c r="V379" s="4">
        <v>0</v>
      </c>
      <c r="W379" s="10">
        <v>0</v>
      </c>
      <c r="X379" s="4">
        <v>53.848804347826082</v>
      </c>
      <c r="Y379" s="4">
        <v>39.170326086956514</v>
      </c>
      <c r="Z379" s="10">
        <v>0.72741310714984986</v>
      </c>
      <c r="AA379" s="4">
        <v>0</v>
      </c>
      <c r="AB379" s="4">
        <v>0</v>
      </c>
      <c r="AC379" s="10" t="s">
        <v>1172</v>
      </c>
      <c r="AD379" s="4">
        <v>83.476630434782592</v>
      </c>
      <c r="AE379" s="4">
        <v>57.601195652173921</v>
      </c>
      <c r="AF379" s="10">
        <v>0.69002780002213604</v>
      </c>
      <c r="AG379" s="4">
        <v>0</v>
      </c>
      <c r="AH379" s="4">
        <v>0</v>
      </c>
      <c r="AI379" s="10" t="s">
        <v>1172</v>
      </c>
      <c r="AJ379" s="4">
        <v>0</v>
      </c>
      <c r="AK379" s="4">
        <v>0</v>
      </c>
      <c r="AL379" s="10" t="s">
        <v>1172</v>
      </c>
      <c r="AM379" s="1">
        <v>396073</v>
      </c>
      <c r="AN379" s="1">
        <v>3</v>
      </c>
      <c r="AX379"/>
      <c r="AY379"/>
    </row>
    <row r="380" spans="1:51" x14ac:dyDescent="0.25">
      <c r="A380" t="s">
        <v>721</v>
      </c>
      <c r="B380" t="s">
        <v>267</v>
      </c>
      <c r="C380" t="s">
        <v>1017</v>
      </c>
      <c r="D380" t="s">
        <v>765</v>
      </c>
      <c r="E380" s="4">
        <v>474.05434782608694</v>
      </c>
      <c r="F380" s="4">
        <v>1189.3710869565218</v>
      </c>
      <c r="G380" s="4">
        <v>21.119565217391305</v>
      </c>
      <c r="H380" s="10">
        <v>1.7756918298252985E-2</v>
      </c>
      <c r="I380" s="4">
        <v>1075.1654347826088</v>
      </c>
      <c r="J380" s="4">
        <v>13.152173913043478</v>
      </c>
      <c r="K380" s="10">
        <v>1.2232697859844014E-2</v>
      </c>
      <c r="L380" s="4">
        <v>210.7607608695653</v>
      </c>
      <c r="M380" s="4">
        <v>7.9673913043478262</v>
      </c>
      <c r="N380" s="10">
        <v>3.7803010728731663E-2</v>
      </c>
      <c r="O380" s="4">
        <v>96.555108695652237</v>
      </c>
      <c r="P380" s="4">
        <v>0</v>
      </c>
      <c r="Q380" s="8">
        <v>0</v>
      </c>
      <c r="R380" s="4">
        <v>110.56978260869568</v>
      </c>
      <c r="S380" s="4">
        <v>7.9673913043478262</v>
      </c>
      <c r="T380" s="10">
        <v>7.2057583151305185E-2</v>
      </c>
      <c r="U380" s="4">
        <v>3.6358695652173911</v>
      </c>
      <c r="V380" s="4">
        <v>0</v>
      </c>
      <c r="W380" s="10">
        <v>0</v>
      </c>
      <c r="X380" s="4">
        <v>349.0702173913042</v>
      </c>
      <c r="Y380" s="4">
        <v>13.149456521739131</v>
      </c>
      <c r="Z380" s="10">
        <v>3.7669946809007551E-2</v>
      </c>
      <c r="AA380" s="4">
        <v>0</v>
      </c>
      <c r="AB380" s="4">
        <v>0</v>
      </c>
      <c r="AC380" s="10" t="s">
        <v>1172</v>
      </c>
      <c r="AD380" s="4">
        <v>629.54010869565229</v>
      </c>
      <c r="AE380" s="4">
        <v>2.717391304347826E-3</v>
      </c>
      <c r="AF380" s="10">
        <v>4.3164704945932746E-6</v>
      </c>
      <c r="AG380" s="4">
        <v>0</v>
      </c>
      <c r="AH380" s="4">
        <v>0</v>
      </c>
      <c r="AI380" s="10" t="s">
        <v>1172</v>
      </c>
      <c r="AJ380" s="4">
        <v>0</v>
      </c>
      <c r="AK380" s="4">
        <v>0</v>
      </c>
      <c r="AL380" s="10" t="s">
        <v>1172</v>
      </c>
      <c r="AM380" s="1">
        <v>395476</v>
      </c>
      <c r="AN380" s="1">
        <v>3</v>
      </c>
      <c r="AX380"/>
      <c r="AY380"/>
    </row>
    <row r="381" spans="1:51" x14ac:dyDescent="0.25">
      <c r="A381" t="s">
        <v>721</v>
      </c>
      <c r="B381" t="s">
        <v>231</v>
      </c>
      <c r="C381" t="s">
        <v>891</v>
      </c>
      <c r="D381" t="s">
        <v>773</v>
      </c>
      <c r="E381" s="4">
        <v>146.11956521739131</v>
      </c>
      <c r="F381" s="4">
        <v>414.41304347826093</v>
      </c>
      <c r="G381" s="4">
        <v>81.288043478260875</v>
      </c>
      <c r="H381" s="10">
        <v>0.19615223207260135</v>
      </c>
      <c r="I381" s="4">
        <v>384.35326086956525</v>
      </c>
      <c r="J381" s="4">
        <v>81.288043478260875</v>
      </c>
      <c r="K381" s="10">
        <v>0.21149305015483377</v>
      </c>
      <c r="L381" s="4">
        <v>72.421195652173907</v>
      </c>
      <c r="M381" s="4">
        <v>30.114130434782609</v>
      </c>
      <c r="N381" s="10">
        <v>0.41581929383512817</v>
      </c>
      <c r="O381" s="4">
        <v>42.361413043478258</v>
      </c>
      <c r="P381" s="4">
        <v>30.114130434782609</v>
      </c>
      <c r="Q381" s="8">
        <v>0.71088588106998529</v>
      </c>
      <c r="R381" s="4">
        <v>24.929347826086957</v>
      </c>
      <c r="S381" s="4">
        <v>0</v>
      </c>
      <c r="T381" s="10">
        <v>0</v>
      </c>
      <c r="U381" s="4">
        <v>5.1304347826086953</v>
      </c>
      <c r="V381" s="4">
        <v>0</v>
      </c>
      <c r="W381" s="10">
        <v>0</v>
      </c>
      <c r="X381" s="4">
        <v>116.8179347826087</v>
      </c>
      <c r="Y381" s="4">
        <v>42.9375</v>
      </c>
      <c r="Z381" s="10">
        <v>0.36755914303659071</v>
      </c>
      <c r="AA381" s="4">
        <v>0</v>
      </c>
      <c r="AB381" s="4">
        <v>0</v>
      </c>
      <c r="AC381" s="10" t="s">
        <v>1172</v>
      </c>
      <c r="AD381" s="4">
        <v>176.92934782608697</v>
      </c>
      <c r="AE381" s="4">
        <v>8.2364130434782616</v>
      </c>
      <c r="AF381" s="10">
        <v>4.6551988941790814E-2</v>
      </c>
      <c r="AG381" s="4">
        <v>48.244565217391305</v>
      </c>
      <c r="AH381" s="4">
        <v>0</v>
      </c>
      <c r="AI381" s="10">
        <v>0</v>
      </c>
      <c r="AJ381" s="4">
        <v>0</v>
      </c>
      <c r="AK381" s="4">
        <v>0</v>
      </c>
      <c r="AL381" s="10" t="s">
        <v>1172</v>
      </c>
      <c r="AM381" s="1">
        <v>395428</v>
      </c>
      <c r="AN381" s="1">
        <v>3</v>
      </c>
      <c r="AX381"/>
      <c r="AY381"/>
    </row>
    <row r="382" spans="1:51" x14ac:dyDescent="0.25">
      <c r="A382" t="s">
        <v>721</v>
      </c>
      <c r="B382" t="s">
        <v>204</v>
      </c>
      <c r="C382" t="s">
        <v>996</v>
      </c>
      <c r="D382" t="s">
        <v>770</v>
      </c>
      <c r="E382" s="4">
        <v>76.923913043478265</v>
      </c>
      <c r="F382" s="4">
        <v>288.32304347826084</v>
      </c>
      <c r="G382" s="4">
        <v>85.744021739130432</v>
      </c>
      <c r="H382" s="10">
        <v>0.29738872309592351</v>
      </c>
      <c r="I382" s="4">
        <v>264.02413043478259</v>
      </c>
      <c r="J382" s="4">
        <v>85.744021739130432</v>
      </c>
      <c r="K382" s="10">
        <v>0.32475827719963013</v>
      </c>
      <c r="L382" s="4">
        <v>56.680652173913046</v>
      </c>
      <c r="M382" s="4">
        <v>19.344782608695652</v>
      </c>
      <c r="N382" s="10">
        <v>0.34129428414726287</v>
      </c>
      <c r="O382" s="4">
        <v>36.686086956521741</v>
      </c>
      <c r="P382" s="4">
        <v>19.344782608695652</v>
      </c>
      <c r="Q382" s="8">
        <v>0.52730569579748277</v>
      </c>
      <c r="R382" s="4">
        <v>15.086956521739131</v>
      </c>
      <c r="S382" s="4">
        <v>0</v>
      </c>
      <c r="T382" s="10">
        <v>0</v>
      </c>
      <c r="U382" s="4">
        <v>4.9076086956521738</v>
      </c>
      <c r="V382" s="4">
        <v>0</v>
      </c>
      <c r="W382" s="10">
        <v>0</v>
      </c>
      <c r="X382" s="4">
        <v>80.778152173913043</v>
      </c>
      <c r="Y382" s="4">
        <v>26.056195652173908</v>
      </c>
      <c r="Z382" s="10">
        <v>0.32256488853663878</v>
      </c>
      <c r="AA382" s="4">
        <v>4.3043478260869561</v>
      </c>
      <c r="AB382" s="4">
        <v>0</v>
      </c>
      <c r="AC382" s="10">
        <v>0</v>
      </c>
      <c r="AD382" s="4">
        <v>117.69423913043474</v>
      </c>
      <c r="AE382" s="4">
        <v>40.343043478260867</v>
      </c>
      <c r="AF382" s="10">
        <v>0.34277840424755757</v>
      </c>
      <c r="AG382" s="4">
        <v>28.865652173913048</v>
      </c>
      <c r="AH382" s="4">
        <v>0</v>
      </c>
      <c r="AI382" s="10">
        <v>0</v>
      </c>
      <c r="AJ382" s="4">
        <v>0</v>
      </c>
      <c r="AK382" s="4">
        <v>0</v>
      </c>
      <c r="AL382" s="10" t="s">
        <v>1172</v>
      </c>
      <c r="AM382" s="1">
        <v>395390</v>
      </c>
      <c r="AN382" s="1">
        <v>3</v>
      </c>
      <c r="AX382"/>
      <c r="AY382"/>
    </row>
    <row r="383" spans="1:51" x14ac:dyDescent="0.25">
      <c r="A383" t="s">
        <v>721</v>
      </c>
      <c r="B383" t="s">
        <v>273</v>
      </c>
      <c r="C383" t="s">
        <v>893</v>
      </c>
      <c r="D383" t="s">
        <v>770</v>
      </c>
      <c r="E383" s="4">
        <v>58.489130434782609</v>
      </c>
      <c r="F383" s="4">
        <v>184.90217391304347</v>
      </c>
      <c r="G383" s="4">
        <v>39.247282608695656</v>
      </c>
      <c r="H383" s="10">
        <v>0.21225971430251017</v>
      </c>
      <c r="I383" s="4">
        <v>171.50543478260869</v>
      </c>
      <c r="J383" s="4">
        <v>39.247282608695656</v>
      </c>
      <c r="K383" s="10">
        <v>0.22883987704788164</v>
      </c>
      <c r="L383" s="4">
        <v>38.828804347826086</v>
      </c>
      <c r="M383" s="4">
        <v>0.17934782608695651</v>
      </c>
      <c r="N383" s="10">
        <v>4.6189376443418013E-3</v>
      </c>
      <c r="O383" s="4">
        <v>25.432065217391305</v>
      </c>
      <c r="P383" s="4">
        <v>0.17934782608695651</v>
      </c>
      <c r="Q383" s="8">
        <v>7.0520354738754136E-3</v>
      </c>
      <c r="R383" s="4">
        <v>8.3532608695652169</v>
      </c>
      <c r="S383" s="4">
        <v>0</v>
      </c>
      <c r="T383" s="10">
        <v>0</v>
      </c>
      <c r="U383" s="4">
        <v>5.0434782608695654</v>
      </c>
      <c r="V383" s="4">
        <v>0</v>
      </c>
      <c r="W383" s="10">
        <v>0</v>
      </c>
      <c r="X383" s="4">
        <v>54.445652173913047</v>
      </c>
      <c r="Y383" s="4">
        <v>13.695652173913043</v>
      </c>
      <c r="Z383" s="10">
        <v>0.25154721501297661</v>
      </c>
      <c r="AA383" s="4">
        <v>0</v>
      </c>
      <c r="AB383" s="4">
        <v>0</v>
      </c>
      <c r="AC383" s="10" t="s">
        <v>1172</v>
      </c>
      <c r="AD383" s="4">
        <v>91.627717391304344</v>
      </c>
      <c r="AE383" s="4">
        <v>25.372282608695652</v>
      </c>
      <c r="AF383" s="10">
        <v>0.27690619532014593</v>
      </c>
      <c r="AG383" s="4">
        <v>0</v>
      </c>
      <c r="AH383" s="4">
        <v>0</v>
      </c>
      <c r="AI383" s="10" t="s">
        <v>1172</v>
      </c>
      <c r="AJ383" s="4">
        <v>0</v>
      </c>
      <c r="AK383" s="4">
        <v>0</v>
      </c>
      <c r="AL383" s="10" t="s">
        <v>1172</v>
      </c>
      <c r="AM383" s="1">
        <v>395482</v>
      </c>
      <c r="AN383" s="1">
        <v>3</v>
      </c>
      <c r="AX383"/>
      <c r="AY383"/>
    </row>
    <row r="384" spans="1:51" x14ac:dyDescent="0.25">
      <c r="A384" t="s">
        <v>721</v>
      </c>
      <c r="B384" t="s">
        <v>173</v>
      </c>
      <c r="C384" t="s">
        <v>825</v>
      </c>
      <c r="D384" t="s">
        <v>773</v>
      </c>
      <c r="E384" s="4">
        <v>125.7605633802817</v>
      </c>
      <c r="F384" s="4">
        <v>418.45408450704224</v>
      </c>
      <c r="G384" s="4">
        <v>35.049154929577469</v>
      </c>
      <c r="H384" s="10">
        <v>8.3758663679593309E-2</v>
      </c>
      <c r="I384" s="4">
        <v>402.45408450704224</v>
      </c>
      <c r="J384" s="4">
        <v>35.049154929577469</v>
      </c>
      <c r="K384" s="10">
        <v>8.7088580483680414E-2</v>
      </c>
      <c r="L384" s="4">
        <v>60.560845070422538</v>
      </c>
      <c r="M384" s="4">
        <v>3.0678873239436615</v>
      </c>
      <c r="N384" s="10">
        <v>5.0657934518189125E-2</v>
      </c>
      <c r="O384" s="4">
        <v>44.560845070422538</v>
      </c>
      <c r="P384" s="4">
        <v>3.0678873239436615</v>
      </c>
      <c r="Q384" s="8">
        <v>6.8847153125019739E-2</v>
      </c>
      <c r="R384" s="4">
        <v>10.591549295774648</v>
      </c>
      <c r="S384" s="4">
        <v>0</v>
      </c>
      <c r="T384" s="10">
        <v>0</v>
      </c>
      <c r="U384" s="4">
        <v>5.408450704225352</v>
      </c>
      <c r="V384" s="4">
        <v>0</v>
      </c>
      <c r="W384" s="10">
        <v>0</v>
      </c>
      <c r="X384" s="4">
        <v>103.38619718309859</v>
      </c>
      <c r="Y384" s="4">
        <v>10.481267605633803</v>
      </c>
      <c r="Z384" s="10">
        <v>0.10137975756155643</v>
      </c>
      <c r="AA384" s="4">
        <v>0</v>
      </c>
      <c r="AB384" s="4">
        <v>0</v>
      </c>
      <c r="AC384" s="10" t="s">
        <v>1172</v>
      </c>
      <c r="AD384" s="4">
        <v>254.50704225352112</v>
      </c>
      <c r="AE384" s="4">
        <v>21.5</v>
      </c>
      <c r="AF384" s="10">
        <v>8.4477033757609302E-2</v>
      </c>
      <c r="AG384" s="4">
        <v>0</v>
      </c>
      <c r="AH384" s="4">
        <v>0</v>
      </c>
      <c r="AI384" s="10" t="s">
        <v>1172</v>
      </c>
      <c r="AJ384" s="4">
        <v>0</v>
      </c>
      <c r="AK384" s="4">
        <v>0</v>
      </c>
      <c r="AL384" s="10" t="s">
        <v>1172</v>
      </c>
      <c r="AM384" s="1">
        <v>395347</v>
      </c>
      <c r="AN384" s="1">
        <v>3</v>
      </c>
      <c r="AX384"/>
      <c r="AY384"/>
    </row>
    <row r="385" spans="1:51" x14ac:dyDescent="0.25">
      <c r="A385" t="s">
        <v>721</v>
      </c>
      <c r="B385" t="s">
        <v>385</v>
      </c>
      <c r="C385" t="s">
        <v>849</v>
      </c>
      <c r="D385" t="s">
        <v>781</v>
      </c>
      <c r="E385" s="4">
        <v>43.586956521739133</v>
      </c>
      <c r="F385" s="4">
        <v>146.93206521739131</v>
      </c>
      <c r="G385" s="4">
        <v>21.182065217391305</v>
      </c>
      <c r="H385" s="10">
        <v>0.14416230511734571</v>
      </c>
      <c r="I385" s="4">
        <v>137.26358695652175</v>
      </c>
      <c r="J385" s="4">
        <v>21.182065217391305</v>
      </c>
      <c r="K385" s="10">
        <v>0.15431671054975946</v>
      </c>
      <c r="L385" s="4">
        <v>47.576086956521735</v>
      </c>
      <c r="M385" s="4">
        <v>2.1304347826086958</v>
      </c>
      <c r="N385" s="10">
        <v>4.4779529358007775E-2</v>
      </c>
      <c r="O385" s="4">
        <v>37.907608695652172</v>
      </c>
      <c r="P385" s="4">
        <v>2.1304347826086958</v>
      </c>
      <c r="Q385" s="8">
        <v>5.6200716845878143E-2</v>
      </c>
      <c r="R385" s="4">
        <v>4.4184782608695654</v>
      </c>
      <c r="S385" s="4">
        <v>0</v>
      </c>
      <c r="T385" s="10">
        <v>0</v>
      </c>
      <c r="U385" s="4">
        <v>5.25</v>
      </c>
      <c r="V385" s="4">
        <v>0</v>
      </c>
      <c r="W385" s="10">
        <v>0</v>
      </c>
      <c r="X385" s="4">
        <v>16.138586956521738</v>
      </c>
      <c r="Y385" s="4">
        <v>0.99456521739130432</v>
      </c>
      <c r="Z385" s="10">
        <v>6.1626536453948479E-2</v>
      </c>
      <c r="AA385" s="4">
        <v>0</v>
      </c>
      <c r="AB385" s="4">
        <v>0</v>
      </c>
      <c r="AC385" s="10" t="s">
        <v>1172</v>
      </c>
      <c r="AD385" s="4">
        <v>44.258152173913047</v>
      </c>
      <c r="AE385" s="4">
        <v>18.057065217391305</v>
      </c>
      <c r="AF385" s="10">
        <v>0.40799410572849509</v>
      </c>
      <c r="AG385" s="4">
        <v>38.959239130434781</v>
      </c>
      <c r="AH385" s="4">
        <v>0</v>
      </c>
      <c r="AI385" s="10">
        <v>0</v>
      </c>
      <c r="AJ385" s="4">
        <v>0</v>
      </c>
      <c r="AK385" s="4">
        <v>0</v>
      </c>
      <c r="AL385" s="10" t="s">
        <v>1172</v>
      </c>
      <c r="AM385" s="1">
        <v>395646</v>
      </c>
      <c r="AN385" s="1">
        <v>3</v>
      </c>
      <c r="AX385"/>
      <c r="AY385"/>
    </row>
    <row r="386" spans="1:51" x14ac:dyDescent="0.25">
      <c r="A386" t="s">
        <v>721</v>
      </c>
      <c r="B386" t="s">
        <v>39</v>
      </c>
      <c r="C386" t="s">
        <v>910</v>
      </c>
      <c r="D386" t="s">
        <v>768</v>
      </c>
      <c r="E386" s="4">
        <v>65.760869565217391</v>
      </c>
      <c r="F386" s="4">
        <v>205.01184782608692</v>
      </c>
      <c r="G386" s="4">
        <v>1.2858695652173915</v>
      </c>
      <c r="H386" s="10">
        <v>6.2721719688522796E-3</v>
      </c>
      <c r="I386" s="4">
        <v>166.48173913043476</v>
      </c>
      <c r="J386" s="4">
        <v>1.2858695652173915</v>
      </c>
      <c r="K386" s="10">
        <v>7.723787437191181E-3</v>
      </c>
      <c r="L386" s="4">
        <v>54.098369565217396</v>
      </c>
      <c r="M386" s="4">
        <v>0.74293478260869572</v>
      </c>
      <c r="N386" s="10">
        <v>1.3733034628946867E-2</v>
      </c>
      <c r="O386" s="4">
        <v>20.301413043478259</v>
      </c>
      <c r="P386" s="4">
        <v>0.74293478260869572</v>
      </c>
      <c r="Q386" s="8">
        <v>3.6595225219919376E-2</v>
      </c>
      <c r="R386" s="4">
        <v>27.911086956521746</v>
      </c>
      <c r="S386" s="4">
        <v>0</v>
      </c>
      <c r="T386" s="10">
        <v>0</v>
      </c>
      <c r="U386" s="4">
        <v>5.8858695652173916</v>
      </c>
      <c r="V386" s="4">
        <v>0</v>
      </c>
      <c r="W386" s="10">
        <v>0</v>
      </c>
      <c r="X386" s="4">
        <v>31.834239130434767</v>
      </c>
      <c r="Y386" s="4">
        <v>0.16304347826086957</v>
      </c>
      <c r="Z386" s="10">
        <v>5.1216389244558283E-3</v>
      </c>
      <c r="AA386" s="4">
        <v>4.7331521739130435</v>
      </c>
      <c r="AB386" s="4">
        <v>0</v>
      </c>
      <c r="AC386" s="10">
        <v>0</v>
      </c>
      <c r="AD386" s="4">
        <v>73.627608695652171</v>
      </c>
      <c r="AE386" s="4">
        <v>0.37989130434782614</v>
      </c>
      <c r="AF386" s="10">
        <v>5.1596311638769732E-3</v>
      </c>
      <c r="AG386" s="4">
        <v>40.71847826086956</v>
      </c>
      <c r="AH386" s="4">
        <v>0</v>
      </c>
      <c r="AI386" s="10">
        <v>0</v>
      </c>
      <c r="AJ386" s="4">
        <v>0</v>
      </c>
      <c r="AK386" s="4">
        <v>0</v>
      </c>
      <c r="AL386" s="10" t="s">
        <v>1172</v>
      </c>
      <c r="AM386" s="1">
        <v>395044</v>
      </c>
      <c r="AN386" s="1">
        <v>3</v>
      </c>
      <c r="AX386"/>
      <c r="AY386"/>
    </row>
    <row r="387" spans="1:51" x14ac:dyDescent="0.25">
      <c r="A387" t="s">
        <v>721</v>
      </c>
      <c r="B387" t="s">
        <v>64</v>
      </c>
      <c r="C387" t="s">
        <v>881</v>
      </c>
      <c r="D387" t="s">
        <v>774</v>
      </c>
      <c r="E387" s="4">
        <v>115.6195652173913</v>
      </c>
      <c r="F387" s="4">
        <v>440.83478260869572</v>
      </c>
      <c r="G387" s="4">
        <v>84.059782608695656</v>
      </c>
      <c r="H387" s="10">
        <v>0.19068318999526587</v>
      </c>
      <c r="I387" s="4">
        <v>426.76141304347829</v>
      </c>
      <c r="J387" s="4">
        <v>84.059782608695656</v>
      </c>
      <c r="K387" s="10">
        <v>0.19697137566683348</v>
      </c>
      <c r="L387" s="4">
        <v>102.7726086956522</v>
      </c>
      <c r="M387" s="4">
        <v>0.17206521739130434</v>
      </c>
      <c r="N387" s="10">
        <v>1.6742322645604264E-3</v>
      </c>
      <c r="O387" s="4">
        <v>88.699239130434805</v>
      </c>
      <c r="P387" s="4">
        <v>0.17206521739130434</v>
      </c>
      <c r="Q387" s="8">
        <v>1.9398725296648537E-3</v>
      </c>
      <c r="R387" s="4">
        <v>8.4211956521739122</v>
      </c>
      <c r="S387" s="4">
        <v>0</v>
      </c>
      <c r="T387" s="10">
        <v>0</v>
      </c>
      <c r="U387" s="4">
        <v>5.6521739130434785</v>
      </c>
      <c r="V387" s="4">
        <v>0</v>
      </c>
      <c r="W387" s="10">
        <v>0</v>
      </c>
      <c r="X387" s="4">
        <v>99.761413043478257</v>
      </c>
      <c r="Y387" s="4">
        <v>29.14891304347826</v>
      </c>
      <c r="Z387" s="10">
        <v>0.29218624871296189</v>
      </c>
      <c r="AA387" s="4">
        <v>0</v>
      </c>
      <c r="AB387" s="4">
        <v>0</v>
      </c>
      <c r="AC387" s="10" t="s">
        <v>1172</v>
      </c>
      <c r="AD387" s="4">
        <v>238.30076086956524</v>
      </c>
      <c r="AE387" s="4">
        <v>54.73880434782609</v>
      </c>
      <c r="AF387" s="10">
        <v>0.22970469816413036</v>
      </c>
      <c r="AG387" s="4">
        <v>0</v>
      </c>
      <c r="AH387" s="4">
        <v>0</v>
      </c>
      <c r="AI387" s="10" t="s">
        <v>1172</v>
      </c>
      <c r="AJ387" s="4">
        <v>0</v>
      </c>
      <c r="AK387" s="4">
        <v>0</v>
      </c>
      <c r="AL387" s="10" t="s">
        <v>1172</v>
      </c>
      <c r="AM387" s="1">
        <v>395110</v>
      </c>
      <c r="AN387" s="1">
        <v>3</v>
      </c>
      <c r="AX387"/>
      <c r="AY387"/>
    </row>
    <row r="388" spans="1:51" x14ac:dyDescent="0.25">
      <c r="A388" t="s">
        <v>721</v>
      </c>
      <c r="B388" t="s">
        <v>289</v>
      </c>
      <c r="C388" t="s">
        <v>1028</v>
      </c>
      <c r="D388" t="s">
        <v>797</v>
      </c>
      <c r="E388" s="4">
        <v>98.217391304347828</v>
      </c>
      <c r="F388" s="4">
        <v>373.14347826086959</v>
      </c>
      <c r="G388" s="4">
        <v>24.453260869565216</v>
      </c>
      <c r="H388" s="10">
        <v>6.5533132144063935E-2</v>
      </c>
      <c r="I388" s="4">
        <v>350.54293478260871</v>
      </c>
      <c r="J388" s="4">
        <v>24.453260869565216</v>
      </c>
      <c r="K388" s="10">
        <v>6.9758247687205704E-2</v>
      </c>
      <c r="L388" s="4">
        <v>63.007608695652166</v>
      </c>
      <c r="M388" s="4">
        <v>4.4451086956521735</v>
      </c>
      <c r="N388" s="10">
        <v>7.054876050166474E-2</v>
      </c>
      <c r="O388" s="4">
        <v>48.703260869565213</v>
      </c>
      <c r="P388" s="4">
        <v>4.4451086956521735</v>
      </c>
      <c r="Q388" s="8">
        <v>9.1269221327024794E-2</v>
      </c>
      <c r="R388" s="4">
        <v>8.9130434782608692</v>
      </c>
      <c r="S388" s="4">
        <v>0</v>
      </c>
      <c r="T388" s="10">
        <v>0</v>
      </c>
      <c r="U388" s="4">
        <v>5.3913043478260869</v>
      </c>
      <c r="V388" s="4">
        <v>0</v>
      </c>
      <c r="W388" s="10">
        <v>0</v>
      </c>
      <c r="X388" s="4">
        <v>102.6929347826087</v>
      </c>
      <c r="Y388" s="4">
        <v>13.864130434782609</v>
      </c>
      <c r="Z388" s="10">
        <v>0.13500568918525574</v>
      </c>
      <c r="AA388" s="4">
        <v>8.2961956521739122</v>
      </c>
      <c r="AB388" s="4">
        <v>0</v>
      </c>
      <c r="AC388" s="10">
        <v>0</v>
      </c>
      <c r="AD388" s="4">
        <v>186.79076086956522</v>
      </c>
      <c r="AE388" s="4">
        <v>6.1440217391304346</v>
      </c>
      <c r="AF388" s="10">
        <v>3.2892535532957998E-2</v>
      </c>
      <c r="AG388" s="4">
        <v>12.355978260869565</v>
      </c>
      <c r="AH388" s="4">
        <v>0</v>
      </c>
      <c r="AI388" s="10">
        <v>0</v>
      </c>
      <c r="AJ388" s="4">
        <v>0</v>
      </c>
      <c r="AK388" s="4">
        <v>0</v>
      </c>
      <c r="AL388" s="10" t="s">
        <v>1172</v>
      </c>
      <c r="AM388" s="1">
        <v>395502</v>
      </c>
      <c r="AN388" s="1">
        <v>3</v>
      </c>
      <c r="AX388"/>
      <c r="AY388"/>
    </row>
    <row r="389" spans="1:51" x14ac:dyDescent="0.25">
      <c r="A389" t="s">
        <v>721</v>
      </c>
      <c r="B389" t="s">
        <v>350</v>
      </c>
      <c r="C389" t="s">
        <v>1028</v>
      </c>
      <c r="D389" t="s">
        <v>797</v>
      </c>
      <c r="E389" s="4">
        <v>71.239130434782609</v>
      </c>
      <c r="F389" s="4">
        <v>220.02717391304344</v>
      </c>
      <c r="G389" s="4">
        <v>5.8423913043478262</v>
      </c>
      <c r="H389" s="10">
        <v>2.6553044337408922E-2</v>
      </c>
      <c r="I389" s="4">
        <v>206.24456521739128</v>
      </c>
      <c r="J389" s="4">
        <v>5.8423913043478262</v>
      </c>
      <c r="K389" s="10">
        <v>2.8327492160531244E-2</v>
      </c>
      <c r="L389" s="4">
        <v>35.304347826086953</v>
      </c>
      <c r="M389" s="4">
        <v>0</v>
      </c>
      <c r="N389" s="10">
        <v>0</v>
      </c>
      <c r="O389" s="4">
        <v>21.521739130434781</v>
      </c>
      <c r="P389" s="4">
        <v>0</v>
      </c>
      <c r="Q389" s="8">
        <v>0</v>
      </c>
      <c r="R389" s="4">
        <v>9.1739130434782616</v>
      </c>
      <c r="S389" s="4">
        <v>0</v>
      </c>
      <c r="T389" s="10">
        <v>0</v>
      </c>
      <c r="U389" s="4">
        <v>4.6086956521739131</v>
      </c>
      <c r="V389" s="4">
        <v>0</v>
      </c>
      <c r="W389" s="10">
        <v>0</v>
      </c>
      <c r="X389" s="4">
        <v>65.557065217391298</v>
      </c>
      <c r="Y389" s="4">
        <v>0.40760869565217389</v>
      </c>
      <c r="Z389" s="10">
        <v>6.2176165803108814E-3</v>
      </c>
      <c r="AA389" s="4">
        <v>0</v>
      </c>
      <c r="AB389" s="4">
        <v>0</v>
      </c>
      <c r="AC389" s="10" t="s">
        <v>1172</v>
      </c>
      <c r="AD389" s="4">
        <v>110.94836956521739</v>
      </c>
      <c r="AE389" s="4">
        <v>5.4347826086956523</v>
      </c>
      <c r="AF389" s="10">
        <v>4.8984790222635875E-2</v>
      </c>
      <c r="AG389" s="4">
        <v>8.2173913043478262</v>
      </c>
      <c r="AH389" s="4">
        <v>0</v>
      </c>
      <c r="AI389" s="10">
        <v>0</v>
      </c>
      <c r="AJ389" s="4">
        <v>0</v>
      </c>
      <c r="AK389" s="4">
        <v>0</v>
      </c>
      <c r="AL389" s="10" t="s">
        <v>1172</v>
      </c>
      <c r="AM389" s="1">
        <v>395594</v>
      </c>
      <c r="AN389" s="1">
        <v>3</v>
      </c>
      <c r="AX389"/>
      <c r="AY389"/>
    </row>
    <row r="390" spans="1:51" x14ac:dyDescent="0.25">
      <c r="A390" t="s">
        <v>721</v>
      </c>
      <c r="B390" t="s">
        <v>486</v>
      </c>
      <c r="C390" t="s">
        <v>887</v>
      </c>
      <c r="D390" t="s">
        <v>754</v>
      </c>
      <c r="E390" s="4">
        <v>67.717391304347828</v>
      </c>
      <c r="F390" s="4">
        <v>285.51456521739124</v>
      </c>
      <c r="G390" s="4">
        <v>46.793478260869563</v>
      </c>
      <c r="H390" s="10">
        <v>0.16389173780063002</v>
      </c>
      <c r="I390" s="4">
        <v>258.44663043478255</v>
      </c>
      <c r="J390" s="4">
        <v>46.472826086956516</v>
      </c>
      <c r="K390" s="10">
        <v>0.1798159488818859</v>
      </c>
      <c r="L390" s="4">
        <v>44.025434782608684</v>
      </c>
      <c r="M390" s="4">
        <v>0.32065217391304346</v>
      </c>
      <c r="N390" s="10">
        <v>7.2833391764641998E-3</v>
      </c>
      <c r="O390" s="4">
        <v>28.248260869565208</v>
      </c>
      <c r="P390" s="4">
        <v>0</v>
      </c>
      <c r="Q390" s="8">
        <v>0</v>
      </c>
      <c r="R390" s="4">
        <v>10.483695652173912</v>
      </c>
      <c r="S390" s="4">
        <v>0.32065217391304346</v>
      </c>
      <c r="T390" s="10">
        <v>3.0585795749092794E-2</v>
      </c>
      <c r="U390" s="4">
        <v>5.2934782608695654</v>
      </c>
      <c r="V390" s="4">
        <v>0</v>
      </c>
      <c r="W390" s="10">
        <v>0</v>
      </c>
      <c r="X390" s="4">
        <v>98.782608695652158</v>
      </c>
      <c r="Y390" s="4">
        <v>20.646739130434781</v>
      </c>
      <c r="Z390" s="10">
        <v>0.20901188380281693</v>
      </c>
      <c r="AA390" s="4">
        <v>11.290760869565217</v>
      </c>
      <c r="AB390" s="4">
        <v>0</v>
      </c>
      <c r="AC390" s="10">
        <v>0</v>
      </c>
      <c r="AD390" s="4">
        <v>131.41576086956519</v>
      </c>
      <c r="AE390" s="4">
        <v>25.826086956521738</v>
      </c>
      <c r="AF390" s="10">
        <v>0.19652199086040409</v>
      </c>
      <c r="AG390" s="4">
        <v>0</v>
      </c>
      <c r="AH390" s="4">
        <v>0</v>
      </c>
      <c r="AI390" s="10" t="s">
        <v>1172</v>
      </c>
      <c r="AJ390" s="4">
        <v>0</v>
      </c>
      <c r="AK390" s="4">
        <v>0</v>
      </c>
      <c r="AL390" s="10" t="s">
        <v>1172</v>
      </c>
      <c r="AM390" s="1">
        <v>395793</v>
      </c>
      <c r="AN390" s="1">
        <v>3</v>
      </c>
      <c r="AX390"/>
      <c r="AY390"/>
    </row>
    <row r="391" spans="1:51" x14ac:dyDescent="0.25">
      <c r="A391" t="s">
        <v>721</v>
      </c>
      <c r="B391" t="s">
        <v>542</v>
      </c>
      <c r="C391" t="s">
        <v>1099</v>
      </c>
      <c r="D391" t="s">
        <v>784</v>
      </c>
      <c r="E391" s="4">
        <v>83.25</v>
      </c>
      <c r="F391" s="4">
        <v>274.08565217391305</v>
      </c>
      <c r="G391" s="4">
        <v>33.103586956521752</v>
      </c>
      <c r="H391" s="10">
        <v>0.12077825560718092</v>
      </c>
      <c r="I391" s="4">
        <v>249.37369565217392</v>
      </c>
      <c r="J391" s="4">
        <v>32.111739130434792</v>
      </c>
      <c r="K391" s="10">
        <v>0.12876955224349002</v>
      </c>
      <c r="L391" s="4">
        <v>52.361304347826085</v>
      </c>
      <c r="M391" s="4">
        <v>3.9859782608695657</v>
      </c>
      <c r="N391" s="10">
        <v>7.6124502827345134E-2</v>
      </c>
      <c r="O391" s="4">
        <v>27.649347826086959</v>
      </c>
      <c r="P391" s="4">
        <v>2.9941304347826092</v>
      </c>
      <c r="Q391" s="8">
        <v>0.10828936919653739</v>
      </c>
      <c r="R391" s="4">
        <v>18.894021739130434</v>
      </c>
      <c r="S391" s="4">
        <v>0</v>
      </c>
      <c r="T391" s="10">
        <v>0</v>
      </c>
      <c r="U391" s="4">
        <v>5.8179347826086953</v>
      </c>
      <c r="V391" s="4">
        <v>0.99184782608695654</v>
      </c>
      <c r="W391" s="10">
        <v>0.1704810836057917</v>
      </c>
      <c r="X391" s="4">
        <v>69.400326086956539</v>
      </c>
      <c r="Y391" s="4">
        <v>15.561630434782613</v>
      </c>
      <c r="Z391" s="10">
        <v>0.22422993251190712</v>
      </c>
      <c r="AA391" s="4">
        <v>0</v>
      </c>
      <c r="AB391" s="4">
        <v>0</v>
      </c>
      <c r="AC391" s="10" t="s">
        <v>1172</v>
      </c>
      <c r="AD391" s="4">
        <v>120.69489130434781</v>
      </c>
      <c r="AE391" s="4">
        <v>13.555978260869569</v>
      </c>
      <c r="AF391" s="10">
        <v>0.11231608988889524</v>
      </c>
      <c r="AG391" s="4">
        <v>31.62913043478261</v>
      </c>
      <c r="AH391" s="4">
        <v>0</v>
      </c>
      <c r="AI391" s="10">
        <v>0</v>
      </c>
      <c r="AJ391" s="4">
        <v>0</v>
      </c>
      <c r="AK391" s="4">
        <v>0</v>
      </c>
      <c r="AL391" s="10" t="s">
        <v>1172</v>
      </c>
      <c r="AM391" s="1">
        <v>395878</v>
      </c>
      <c r="AN391" s="1">
        <v>3</v>
      </c>
      <c r="AX391"/>
      <c r="AY391"/>
    </row>
    <row r="392" spans="1:51" x14ac:dyDescent="0.25">
      <c r="A392" t="s">
        <v>721</v>
      </c>
      <c r="B392" t="s">
        <v>190</v>
      </c>
      <c r="C392" t="s">
        <v>804</v>
      </c>
      <c r="D392" t="s">
        <v>778</v>
      </c>
      <c r="E392" s="4">
        <v>79.184782608695656</v>
      </c>
      <c r="F392" s="4">
        <v>305.80152173913041</v>
      </c>
      <c r="G392" s="4">
        <v>8.388260869565217</v>
      </c>
      <c r="H392" s="10">
        <v>2.7430409181289087E-2</v>
      </c>
      <c r="I392" s="4">
        <v>293.88847826086953</v>
      </c>
      <c r="J392" s="4">
        <v>8.388260869565217</v>
      </c>
      <c r="K392" s="10">
        <v>2.8542326392664477E-2</v>
      </c>
      <c r="L392" s="4">
        <v>72.109456521739133</v>
      </c>
      <c r="M392" s="4">
        <v>0.16576086956521738</v>
      </c>
      <c r="N392" s="10">
        <v>2.2987396877030236E-3</v>
      </c>
      <c r="O392" s="4">
        <v>60.196413043478259</v>
      </c>
      <c r="P392" s="4">
        <v>0.16576086956521738</v>
      </c>
      <c r="Q392" s="8">
        <v>2.7536668911732785E-3</v>
      </c>
      <c r="R392" s="4">
        <v>4.7826086956521738</v>
      </c>
      <c r="S392" s="4">
        <v>0</v>
      </c>
      <c r="T392" s="10">
        <v>0</v>
      </c>
      <c r="U392" s="4">
        <v>7.1304347826086953</v>
      </c>
      <c r="V392" s="4">
        <v>0</v>
      </c>
      <c r="W392" s="10">
        <v>0</v>
      </c>
      <c r="X392" s="4">
        <v>83.735869565217385</v>
      </c>
      <c r="Y392" s="4">
        <v>0</v>
      </c>
      <c r="Z392" s="10">
        <v>0</v>
      </c>
      <c r="AA392" s="4">
        <v>0</v>
      </c>
      <c r="AB392" s="4">
        <v>0</v>
      </c>
      <c r="AC392" s="10" t="s">
        <v>1172</v>
      </c>
      <c r="AD392" s="4">
        <v>149.9561956521739</v>
      </c>
      <c r="AE392" s="4">
        <v>8.2225000000000001</v>
      </c>
      <c r="AF392" s="10">
        <v>5.4832679398404034E-2</v>
      </c>
      <c r="AG392" s="4">
        <v>0</v>
      </c>
      <c r="AH392" s="4">
        <v>0</v>
      </c>
      <c r="AI392" s="10" t="s">
        <v>1172</v>
      </c>
      <c r="AJ392" s="4">
        <v>0</v>
      </c>
      <c r="AK392" s="4">
        <v>0</v>
      </c>
      <c r="AL392" s="10" t="s">
        <v>1172</v>
      </c>
      <c r="AM392" s="1">
        <v>395367</v>
      </c>
      <c r="AN392" s="1">
        <v>3</v>
      </c>
      <c r="AX392"/>
      <c r="AY392"/>
    </row>
    <row r="393" spans="1:51" x14ac:dyDescent="0.25">
      <c r="A393" t="s">
        <v>721</v>
      </c>
      <c r="B393" t="s">
        <v>429</v>
      </c>
      <c r="C393" t="s">
        <v>1013</v>
      </c>
      <c r="D393" t="s">
        <v>767</v>
      </c>
      <c r="E393" s="4">
        <v>127.8804347826087</v>
      </c>
      <c r="F393" s="4">
        <v>414.91315217391309</v>
      </c>
      <c r="G393" s="4">
        <v>62.779347826086962</v>
      </c>
      <c r="H393" s="10">
        <v>0.15130720127129799</v>
      </c>
      <c r="I393" s="4">
        <v>364.51369565217396</v>
      </c>
      <c r="J393" s="4">
        <v>62.779347826086962</v>
      </c>
      <c r="K393" s="10">
        <v>0.17222767916515333</v>
      </c>
      <c r="L393" s="4">
        <v>100.71467391304348</v>
      </c>
      <c r="M393" s="4">
        <v>2.6413043478260869</v>
      </c>
      <c r="N393" s="10">
        <v>2.6225615843293849E-2</v>
      </c>
      <c r="O393" s="4">
        <v>55.535326086956523</v>
      </c>
      <c r="P393" s="4">
        <v>2.6413043478260869</v>
      </c>
      <c r="Q393" s="8">
        <v>4.7560796594412091E-2</v>
      </c>
      <c r="R393" s="4">
        <v>39.396739130434781</v>
      </c>
      <c r="S393" s="4">
        <v>0</v>
      </c>
      <c r="T393" s="10">
        <v>0</v>
      </c>
      <c r="U393" s="4">
        <v>5.7826086956521738</v>
      </c>
      <c r="V393" s="4">
        <v>0</v>
      </c>
      <c r="W393" s="10">
        <v>0</v>
      </c>
      <c r="X393" s="4">
        <v>93.79217391304347</v>
      </c>
      <c r="Y393" s="4">
        <v>14.382608695652175</v>
      </c>
      <c r="Z393" s="10">
        <v>0.15334550949833584</v>
      </c>
      <c r="AA393" s="4">
        <v>5.2201086956521738</v>
      </c>
      <c r="AB393" s="4">
        <v>0</v>
      </c>
      <c r="AC393" s="10">
        <v>0</v>
      </c>
      <c r="AD393" s="4">
        <v>195.03402173913045</v>
      </c>
      <c r="AE393" s="4">
        <v>45.755434782608695</v>
      </c>
      <c r="AF393" s="10">
        <v>0.23460232412070803</v>
      </c>
      <c r="AG393" s="4">
        <v>20.152173913043477</v>
      </c>
      <c r="AH393" s="4">
        <v>0</v>
      </c>
      <c r="AI393" s="10">
        <v>0</v>
      </c>
      <c r="AJ393" s="4">
        <v>0</v>
      </c>
      <c r="AK393" s="4">
        <v>0</v>
      </c>
      <c r="AL393" s="10" t="s">
        <v>1172</v>
      </c>
      <c r="AM393" s="1">
        <v>395710</v>
      </c>
      <c r="AN393" s="1">
        <v>3</v>
      </c>
      <c r="AX393"/>
      <c r="AY393"/>
    </row>
    <row r="394" spans="1:51" x14ac:dyDescent="0.25">
      <c r="A394" t="s">
        <v>721</v>
      </c>
      <c r="B394" t="s">
        <v>314</v>
      </c>
      <c r="C394" t="s">
        <v>1034</v>
      </c>
      <c r="D394" t="s">
        <v>736</v>
      </c>
      <c r="E394" s="4">
        <v>73.054347826086953</v>
      </c>
      <c r="F394" s="4">
        <v>282.33065217391305</v>
      </c>
      <c r="G394" s="4">
        <v>126.72739130434782</v>
      </c>
      <c r="H394" s="10">
        <v>0.44886161076936459</v>
      </c>
      <c r="I394" s="4">
        <v>260.07521739130436</v>
      </c>
      <c r="J394" s="4">
        <v>126.72739130434782</v>
      </c>
      <c r="K394" s="10">
        <v>0.48727207680721124</v>
      </c>
      <c r="L394" s="4">
        <v>64.491413043478261</v>
      </c>
      <c r="M394" s="4">
        <v>20.132717391304347</v>
      </c>
      <c r="N394" s="10">
        <v>0.31217671378562362</v>
      </c>
      <c r="O394" s="4">
        <v>42.235978260869572</v>
      </c>
      <c r="P394" s="4">
        <v>20.132717391304347</v>
      </c>
      <c r="Q394" s="8">
        <v>0.47667221691788619</v>
      </c>
      <c r="R394" s="4">
        <v>16.690217391304348</v>
      </c>
      <c r="S394" s="4">
        <v>0</v>
      </c>
      <c r="T394" s="10">
        <v>0</v>
      </c>
      <c r="U394" s="4">
        <v>5.5652173913043477</v>
      </c>
      <c r="V394" s="4">
        <v>0</v>
      </c>
      <c r="W394" s="10">
        <v>0</v>
      </c>
      <c r="X394" s="4">
        <v>62.931956521739146</v>
      </c>
      <c r="Y394" s="4">
        <v>28.244456521739142</v>
      </c>
      <c r="Z394" s="10">
        <v>0.44880944567458997</v>
      </c>
      <c r="AA394" s="4">
        <v>0</v>
      </c>
      <c r="AB394" s="4">
        <v>0</v>
      </c>
      <c r="AC394" s="10" t="s">
        <v>1172</v>
      </c>
      <c r="AD394" s="4">
        <v>130.75782608695653</v>
      </c>
      <c r="AE394" s="4">
        <v>78.350217391304326</v>
      </c>
      <c r="AF394" s="10">
        <v>0.59920097890890212</v>
      </c>
      <c r="AG394" s="4">
        <v>24.149456521739129</v>
      </c>
      <c r="AH394" s="4">
        <v>0</v>
      </c>
      <c r="AI394" s="10">
        <v>0</v>
      </c>
      <c r="AJ394" s="4">
        <v>0</v>
      </c>
      <c r="AK394" s="4">
        <v>0</v>
      </c>
      <c r="AL394" s="10" t="s">
        <v>1172</v>
      </c>
      <c r="AM394" s="1">
        <v>395545</v>
      </c>
      <c r="AN394" s="1">
        <v>3</v>
      </c>
      <c r="AX394"/>
      <c r="AY394"/>
    </row>
    <row r="395" spans="1:51" x14ac:dyDescent="0.25">
      <c r="A395" t="s">
        <v>721</v>
      </c>
      <c r="B395" t="s">
        <v>438</v>
      </c>
      <c r="C395" t="s">
        <v>809</v>
      </c>
      <c r="D395" t="s">
        <v>734</v>
      </c>
      <c r="E395" s="4">
        <v>71.619565217391298</v>
      </c>
      <c r="F395" s="4">
        <v>264.76358695652175</v>
      </c>
      <c r="G395" s="4">
        <v>0</v>
      </c>
      <c r="H395" s="10">
        <v>0</v>
      </c>
      <c r="I395" s="4">
        <v>244.56793478260869</v>
      </c>
      <c r="J395" s="4">
        <v>0</v>
      </c>
      <c r="K395" s="10">
        <v>0</v>
      </c>
      <c r="L395" s="4">
        <v>43.845108695652179</v>
      </c>
      <c r="M395" s="4">
        <v>0</v>
      </c>
      <c r="N395" s="10">
        <v>0</v>
      </c>
      <c r="O395" s="4">
        <v>30.432065217391305</v>
      </c>
      <c r="P395" s="4">
        <v>0</v>
      </c>
      <c r="Q395" s="8">
        <v>0</v>
      </c>
      <c r="R395" s="4">
        <v>8.7173913043478262</v>
      </c>
      <c r="S395" s="4">
        <v>0</v>
      </c>
      <c r="T395" s="10">
        <v>0</v>
      </c>
      <c r="U395" s="4">
        <v>4.6956521739130439</v>
      </c>
      <c r="V395" s="4">
        <v>0</v>
      </c>
      <c r="W395" s="10">
        <v>0</v>
      </c>
      <c r="X395" s="4">
        <v>69.543478260869563</v>
      </c>
      <c r="Y395" s="4">
        <v>0</v>
      </c>
      <c r="Z395" s="10">
        <v>0</v>
      </c>
      <c r="AA395" s="4">
        <v>6.7826086956521738</v>
      </c>
      <c r="AB395" s="4">
        <v>0</v>
      </c>
      <c r="AC395" s="10">
        <v>0</v>
      </c>
      <c r="AD395" s="4">
        <v>144.59239130434781</v>
      </c>
      <c r="AE395" s="4">
        <v>0</v>
      </c>
      <c r="AF395" s="10">
        <v>0</v>
      </c>
      <c r="AG395" s="4">
        <v>0</v>
      </c>
      <c r="AH395" s="4">
        <v>0</v>
      </c>
      <c r="AI395" s="10" t="s">
        <v>1172</v>
      </c>
      <c r="AJ395" s="4">
        <v>0</v>
      </c>
      <c r="AK395" s="4">
        <v>0</v>
      </c>
      <c r="AL395" s="10" t="s">
        <v>1172</v>
      </c>
      <c r="AM395" s="1">
        <v>395721</v>
      </c>
      <c r="AN395" s="1">
        <v>3</v>
      </c>
      <c r="AX395"/>
      <c r="AY395"/>
    </row>
    <row r="396" spans="1:51" x14ac:dyDescent="0.25">
      <c r="A396" t="s">
        <v>721</v>
      </c>
      <c r="B396" t="s">
        <v>250</v>
      </c>
      <c r="C396" t="s">
        <v>1011</v>
      </c>
      <c r="D396" t="s">
        <v>736</v>
      </c>
      <c r="E396" s="4">
        <v>255.07608695652175</v>
      </c>
      <c r="F396" s="4">
        <v>847.45760869565243</v>
      </c>
      <c r="G396" s="4">
        <v>353.50869565217391</v>
      </c>
      <c r="H396" s="10">
        <v>0.41714026993783182</v>
      </c>
      <c r="I396" s="4">
        <v>812.5793478260872</v>
      </c>
      <c r="J396" s="4">
        <v>353.50869565217391</v>
      </c>
      <c r="K396" s="10">
        <v>0.435045139404446</v>
      </c>
      <c r="L396" s="4">
        <v>134.92826086956521</v>
      </c>
      <c r="M396" s="4">
        <v>39.958695652173908</v>
      </c>
      <c r="N396" s="10">
        <v>0.29614771134419254</v>
      </c>
      <c r="O396" s="4">
        <v>109.13369565217388</v>
      </c>
      <c r="P396" s="4">
        <v>39.958695652173908</v>
      </c>
      <c r="Q396" s="8">
        <v>0.36614443791520179</v>
      </c>
      <c r="R396" s="4">
        <v>22.925000000000001</v>
      </c>
      <c r="S396" s="4">
        <v>0</v>
      </c>
      <c r="T396" s="10">
        <v>0</v>
      </c>
      <c r="U396" s="4">
        <v>2.8695652173913042</v>
      </c>
      <c r="V396" s="4">
        <v>0</v>
      </c>
      <c r="W396" s="10">
        <v>0</v>
      </c>
      <c r="X396" s="4">
        <v>212.98804347826089</v>
      </c>
      <c r="Y396" s="4">
        <v>131.64673913043478</v>
      </c>
      <c r="Z396" s="10">
        <v>0.61809450418221057</v>
      </c>
      <c r="AA396" s="4">
        <v>9.0836956521739136</v>
      </c>
      <c r="AB396" s="4">
        <v>0</v>
      </c>
      <c r="AC396" s="10">
        <v>0</v>
      </c>
      <c r="AD396" s="4">
        <v>490.03913043478281</v>
      </c>
      <c r="AE396" s="4">
        <v>181.48478260869564</v>
      </c>
      <c r="AF396" s="10">
        <v>0.37034753214029031</v>
      </c>
      <c r="AG396" s="4">
        <v>0.41847826086956524</v>
      </c>
      <c r="AH396" s="4">
        <v>0.41847826086956524</v>
      </c>
      <c r="AI396" s="10">
        <v>1</v>
      </c>
      <c r="AJ396" s="4">
        <v>0</v>
      </c>
      <c r="AK396" s="4">
        <v>0</v>
      </c>
      <c r="AL396" s="10" t="s">
        <v>1172</v>
      </c>
      <c r="AM396" s="1">
        <v>395454</v>
      </c>
      <c r="AN396" s="1">
        <v>3</v>
      </c>
      <c r="AX396"/>
      <c r="AY396"/>
    </row>
    <row r="397" spans="1:51" x14ac:dyDescent="0.25">
      <c r="A397" t="s">
        <v>721</v>
      </c>
      <c r="B397" t="s">
        <v>19</v>
      </c>
      <c r="C397" t="s">
        <v>897</v>
      </c>
      <c r="D397" t="s">
        <v>741</v>
      </c>
      <c r="E397" s="4">
        <v>90.347826086956516</v>
      </c>
      <c r="F397" s="4">
        <v>487.25489130434778</v>
      </c>
      <c r="G397" s="4">
        <v>110.85869565217389</v>
      </c>
      <c r="H397" s="10">
        <v>0.22751684514733717</v>
      </c>
      <c r="I397" s="4">
        <v>437.00869565217386</v>
      </c>
      <c r="J397" s="4">
        <v>110.85869565217389</v>
      </c>
      <c r="K397" s="10">
        <v>0.25367617796879971</v>
      </c>
      <c r="L397" s="4">
        <v>145.33967391304344</v>
      </c>
      <c r="M397" s="4">
        <v>19.790217391304335</v>
      </c>
      <c r="N397" s="10">
        <v>0.13616527998504249</v>
      </c>
      <c r="O397" s="4">
        <v>95.093478260869546</v>
      </c>
      <c r="P397" s="4">
        <v>19.790217391304335</v>
      </c>
      <c r="Q397" s="8">
        <v>0.20811329812770035</v>
      </c>
      <c r="R397" s="4">
        <v>50.24619565217391</v>
      </c>
      <c r="S397" s="4">
        <v>0</v>
      </c>
      <c r="T397" s="10">
        <v>0</v>
      </c>
      <c r="U397" s="4">
        <v>0</v>
      </c>
      <c r="V397" s="4">
        <v>0</v>
      </c>
      <c r="W397" s="10" t="s">
        <v>1172</v>
      </c>
      <c r="X397" s="4">
        <v>55.56304347826088</v>
      </c>
      <c r="Y397" s="4">
        <v>15.007608695652159</v>
      </c>
      <c r="Z397" s="10">
        <v>0.27010055166477531</v>
      </c>
      <c r="AA397" s="4">
        <v>0</v>
      </c>
      <c r="AB397" s="4">
        <v>0</v>
      </c>
      <c r="AC397" s="10" t="s">
        <v>1172</v>
      </c>
      <c r="AD397" s="4">
        <v>285.99021739130433</v>
      </c>
      <c r="AE397" s="4">
        <v>76.060869565217402</v>
      </c>
      <c r="AF397" s="10">
        <v>0.26595619339366283</v>
      </c>
      <c r="AG397" s="4">
        <v>0.3619565217391304</v>
      </c>
      <c r="AH397" s="4">
        <v>0</v>
      </c>
      <c r="AI397" s="10">
        <v>0</v>
      </c>
      <c r="AJ397" s="4">
        <v>0</v>
      </c>
      <c r="AK397" s="4">
        <v>0</v>
      </c>
      <c r="AL397" s="10" t="s">
        <v>1172</v>
      </c>
      <c r="AM397" s="1">
        <v>395001</v>
      </c>
      <c r="AN397" s="1">
        <v>3</v>
      </c>
      <c r="AX397"/>
      <c r="AY397"/>
    </row>
    <row r="398" spans="1:51" x14ac:dyDescent="0.25">
      <c r="A398" t="s">
        <v>721</v>
      </c>
      <c r="B398" t="s">
        <v>517</v>
      </c>
      <c r="C398" t="s">
        <v>857</v>
      </c>
      <c r="D398" t="s">
        <v>759</v>
      </c>
      <c r="E398" s="4">
        <v>58.75</v>
      </c>
      <c r="F398" s="4">
        <v>195.88423913043471</v>
      </c>
      <c r="G398" s="4">
        <v>31.546195652173914</v>
      </c>
      <c r="H398" s="10">
        <v>0.16104509373604092</v>
      </c>
      <c r="I398" s="4">
        <v>177.14782608695643</v>
      </c>
      <c r="J398" s="4">
        <v>31.546195652173914</v>
      </c>
      <c r="K398" s="10">
        <v>0.17807836736697438</v>
      </c>
      <c r="L398" s="4">
        <v>52.269673913043469</v>
      </c>
      <c r="M398" s="4">
        <v>0.78260869565217395</v>
      </c>
      <c r="N398" s="10">
        <v>1.4972519188739005E-2</v>
      </c>
      <c r="O398" s="4">
        <v>33.582173913043469</v>
      </c>
      <c r="P398" s="4">
        <v>0.78260869565217395</v>
      </c>
      <c r="Q398" s="8">
        <v>2.3304289283910984E-2</v>
      </c>
      <c r="R398" s="4">
        <v>13.551630434782609</v>
      </c>
      <c r="S398" s="4">
        <v>0</v>
      </c>
      <c r="T398" s="10">
        <v>0</v>
      </c>
      <c r="U398" s="4">
        <v>5.1358695652173916</v>
      </c>
      <c r="V398" s="4">
        <v>0</v>
      </c>
      <c r="W398" s="10">
        <v>0</v>
      </c>
      <c r="X398" s="4">
        <v>51.319891304347813</v>
      </c>
      <c r="Y398" s="4">
        <v>8.0190217391304355</v>
      </c>
      <c r="Z398" s="10">
        <v>0.15625562594383485</v>
      </c>
      <c r="AA398" s="4">
        <v>4.8913043478260872E-2</v>
      </c>
      <c r="AB398" s="4">
        <v>0</v>
      </c>
      <c r="AC398" s="10">
        <v>0</v>
      </c>
      <c r="AD398" s="4">
        <v>92.245760869565146</v>
      </c>
      <c r="AE398" s="4">
        <v>22.744565217391305</v>
      </c>
      <c r="AF398" s="10">
        <v>0.24656488279772509</v>
      </c>
      <c r="AG398" s="4">
        <v>0</v>
      </c>
      <c r="AH398" s="4">
        <v>0</v>
      </c>
      <c r="AI398" s="10" t="s">
        <v>1172</v>
      </c>
      <c r="AJ398" s="4">
        <v>0</v>
      </c>
      <c r="AK398" s="4">
        <v>0</v>
      </c>
      <c r="AL398" s="10" t="s">
        <v>1172</v>
      </c>
      <c r="AM398" s="1">
        <v>395840</v>
      </c>
      <c r="AN398" s="1">
        <v>3</v>
      </c>
      <c r="AX398"/>
      <c r="AY398"/>
    </row>
    <row r="399" spans="1:51" x14ac:dyDescent="0.25">
      <c r="A399" t="s">
        <v>721</v>
      </c>
      <c r="B399" t="s">
        <v>449</v>
      </c>
      <c r="C399" t="s">
        <v>881</v>
      </c>
      <c r="D399" t="s">
        <v>774</v>
      </c>
      <c r="E399" s="4">
        <v>114.84782608695652</v>
      </c>
      <c r="F399" s="4">
        <v>411.02065217391316</v>
      </c>
      <c r="G399" s="4">
        <v>8.1619565217391301</v>
      </c>
      <c r="H399" s="10">
        <v>1.9857777166597462E-2</v>
      </c>
      <c r="I399" s="4">
        <v>396.15434782608702</v>
      </c>
      <c r="J399" s="4">
        <v>8.1619565217391301</v>
      </c>
      <c r="K399" s="10">
        <v>2.0602970954447922E-2</v>
      </c>
      <c r="L399" s="4">
        <v>109.48369565217391</v>
      </c>
      <c r="M399" s="4">
        <v>0</v>
      </c>
      <c r="N399" s="10">
        <v>0</v>
      </c>
      <c r="O399" s="4">
        <v>97.87826086956521</v>
      </c>
      <c r="P399" s="4">
        <v>0</v>
      </c>
      <c r="Q399" s="8">
        <v>0</v>
      </c>
      <c r="R399" s="4">
        <v>6.5510869565217407</v>
      </c>
      <c r="S399" s="4">
        <v>0</v>
      </c>
      <c r="T399" s="10">
        <v>0</v>
      </c>
      <c r="U399" s="4">
        <v>5.0543478260869561</v>
      </c>
      <c r="V399" s="4">
        <v>0</v>
      </c>
      <c r="W399" s="10">
        <v>0</v>
      </c>
      <c r="X399" s="4">
        <v>66.284782608695664</v>
      </c>
      <c r="Y399" s="4">
        <v>7.8608695652173903</v>
      </c>
      <c r="Z399" s="10">
        <v>0.11859237151946472</v>
      </c>
      <c r="AA399" s="4">
        <v>3.2608695652173911</v>
      </c>
      <c r="AB399" s="4">
        <v>0</v>
      </c>
      <c r="AC399" s="10">
        <v>0</v>
      </c>
      <c r="AD399" s="4">
        <v>231.99130434782614</v>
      </c>
      <c r="AE399" s="4">
        <v>0.30108695652173911</v>
      </c>
      <c r="AF399" s="10">
        <v>1.2978372502717489E-3</v>
      </c>
      <c r="AG399" s="4">
        <v>0</v>
      </c>
      <c r="AH399" s="4">
        <v>0</v>
      </c>
      <c r="AI399" s="10" t="s">
        <v>1172</v>
      </c>
      <c r="AJ399" s="4">
        <v>0</v>
      </c>
      <c r="AK399" s="4">
        <v>0</v>
      </c>
      <c r="AL399" s="10" t="s">
        <v>1172</v>
      </c>
      <c r="AM399" s="1">
        <v>395738</v>
      </c>
      <c r="AN399" s="1">
        <v>3</v>
      </c>
      <c r="AX399"/>
      <c r="AY399"/>
    </row>
    <row r="400" spans="1:51" x14ac:dyDescent="0.25">
      <c r="A400" t="s">
        <v>721</v>
      </c>
      <c r="B400" t="s">
        <v>180</v>
      </c>
      <c r="C400" t="s">
        <v>864</v>
      </c>
      <c r="D400" t="s">
        <v>791</v>
      </c>
      <c r="E400" s="4">
        <v>68.054347826086953</v>
      </c>
      <c r="F400" s="4">
        <v>250.20108695652175</v>
      </c>
      <c r="G400" s="4">
        <v>0</v>
      </c>
      <c r="H400" s="10">
        <v>0</v>
      </c>
      <c r="I400" s="4">
        <v>227.43206521739131</v>
      </c>
      <c r="J400" s="4">
        <v>0</v>
      </c>
      <c r="K400" s="10">
        <v>0</v>
      </c>
      <c r="L400" s="4">
        <v>69.8125</v>
      </c>
      <c r="M400" s="4">
        <v>0</v>
      </c>
      <c r="N400" s="10">
        <v>0</v>
      </c>
      <c r="O400" s="4">
        <v>56.25</v>
      </c>
      <c r="P400" s="4">
        <v>0</v>
      </c>
      <c r="Q400" s="8">
        <v>0</v>
      </c>
      <c r="R400" s="4">
        <v>8.3940217391304355</v>
      </c>
      <c r="S400" s="4">
        <v>0</v>
      </c>
      <c r="T400" s="10">
        <v>0</v>
      </c>
      <c r="U400" s="4">
        <v>5.1684782608695654</v>
      </c>
      <c r="V400" s="4">
        <v>0</v>
      </c>
      <c r="W400" s="10">
        <v>0</v>
      </c>
      <c r="X400" s="4">
        <v>26.407608695652176</v>
      </c>
      <c r="Y400" s="4">
        <v>0</v>
      </c>
      <c r="Z400" s="10">
        <v>0</v>
      </c>
      <c r="AA400" s="4">
        <v>9.2065217391304355</v>
      </c>
      <c r="AB400" s="4">
        <v>0</v>
      </c>
      <c r="AC400" s="10">
        <v>0</v>
      </c>
      <c r="AD400" s="4">
        <v>135.86141304347825</v>
      </c>
      <c r="AE400" s="4">
        <v>0</v>
      </c>
      <c r="AF400" s="10">
        <v>0</v>
      </c>
      <c r="AG400" s="4">
        <v>8.9130434782608692</v>
      </c>
      <c r="AH400" s="4">
        <v>0</v>
      </c>
      <c r="AI400" s="10">
        <v>0</v>
      </c>
      <c r="AJ400" s="4">
        <v>0</v>
      </c>
      <c r="AK400" s="4">
        <v>0</v>
      </c>
      <c r="AL400" s="10" t="s">
        <v>1172</v>
      </c>
      <c r="AM400" s="1">
        <v>395355</v>
      </c>
      <c r="AN400" s="1">
        <v>3</v>
      </c>
      <c r="AX400"/>
      <c r="AY400"/>
    </row>
    <row r="401" spans="1:51" x14ac:dyDescent="0.25">
      <c r="A401" t="s">
        <v>721</v>
      </c>
      <c r="B401" t="s">
        <v>125</v>
      </c>
      <c r="C401" t="s">
        <v>951</v>
      </c>
      <c r="D401" t="s">
        <v>777</v>
      </c>
      <c r="E401" s="4">
        <v>88.902173913043484</v>
      </c>
      <c r="F401" s="4">
        <v>268.17565217391308</v>
      </c>
      <c r="G401" s="4">
        <v>16.713586956521738</v>
      </c>
      <c r="H401" s="10">
        <v>6.2323282598686115E-2</v>
      </c>
      <c r="I401" s="4">
        <v>257.55934782608699</v>
      </c>
      <c r="J401" s="4">
        <v>16.713586956521738</v>
      </c>
      <c r="K401" s="10">
        <v>6.489217765766099E-2</v>
      </c>
      <c r="L401" s="4">
        <v>45.268913043478264</v>
      </c>
      <c r="M401" s="4">
        <v>4.806304347826087</v>
      </c>
      <c r="N401" s="10">
        <v>0.1061722940687774</v>
      </c>
      <c r="O401" s="4">
        <v>34.747173913043483</v>
      </c>
      <c r="P401" s="4">
        <v>4.806304347826087</v>
      </c>
      <c r="Q401" s="8">
        <v>0.13832216570631328</v>
      </c>
      <c r="R401" s="4">
        <v>5.3913043478260869</v>
      </c>
      <c r="S401" s="4">
        <v>0</v>
      </c>
      <c r="T401" s="10">
        <v>0</v>
      </c>
      <c r="U401" s="4">
        <v>5.1304347826086953</v>
      </c>
      <c r="V401" s="4">
        <v>0</v>
      </c>
      <c r="W401" s="10">
        <v>0</v>
      </c>
      <c r="X401" s="4">
        <v>56.885326086956518</v>
      </c>
      <c r="Y401" s="4">
        <v>3.185869565217391</v>
      </c>
      <c r="Z401" s="10">
        <v>5.6005120904947976E-2</v>
      </c>
      <c r="AA401" s="4">
        <v>9.4565217391304343E-2</v>
      </c>
      <c r="AB401" s="4">
        <v>0</v>
      </c>
      <c r="AC401" s="10">
        <v>0</v>
      </c>
      <c r="AD401" s="4">
        <v>140.55978260869568</v>
      </c>
      <c r="AE401" s="4">
        <v>8.7214130434782593</v>
      </c>
      <c r="AF401" s="10">
        <v>6.204771294900048E-2</v>
      </c>
      <c r="AG401" s="4">
        <v>25.36706521739131</v>
      </c>
      <c r="AH401" s="4">
        <v>0</v>
      </c>
      <c r="AI401" s="10">
        <v>0</v>
      </c>
      <c r="AJ401" s="4">
        <v>0</v>
      </c>
      <c r="AK401" s="4">
        <v>0</v>
      </c>
      <c r="AL401" s="10" t="s">
        <v>1172</v>
      </c>
      <c r="AM401" s="1">
        <v>395265</v>
      </c>
      <c r="AN401" s="1">
        <v>3</v>
      </c>
      <c r="AX401"/>
      <c r="AY401"/>
    </row>
    <row r="402" spans="1:51" x14ac:dyDescent="0.25">
      <c r="A402" t="s">
        <v>721</v>
      </c>
      <c r="B402" t="s">
        <v>665</v>
      </c>
      <c r="C402" t="s">
        <v>1121</v>
      </c>
      <c r="D402" t="s">
        <v>773</v>
      </c>
      <c r="E402" s="4">
        <v>17.869565217391305</v>
      </c>
      <c r="F402" s="4">
        <v>100.27978260869564</v>
      </c>
      <c r="G402" s="4">
        <v>13.724239130434784</v>
      </c>
      <c r="H402" s="10">
        <v>0.13685948227459263</v>
      </c>
      <c r="I402" s="4">
        <v>88.855869565217375</v>
      </c>
      <c r="J402" s="4">
        <v>13.724239130434784</v>
      </c>
      <c r="K402" s="10">
        <v>0.15445506523754887</v>
      </c>
      <c r="L402" s="4">
        <v>40.609782608695639</v>
      </c>
      <c r="M402" s="4">
        <v>13.724239130434784</v>
      </c>
      <c r="N402" s="10">
        <v>0.33795401622012272</v>
      </c>
      <c r="O402" s="4">
        <v>29.185869565217381</v>
      </c>
      <c r="P402" s="4">
        <v>13.724239130434784</v>
      </c>
      <c r="Q402" s="8">
        <v>0.47023574540985458</v>
      </c>
      <c r="R402" s="4">
        <v>5.7391304347826084</v>
      </c>
      <c r="S402" s="4">
        <v>0</v>
      </c>
      <c r="T402" s="10">
        <v>0</v>
      </c>
      <c r="U402" s="4">
        <v>5.6847826086956523</v>
      </c>
      <c r="V402" s="4">
        <v>0</v>
      </c>
      <c r="W402" s="10">
        <v>0</v>
      </c>
      <c r="X402" s="4">
        <v>19.954239130434793</v>
      </c>
      <c r="Y402" s="4">
        <v>0</v>
      </c>
      <c r="Z402" s="10">
        <v>0</v>
      </c>
      <c r="AA402" s="4">
        <v>0</v>
      </c>
      <c r="AB402" s="4">
        <v>0</v>
      </c>
      <c r="AC402" s="10" t="s">
        <v>1172</v>
      </c>
      <c r="AD402" s="4">
        <v>39.715760869565209</v>
      </c>
      <c r="AE402" s="4">
        <v>0</v>
      </c>
      <c r="AF402" s="10">
        <v>0</v>
      </c>
      <c r="AG402" s="4">
        <v>0</v>
      </c>
      <c r="AH402" s="4">
        <v>0</v>
      </c>
      <c r="AI402" s="10" t="s">
        <v>1172</v>
      </c>
      <c r="AJ402" s="4">
        <v>0</v>
      </c>
      <c r="AK402" s="4">
        <v>0</v>
      </c>
      <c r="AL402" s="10" t="s">
        <v>1172</v>
      </c>
      <c r="AM402" s="1">
        <v>396134</v>
      </c>
      <c r="AN402" s="1">
        <v>3</v>
      </c>
      <c r="AX402"/>
      <c r="AY402"/>
    </row>
    <row r="403" spans="1:51" x14ac:dyDescent="0.25">
      <c r="A403" t="s">
        <v>721</v>
      </c>
      <c r="B403" t="s">
        <v>226</v>
      </c>
      <c r="C403" t="s">
        <v>860</v>
      </c>
      <c r="D403" t="s">
        <v>782</v>
      </c>
      <c r="E403" s="4">
        <v>98.402173913043484</v>
      </c>
      <c r="F403" s="4">
        <v>324.67097826086962</v>
      </c>
      <c r="G403" s="4">
        <v>0</v>
      </c>
      <c r="H403" s="10">
        <v>0</v>
      </c>
      <c r="I403" s="4">
        <v>302.81565217391307</v>
      </c>
      <c r="J403" s="4">
        <v>0</v>
      </c>
      <c r="K403" s="10">
        <v>0</v>
      </c>
      <c r="L403" s="4">
        <v>57.717065217391294</v>
      </c>
      <c r="M403" s="4">
        <v>0</v>
      </c>
      <c r="N403" s="10">
        <v>0</v>
      </c>
      <c r="O403" s="4">
        <v>42.15184782608695</v>
      </c>
      <c r="P403" s="4">
        <v>0</v>
      </c>
      <c r="Q403" s="8">
        <v>0</v>
      </c>
      <c r="R403" s="4">
        <v>11.043478260869565</v>
      </c>
      <c r="S403" s="4">
        <v>0</v>
      </c>
      <c r="T403" s="10">
        <v>0</v>
      </c>
      <c r="U403" s="4">
        <v>4.5217391304347823</v>
      </c>
      <c r="V403" s="4">
        <v>0</v>
      </c>
      <c r="W403" s="10">
        <v>0</v>
      </c>
      <c r="X403" s="4">
        <v>80.755108695652183</v>
      </c>
      <c r="Y403" s="4">
        <v>0</v>
      </c>
      <c r="Z403" s="10">
        <v>0</v>
      </c>
      <c r="AA403" s="4">
        <v>6.2901086956521723</v>
      </c>
      <c r="AB403" s="4">
        <v>0</v>
      </c>
      <c r="AC403" s="10">
        <v>0</v>
      </c>
      <c r="AD403" s="4">
        <v>143.11619565217393</v>
      </c>
      <c r="AE403" s="4">
        <v>0</v>
      </c>
      <c r="AF403" s="10">
        <v>0</v>
      </c>
      <c r="AG403" s="4">
        <v>36.792499999999997</v>
      </c>
      <c r="AH403" s="4">
        <v>0</v>
      </c>
      <c r="AI403" s="10">
        <v>0</v>
      </c>
      <c r="AJ403" s="4">
        <v>0</v>
      </c>
      <c r="AK403" s="4">
        <v>0</v>
      </c>
      <c r="AL403" s="10" t="s">
        <v>1172</v>
      </c>
      <c r="AM403" s="1">
        <v>395422</v>
      </c>
      <c r="AN403" s="1">
        <v>3</v>
      </c>
      <c r="AX403"/>
      <c r="AY403"/>
    </row>
    <row r="404" spans="1:51" x14ac:dyDescent="0.25">
      <c r="A404" t="s">
        <v>721</v>
      </c>
      <c r="B404" t="s">
        <v>319</v>
      </c>
      <c r="C404" t="s">
        <v>1036</v>
      </c>
      <c r="D404" t="s">
        <v>736</v>
      </c>
      <c r="E404" s="4">
        <v>110.3695652173913</v>
      </c>
      <c r="F404" s="4">
        <v>356.64695652173918</v>
      </c>
      <c r="G404" s="4">
        <v>1.645217391304348</v>
      </c>
      <c r="H404" s="10">
        <v>4.6130139658266366E-3</v>
      </c>
      <c r="I404" s="4">
        <v>339.34260869565225</v>
      </c>
      <c r="J404" s="4">
        <v>1.645217391304348</v>
      </c>
      <c r="K404" s="10">
        <v>4.8482487879378021E-3</v>
      </c>
      <c r="L404" s="4">
        <v>110.76869565217393</v>
      </c>
      <c r="M404" s="4">
        <v>0</v>
      </c>
      <c r="N404" s="10">
        <v>0</v>
      </c>
      <c r="O404" s="4">
        <v>93.464347826086964</v>
      </c>
      <c r="P404" s="4">
        <v>0</v>
      </c>
      <c r="Q404" s="8">
        <v>0</v>
      </c>
      <c r="R404" s="4">
        <v>12.434782608695652</v>
      </c>
      <c r="S404" s="4">
        <v>0</v>
      </c>
      <c r="T404" s="10">
        <v>0</v>
      </c>
      <c r="U404" s="4">
        <v>4.8695652173913047</v>
      </c>
      <c r="V404" s="4">
        <v>0</v>
      </c>
      <c r="W404" s="10">
        <v>0</v>
      </c>
      <c r="X404" s="4">
        <v>49.677934782608688</v>
      </c>
      <c r="Y404" s="4">
        <v>0</v>
      </c>
      <c r="Z404" s="10">
        <v>0</v>
      </c>
      <c r="AA404" s="4">
        <v>0</v>
      </c>
      <c r="AB404" s="4">
        <v>0</v>
      </c>
      <c r="AC404" s="10" t="s">
        <v>1172</v>
      </c>
      <c r="AD404" s="4">
        <v>177.41836956521746</v>
      </c>
      <c r="AE404" s="4">
        <v>1.645217391304348</v>
      </c>
      <c r="AF404" s="10">
        <v>9.2730949750926446E-3</v>
      </c>
      <c r="AG404" s="4">
        <v>18.781956521739129</v>
      </c>
      <c r="AH404" s="4">
        <v>0</v>
      </c>
      <c r="AI404" s="10">
        <v>0</v>
      </c>
      <c r="AJ404" s="4">
        <v>0</v>
      </c>
      <c r="AK404" s="4">
        <v>0</v>
      </c>
      <c r="AL404" s="10" t="s">
        <v>1172</v>
      </c>
      <c r="AM404" s="1">
        <v>395555</v>
      </c>
      <c r="AN404" s="1">
        <v>3</v>
      </c>
      <c r="AX404"/>
      <c r="AY404"/>
    </row>
    <row r="405" spans="1:51" x14ac:dyDescent="0.25">
      <c r="A405" t="s">
        <v>721</v>
      </c>
      <c r="B405" t="s">
        <v>264</v>
      </c>
      <c r="C405" t="s">
        <v>827</v>
      </c>
      <c r="D405" t="s">
        <v>767</v>
      </c>
      <c r="E405" s="4">
        <v>33.858695652173914</v>
      </c>
      <c r="F405" s="4">
        <v>189.99456521739131</v>
      </c>
      <c r="G405" s="4">
        <v>0</v>
      </c>
      <c r="H405" s="10">
        <v>0</v>
      </c>
      <c r="I405" s="4">
        <v>178.57880434782606</v>
      </c>
      <c r="J405" s="4">
        <v>0</v>
      </c>
      <c r="K405" s="10">
        <v>0</v>
      </c>
      <c r="L405" s="4">
        <v>48.388586956521742</v>
      </c>
      <c r="M405" s="4">
        <v>0</v>
      </c>
      <c r="N405" s="10">
        <v>0</v>
      </c>
      <c r="O405" s="4">
        <v>38.649456521739133</v>
      </c>
      <c r="P405" s="4">
        <v>0</v>
      </c>
      <c r="Q405" s="8">
        <v>0</v>
      </c>
      <c r="R405" s="4">
        <v>5.2173913043478262</v>
      </c>
      <c r="S405" s="4">
        <v>0</v>
      </c>
      <c r="T405" s="10">
        <v>0</v>
      </c>
      <c r="U405" s="4">
        <v>4.5217391304347823</v>
      </c>
      <c r="V405" s="4">
        <v>0</v>
      </c>
      <c r="W405" s="10">
        <v>0</v>
      </c>
      <c r="X405" s="4">
        <v>38.497282608695649</v>
      </c>
      <c r="Y405" s="4">
        <v>0</v>
      </c>
      <c r="Z405" s="10">
        <v>0</v>
      </c>
      <c r="AA405" s="4">
        <v>1.6766304347826086</v>
      </c>
      <c r="AB405" s="4">
        <v>0</v>
      </c>
      <c r="AC405" s="10">
        <v>0</v>
      </c>
      <c r="AD405" s="4">
        <v>101.4320652173913</v>
      </c>
      <c r="AE405" s="4">
        <v>0</v>
      </c>
      <c r="AF405" s="10">
        <v>0</v>
      </c>
      <c r="AG405" s="4">
        <v>0</v>
      </c>
      <c r="AH405" s="4">
        <v>0</v>
      </c>
      <c r="AI405" s="10" t="s">
        <v>1172</v>
      </c>
      <c r="AJ405" s="4">
        <v>0</v>
      </c>
      <c r="AK405" s="4">
        <v>0</v>
      </c>
      <c r="AL405" s="10" t="s">
        <v>1172</v>
      </c>
      <c r="AM405" s="1">
        <v>395473</v>
      </c>
      <c r="AN405" s="1">
        <v>3</v>
      </c>
      <c r="AX405"/>
      <c r="AY405"/>
    </row>
    <row r="406" spans="1:51" x14ac:dyDescent="0.25">
      <c r="A406" t="s">
        <v>721</v>
      </c>
      <c r="B406" t="s">
        <v>678</v>
      </c>
      <c r="C406" t="s">
        <v>909</v>
      </c>
      <c r="D406" t="s">
        <v>763</v>
      </c>
      <c r="E406" s="4">
        <v>77.25</v>
      </c>
      <c r="F406" s="4">
        <v>445.40076086956526</v>
      </c>
      <c r="G406" s="4">
        <v>0</v>
      </c>
      <c r="H406" s="10">
        <v>0</v>
      </c>
      <c r="I406" s="4">
        <v>428.54206521739127</v>
      </c>
      <c r="J406" s="4">
        <v>0</v>
      </c>
      <c r="K406" s="10">
        <v>0</v>
      </c>
      <c r="L406" s="4">
        <v>107.74380434782609</v>
      </c>
      <c r="M406" s="4">
        <v>0</v>
      </c>
      <c r="N406" s="10">
        <v>0</v>
      </c>
      <c r="O406" s="4">
        <v>90.885108695652178</v>
      </c>
      <c r="P406" s="4">
        <v>0</v>
      </c>
      <c r="Q406" s="8">
        <v>0</v>
      </c>
      <c r="R406" s="4">
        <v>11.478260869565217</v>
      </c>
      <c r="S406" s="4">
        <v>0</v>
      </c>
      <c r="T406" s="10">
        <v>0</v>
      </c>
      <c r="U406" s="4">
        <v>5.3804347826086953</v>
      </c>
      <c r="V406" s="4">
        <v>0</v>
      </c>
      <c r="W406" s="10">
        <v>0</v>
      </c>
      <c r="X406" s="4">
        <v>83.984673913043466</v>
      </c>
      <c r="Y406" s="4">
        <v>0</v>
      </c>
      <c r="Z406" s="10">
        <v>0</v>
      </c>
      <c r="AA406" s="4">
        <v>0</v>
      </c>
      <c r="AB406" s="4">
        <v>0</v>
      </c>
      <c r="AC406" s="10" t="s">
        <v>1172</v>
      </c>
      <c r="AD406" s="4">
        <v>253.67228260869567</v>
      </c>
      <c r="AE406" s="4">
        <v>0</v>
      </c>
      <c r="AF406" s="10">
        <v>0</v>
      </c>
      <c r="AG406" s="4">
        <v>0</v>
      </c>
      <c r="AH406" s="4">
        <v>0</v>
      </c>
      <c r="AI406" s="10" t="s">
        <v>1172</v>
      </c>
      <c r="AJ406" s="4">
        <v>0</v>
      </c>
      <c r="AK406" s="4">
        <v>0</v>
      </c>
      <c r="AL406" s="10" t="s">
        <v>1172</v>
      </c>
      <c r="AM406" t="s">
        <v>1</v>
      </c>
      <c r="AN406" s="1">
        <v>3</v>
      </c>
      <c r="AX406"/>
      <c r="AY406"/>
    </row>
    <row r="407" spans="1:51" x14ac:dyDescent="0.25">
      <c r="A407" t="s">
        <v>721</v>
      </c>
      <c r="B407" t="s">
        <v>547</v>
      </c>
      <c r="C407" t="s">
        <v>905</v>
      </c>
      <c r="D407" t="s">
        <v>768</v>
      </c>
      <c r="E407" s="4">
        <v>93.304347826086953</v>
      </c>
      <c r="F407" s="4">
        <v>304.36130434782604</v>
      </c>
      <c r="G407" s="4">
        <v>14.735652173913035</v>
      </c>
      <c r="H407" s="10">
        <v>4.8414998764340418E-2</v>
      </c>
      <c r="I407" s="4">
        <v>266.95456521739135</v>
      </c>
      <c r="J407" s="4">
        <v>11.81021739130434</v>
      </c>
      <c r="K407" s="10">
        <v>4.4240552251604413E-2</v>
      </c>
      <c r="L407" s="4">
        <v>44.899782608695645</v>
      </c>
      <c r="M407" s="4">
        <v>2.9254347826086957</v>
      </c>
      <c r="N407" s="10">
        <v>6.5154764959644437E-2</v>
      </c>
      <c r="O407" s="4">
        <v>7.4930434782608675</v>
      </c>
      <c r="P407" s="4">
        <v>0</v>
      </c>
      <c r="Q407" s="8">
        <v>0</v>
      </c>
      <c r="R407" s="4">
        <v>32.276304347826084</v>
      </c>
      <c r="S407" s="4">
        <v>2.9254347826086957</v>
      </c>
      <c r="T407" s="10">
        <v>9.0637228819096E-2</v>
      </c>
      <c r="U407" s="4">
        <v>5.1304347826086953</v>
      </c>
      <c r="V407" s="4">
        <v>0</v>
      </c>
      <c r="W407" s="10">
        <v>0</v>
      </c>
      <c r="X407" s="4">
        <v>74.144347826086971</v>
      </c>
      <c r="Y407" s="4">
        <v>10.424891304347819</v>
      </c>
      <c r="Z407" s="10">
        <v>0.14060264349213039</v>
      </c>
      <c r="AA407" s="4">
        <v>0</v>
      </c>
      <c r="AB407" s="4">
        <v>0</v>
      </c>
      <c r="AC407" s="10" t="s">
        <v>1172</v>
      </c>
      <c r="AD407" s="4">
        <v>158.62978260869565</v>
      </c>
      <c r="AE407" s="4">
        <v>1.3853260869565218</v>
      </c>
      <c r="AF407" s="10">
        <v>8.7330768798556113E-3</v>
      </c>
      <c r="AG407" s="4">
        <v>1.4119565217391306</v>
      </c>
      <c r="AH407" s="4">
        <v>0</v>
      </c>
      <c r="AI407" s="10">
        <v>0</v>
      </c>
      <c r="AJ407" s="4">
        <v>25.275434782608691</v>
      </c>
      <c r="AK407" s="4">
        <v>0</v>
      </c>
      <c r="AL407" s="10" t="s">
        <v>1172</v>
      </c>
      <c r="AM407" s="1">
        <v>395883</v>
      </c>
      <c r="AN407" s="1">
        <v>3</v>
      </c>
      <c r="AX407"/>
      <c r="AY407"/>
    </row>
    <row r="408" spans="1:51" x14ac:dyDescent="0.25">
      <c r="A408" t="s">
        <v>721</v>
      </c>
      <c r="B408" t="s">
        <v>70</v>
      </c>
      <c r="C408" t="s">
        <v>881</v>
      </c>
      <c r="D408" t="s">
        <v>774</v>
      </c>
      <c r="E408" s="4">
        <v>49.978260869565219</v>
      </c>
      <c r="F408" s="4">
        <v>179.76815217391308</v>
      </c>
      <c r="G408" s="4">
        <v>0</v>
      </c>
      <c r="H408" s="10">
        <v>0</v>
      </c>
      <c r="I408" s="4">
        <v>168.91869565217394</v>
      </c>
      <c r="J408" s="4">
        <v>0</v>
      </c>
      <c r="K408" s="10">
        <v>0</v>
      </c>
      <c r="L408" s="4">
        <v>33.3745652173913</v>
      </c>
      <c r="M408" s="4">
        <v>0</v>
      </c>
      <c r="N408" s="10">
        <v>0</v>
      </c>
      <c r="O408" s="4">
        <v>22.525108695652172</v>
      </c>
      <c r="P408" s="4">
        <v>0</v>
      </c>
      <c r="Q408" s="8">
        <v>0</v>
      </c>
      <c r="R408" s="4">
        <v>5.545108695652174</v>
      </c>
      <c r="S408" s="4">
        <v>0</v>
      </c>
      <c r="T408" s="10">
        <v>0</v>
      </c>
      <c r="U408" s="4">
        <v>5.3043478260869561</v>
      </c>
      <c r="V408" s="4">
        <v>0</v>
      </c>
      <c r="W408" s="10">
        <v>0</v>
      </c>
      <c r="X408" s="4">
        <v>54.79597826086956</v>
      </c>
      <c r="Y408" s="4">
        <v>0</v>
      </c>
      <c r="Z408" s="10">
        <v>0</v>
      </c>
      <c r="AA408" s="4">
        <v>0</v>
      </c>
      <c r="AB408" s="4">
        <v>0</v>
      </c>
      <c r="AC408" s="10" t="s">
        <v>1172</v>
      </c>
      <c r="AD408" s="4">
        <v>49.080000000000027</v>
      </c>
      <c r="AE408" s="4">
        <v>0</v>
      </c>
      <c r="AF408" s="10">
        <v>0</v>
      </c>
      <c r="AG408" s="4">
        <v>42.517608695652179</v>
      </c>
      <c r="AH408" s="4">
        <v>0</v>
      </c>
      <c r="AI408" s="10">
        <v>0</v>
      </c>
      <c r="AJ408" s="4">
        <v>0</v>
      </c>
      <c r="AK408" s="4">
        <v>0</v>
      </c>
      <c r="AL408" s="10" t="s">
        <v>1172</v>
      </c>
      <c r="AM408" s="1">
        <v>395135</v>
      </c>
      <c r="AN408" s="1">
        <v>3</v>
      </c>
      <c r="AX408"/>
      <c r="AY408"/>
    </row>
    <row r="409" spans="1:51" x14ac:dyDescent="0.25">
      <c r="A409" t="s">
        <v>721</v>
      </c>
      <c r="B409" t="s">
        <v>387</v>
      </c>
      <c r="C409" t="s">
        <v>1059</v>
      </c>
      <c r="D409" t="s">
        <v>736</v>
      </c>
      <c r="E409" s="4">
        <v>55.5</v>
      </c>
      <c r="F409" s="4">
        <v>214.32673913043482</v>
      </c>
      <c r="G409" s="4">
        <v>7.8647826086956512</v>
      </c>
      <c r="H409" s="10">
        <v>3.6695293553219731E-2</v>
      </c>
      <c r="I409" s="4">
        <v>175.97619565217394</v>
      </c>
      <c r="J409" s="4">
        <v>7.8647826086956512</v>
      </c>
      <c r="K409" s="10">
        <v>4.4692309545325104E-2</v>
      </c>
      <c r="L409" s="4">
        <v>74.404130434782616</v>
      </c>
      <c r="M409" s="4">
        <v>1.8361956521739125</v>
      </c>
      <c r="N409" s="10">
        <v>2.4678679012093172E-2</v>
      </c>
      <c r="O409" s="4">
        <v>36.053586956521741</v>
      </c>
      <c r="P409" s="4">
        <v>1.8361956521739125</v>
      </c>
      <c r="Q409" s="8">
        <v>5.0929624683065347E-2</v>
      </c>
      <c r="R409" s="4">
        <v>32.959239130434781</v>
      </c>
      <c r="S409" s="4">
        <v>0</v>
      </c>
      <c r="T409" s="10">
        <v>0</v>
      </c>
      <c r="U409" s="4">
        <v>5.3913043478260869</v>
      </c>
      <c r="V409" s="4">
        <v>0</v>
      </c>
      <c r="W409" s="10">
        <v>0</v>
      </c>
      <c r="X409" s="4">
        <v>22.508369565217389</v>
      </c>
      <c r="Y409" s="4">
        <v>2.8235869565217389</v>
      </c>
      <c r="Z409" s="10">
        <v>0.12544609010174959</v>
      </c>
      <c r="AA409" s="4">
        <v>0</v>
      </c>
      <c r="AB409" s="4">
        <v>0</v>
      </c>
      <c r="AC409" s="10" t="s">
        <v>1172</v>
      </c>
      <c r="AD409" s="4">
        <v>117.28923913043479</v>
      </c>
      <c r="AE409" s="4">
        <v>3.08</v>
      </c>
      <c r="AF409" s="10">
        <v>2.625986853384563E-2</v>
      </c>
      <c r="AG409" s="4">
        <v>0.125</v>
      </c>
      <c r="AH409" s="4">
        <v>0.125</v>
      </c>
      <c r="AI409" s="10">
        <v>1</v>
      </c>
      <c r="AJ409" s="4">
        <v>0</v>
      </c>
      <c r="AK409" s="4">
        <v>0</v>
      </c>
      <c r="AL409" s="10" t="s">
        <v>1172</v>
      </c>
      <c r="AM409" s="1">
        <v>395648</v>
      </c>
      <c r="AN409" s="1">
        <v>3</v>
      </c>
      <c r="AX409"/>
      <c r="AY409"/>
    </row>
    <row r="410" spans="1:51" x14ac:dyDescent="0.25">
      <c r="A410" t="s">
        <v>721</v>
      </c>
      <c r="B410" t="s">
        <v>269</v>
      </c>
      <c r="C410" t="s">
        <v>881</v>
      </c>
      <c r="D410" t="s">
        <v>774</v>
      </c>
      <c r="E410" s="4">
        <v>266.86956521739131</v>
      </c>
      <c r="F410" s="4">
        <v>747.97010869565213</v>
      </c>
      <c r="G410" s="4">
        <v>53.614130434782609</v>
      </c>
      <c r="H410" s="10">
        <v>7.167950939680949E-2</v>
      </c>
      <c r="I410" s="4">
        <v>650.71467391304338</v>
      </c>
      <c r="J410" s="4">
        <v>48.328804347826086</v>
      </c>
      <c r="K410" s="10">
        <v>7.4270346567110582E-2</v>
      </c>
      <c r="L410" s="4">
        <v>218.01630434782606</v>
      </c>
      <c r="M410" s="4">
        <v>19.176630434782609</v>
      </c>
      <c r="N410" s="10">
        <v>8.7959616103701871E-2</v>
      </c>
      <c r="O410" s="4">
        <v>120.76086956521739</v>
      </c>
      <c r="P410" s="4">
        <v>13.891304347826088</v>
      </c>
      <c r="Q410" s="8">
        <v>0.11503150315031505</v>
      </c>
      <c r="R410" s="4">
        <v>82.994565217391298</v>
      </c>
      <c r="S410" s="4">
        <v>5.2853260869565215</v>
      </c>
      <c r="T410" s="10">
        <v>6.3682797459236468E-2</v>
      </c>
      <c r="U410" s="4">
        <v>14.260869565217391</v>
      </c>
      <c r="V410" s="4">
        <v>0</v>
      </c>
      <c r="W410" s="10">
        <v>0</v>
      </c>
      <c r="X410" s="4">
        <v>152.32065217391303</v>
      </c>
      <c r="Y410" s="4">
        <v>9.1929347826086953</v>
      </c>
      <c r="Z410" s="10">
        <v>6.0352517215542155E-2</v>
      </c>
      <c r="AA410" s="4">
        <v>0</v>
      </c>
      <c r="AB410" s="4">
        <v>0</v>
      </c>
      <c r="AC410" s="10" t="s">
        <v>1172</v>
      </c>
      <c r="AD410" s="4">
        <v>377.37228260869563</v>
      </c>
      <c r="AE410" s="4">
        <v>25.244565217391305</v>
      </c>
      <c r="AF410" s="10">
        <v>6.6895652862687491E-2</v>
      </c>
      <c r="AG410" s="4">
        <v>0.2608695652173913</v>
      </c>
      <c r="AH410" s="4">
        <v>0</v>
      </c>
      <c r="AI410" s="10">
        <v>0</v>
      </c>
      <c r="AJ410" s="4">
        <v>0</v>
      </c>
      <c r="AK410" s="4">
        <v>0</v>
      </c>
      <c r="AL410" s="10" t="s">
        <v>1172</v>
      </c>
      <c r="AM410" s="1">
        <v>395478</v>
      </c>
      <c r="AN410" s="1">
        <v>3</v>
      </c>
      <c r="AX410"/>
      <c r="AY410"/>
    </row>
    <row r="411" spans="1:51" x14ac:dyDescent="0.25">
      <c r="A411" t="s">
        <v>721</v>
      </c>
      <c r="B411" t="s">
        <v>588</v>
      </c>
      <c r="C411" t="s">
        <v>881</v>
      </c>
      <c r="D411" t="s">
        <v>774</v>
      </c>
      <c r="E411" s="4">
        <v>94.532608695652172</v>
      </c>
      <c r="F411" s="4">
        <v>443.33152173913044</v>
      </c>
      <c r="G411" s="4">
        <v>21.152173913043477</v>
      </c>
      <c r="H411" s="10">
        <v>4.771186544567442E-2</v>
      </c>
      <c r="I411" s="4">
        <v>421.81521739130432</v>
      </c>
      <c r="J411" s="4">
        <v>21.152173913043477</v>
      </c>
      <c r="K411" s="10">
        <v>5.0145592290050764E-2</v>
      </c>
      <c r="L411" s="4">
        <v>91.5</v>
      </c>
      <c r="M411" s="4">
        <v>0</v>
      </c>
      <c r="N411" s="10">
        <v>0</v>
      </c>
      <c r="O411" s="4">
        <v>78.065217391304344</v>
      </c>
      <c r="P411" s="4">
        <v>0</v>
      </c>
      <c r="Q411" s="8">
        <v>0</v>
      </c>
      <c r="R411" s="4">
        <v>8.304347826086957</v>
      </c>
      <c r="S411" s="4">
        <v>0</v>
      </c>
      <c r="T411" s="10">
        <v>0</v>
      </c>
      <c r="U411" s="4">
        <v>5.1304347826086953</v>
      </c>
      <c r="V411" s="4">
        <v>0</v>
      </c>
      <c r="W411" s="10">
        <v>0</v>
      </c>
      <c r="X411" s="4">
        <v>70.133152173913047</v>
      </c>
      <c r="Y411" s="4">
        <v>0</v>
      </c>
      <c r="Z411" s="10">
        <v>0</v>
      </c>
      <c r="AA411" s="4">
        <v>8.0815217391304355</v>
      </c>
      <c r="AB411" s="4">
        <v>0</v>
      </c>
      <c r="AC411" s="10">
        <v>0</v>
      </c>
      <c r="AD411" s="4">
        <v>273.61684782608694</v>
      </c>
      <c r="AE411" s="4">
        <v>21.152173913043477</v>
      </c>
      <c r="AF411" s="10">
        <v>7.7305816805871425E-2</v>
      </c>
      <c r="AG411" s="4">
        <v>0</v>
      </c>
      <c r="AH411" s="4">
        <v>0</v>
      </c>
      <c r="AI411" s="10" t="s">
        <v>1172</v>
      </c>
      <c r="AJ411" s="4">
        <v>0</v>
      </c>
      <c r="AK411" s="4">
        <v>0</v>
      </c>
      <c r="AL411" s="10" t="s">
        <v>1172</v>
      </c>
      <c r="AM411" s="1">
        <v>395961</v>
      </c>
      <c r="AN411" s="1">
        <v>3</v>
      </c>
      <c r="AX411"/>
      <c r="AY411"/>
    </row>
    <row r="412" spans="1:51" x14ac:dyDescent="0.25">
      <c r="A412" t="s">
        <v>721</v>
      </c>
      <c r="B412" t="s">
        <v>52</v>
      </c>
      <c r="C412" t="s">
        <v>903</v>
      </c>
      <c r="D412" t="s">
        <v>769</v>
      </c>
      <c r="E412" s="4">
        <v>237.54347826086956</v>
      </c>
      <c r="F412" s="4">
        <v>823.99684782608688</v>
      </c>
      <c r="G412" s="4">
        <v>38.026739130434784</v>
      </c>
      <c r="H412" s="10">
        <v>4.6149131796752604E-2</v>
      </c>
      <c r="I412" s="4">
        <v>764.89739130434782</v>
      </c>
      <c r="J412" s="4">
        <v>38.026739130434784</v>
      </c>
      <c r="K412" s="10">
        <v>4.9714823926369209E-2</v>
      </c>
      <c r="L412" s="4">
        <v>130.30804347826088</v>
      </c>
      <c r="M412" s="4">
        <v>0.96195652173913049</v>
      </c>
      <c r="N412" s="10">
        <v>7.3821730114427848E-3</v>
      </c>
      <c r="O412" s="4">
        <v>81.320000000000022</v>
      </c>
      <c r="P412" s="4">
        <v>0.96195652173913049</v>
      </c>
      <c r="Q412" s="8">
        <v>1.1829273508843215E-2</v>
      </c>
      <c r="R412" s="4">
        <v>43.857608695652168</v>
      </c>
      <c r="S412" s="4">
        <v>0</v>
      </c>
      <c r="T412" s="10">
        <v>0</v>
      </c>
      <c r="U412" s="4">
        <v>5.1304347826086953</v>
      </c>
      <c r="V412" s="4">
        <v>0</v>
      </c>
      <c r="W412" s="10">
        <v>0</v>
      </c>
      <c r="X412" s="4">
        <v>209.12760869565204</v>
      </c>
      <c r="Y412" s="4">
        <v>22.468260869565217</v>
      </c>
      <c r="Z412" s="10">
        <v>0.10743804230202701</v>
      </c>
      <c r="AA412" s="4">
        <v>10.111413043478262</v>
      </c>
      <c r="AB412" s="4">
        <v>0</v>
      </c>
      <c r="AC412" s="10">
        <v>0</v>
      </c>
      <c r="AD412" s="4">
        <v>474.44978260869578</v>
      </c>
      <c r="AE412" s="4">
        <v>14.596521739130436</v>
      </c>
      <c r="AF412" s="10">
        <v>3.0765156343572343E-2</v>
      </c>
      <c r="AG412" s="4">
        <v>0</v>
      </c>
      <c r="AH412" s="4">
        <v>0</v>
      </c>
      <c r="AI412" s="10" t="s">
        <v>1172</v>
      </c>
      <c r="AJ412" s="4">
        <v>0</v>
      </c>
      <c r="AK412" s="4">
        <v>0</v>
      </c>
      <c r="AL412" s="10" t="s">
        <v>1172</v>
      </c>
      <c r="AM412" s="1">
        <v>395080</v>
      </c>
      <c r="AN412" s="1">
        <v>3</v>
      </c>
      <c r="AX412"/>
      <c r="AY412"/>
    </row>
    <row r="413" spans="1:51" x14ac:dyDescent="0.25">
      <c r="A413" t="s">
        <v>721</v>
      </c>
      <c r="B413" t="s">
        <v>544</v>
      </c>
      <c r="C413" t="s">
        <v>1101</v>
      </c>
      <c r="D413" t="s">
        <v>776</v>
      </c>
      <c r="E413" s="4">
        <v>90.489130434782609</v>
      </c>
      <c r="F413" s="4">
        <v>315.85902173913041</v>
      </c>
      <c r="G413" s="4">
        <v>26.512499999999996</v>
      </c>
      <c r="H413" s="10">
        <v>8.3937763923985068E-2</v>
      </c>
      <c r="I413" s="4">
        <v>286.66271739130434</v>
      </c>
      <c r="J413" s="4">
        <v>26.512499999999996</v>
      </c>
      <c r="K413" s="10">
        <v>9.2486739263723416E-2</v>
      </c>
      <c r="L413" s="4">
        <v>70.542500000000004</v>
      </c>
      <c r="M413" s="4">
        <v>2.9429347826086958</v>
      </c>
      <c r="N413" s="10">
        <v>4.1718606267267186E-2</v>
      </c>
      <c r="O413" s="4">
        <v>46.797282608695653</v>
      </c>
      <c r="P413" s="4">
        <v>2.9429347826086958</v>
      </c>
      <c r="Q413" s="8">
        <v>6.2886873308790225E-2</v>
      </c>
      <c r="R413" s="4">
        <v>16.423478260869565</v>
      </c>
      <c r="S413" s="4">
        <v>0</v>
      </c>
      <c r="T413" s="10">
        <v>0</v>
      </c>
      <c r="U413" s="4">
        <v>7.321739130434783</v>
      </c>
      <c r="V413" s="4">
        <v>0</v>
      </c>
      <c r="W413" s="10">
        <v>0</v>
      </c>
      <c r="X413" s="4">
        <v>77.615217391304355</v>
      </c>
      <c r="Y413" s="4">
        <v>12.934782608695652</v>
      </c>
      <c r="Z413" s="10">
        <v>0.16665266224126823</v>
      </c>
      <c r="AA413" s="4">
        <v>5.4510869565217392</v>
      </c>
      <c r="AB413" s="4">
        <v>0</v>
      </c>
      <c r="AC413" s="10">
        <v>0</v>
      </c>
      <c r="AD413" s="4">
        <v>162.25021739130435</v>
      </c>
      <c r="AE413" s="4">
        <v>10.63478260869565</v>
      </c>
      <c r="AF413" s="10">
        <v>6.5545567702059743E-2</v>
      </c>
      <c r="AG413" s="4">
        <v>0</v>
      </c>
      <c r="AH413" s="4">
        <v>0</v>
      </c>
      <c r="AI413" s="10" t="s">
        <v>1172</v>
      </c>
      <c r="AJ413" s="4">
        <v>0</v>
      </c>
      <c r="AK413" s="4">
        <v>0</v>
      </c>
      <c r="AL413" s="10" t="s">
        <v>1172</v>
      </c>
      <c r="AM413" s="1">
        <v>395880</v>
      </c>
      <c r="AN413" s="1">
        <v>3</v>
      </c>
      <c r="AX413"/>
      <c r="AY413"/>
    </row>
    <row r="414" spans="1:51" x14ac:dyDescent="0.25">
      <c r="A414" t="s">
        <v>721</v>
      </c>
      <c r="B414" t="s">
        <v>31</v>
      </c>
      <c r="C414" t="s">
        <v>906</v>
      </c>
      <c r="D414" t="s">
        <v>767</v>
      </c>
      <c r="E414" s="4">
        <v>108.71739130434783</v>
      </c>
      <c r="F414" s="4">
        <v>399.62173913043466</v>
      </c>
      <c r="G414" s="4">
        <v>1.5108695652173911</v>
      </c>
      <c r="H414" s="10">
        <v>3.780749186730931E-3</v>
      </c>
      <c r="I414" s="4">
        <v>362.48695652173905</v>
      </c>
      <c r="J414" s="4">
        <v>1.5108695652173911</v>
      </c>
      <c r="K414" s="10">
        <v>4.1680660173679419E-3</v>
      </c>
      <c r="L414" s="4">
        <v>95.381413043478275</v>
      </c>
      <c r="M414" s="4">
        <v>0.32608695652173914</v>
      </c>
      <c r="N414" s="10">
        <v>3.4187683545126028E-3</v>
      </c>
      <c r="O414" s="4">
        <v>58.246630434782631</v>
      </c>
      <c r="P414" s="4">
        <v>0.32608695652173914</v>
      </c>
      <c r="Q414" s="8">
        <v>5.5983831869356113E-3</v>
      </c>
      <c r="R414" s="4">
        <v>32.613043478260863</v>
      </c>
      <c r="S414" s="4">
        <v>0</v>
      </c>
      <c r="T414" s="10">
        <v>0</v>
      </c>
      <c r="U414" s="4">
        <v>4.5217391304347823</v>
      </c>
      <c r="V414" s="4">
        <v>0</v>
      </c>
      <c r="W414" s="10">
        <v>0</v>
      </c>
      <c r="X414" s="4">
        <v>74.008913043478273</v>
      </c>
      <c r="Y414" s="4">
        <v>1.1847826086956521</v>
      </c>
      <c r="Z414" s="10">
        <v>1.600864760707435E-2</v>
      </c>
      <c r="AA414" s="4">
        <v>0</v>
      </c>
      <c r="AB414" s="4">
        <v>0</v>
      </c>
      <c r="AC414" s="10" t="s">
        <v>1172</v>
      </c>
      <c r="AD414" s="4">
        <v>230.23141304347814</v>
      </c>
      <c r="AE414" s="4">
        <v>0</v>
      </c>
      <c r="AF414" s="10">
        <v>0</v>
      </c>
      <c r="AG414" s="4">
        <v>0</v>
      </c>
      <c r="AH414" s="4">
        <v>0</v>
      </c>
      <c r="AI414" s="10" t="s">
        <v>1172</v>
      </c>
      <c r="AJ414" s="4">
        <v>0</v>
      </c>
      <c r="AK414" s="4">
        <v>0</v>
      </c>
      <c r="AL414" s="10" t="s">
        <v>1172</v>
      </c>
      <c r="AM414" s="1">
        <v>395023</v>
      </c>
      <c r="AN414" s="1">
        <v>3</v>
      </c>
      <c r="AX414"/>
      <c r="AY414"/>
    </row>
    <row r="415" spans="1:51" x14ac:dyDescent="0.25">
      <c r="A415" t="s">
        <v>721</v>
      </c>
      <c r="B415" t="s">
        <v>655</v>
      </c>
      <c r="C415" t="s">
        <v>979</v>
      </c>
      <c r="D415" t="s">
        <v>736</v>
      </c>
      <c r="E415" s="4">
        <v>39.467391304347828</v>
      </c>
      <c r="F415" s="4">
        <v>175.87717391304346</v>
      </c>
      <c r="G415" s="4">
        <v>0.16847826086956522</v>
      </c>
      <c r="H415" s="10">
        <v>9.5793136267281395E-4</v>
      </c>
      <c r="I415" s="4">
        <v>157.56054347826085</v>
      </c>
      <c r="J415" s="4">
        <v>0.16847826086956522</v>
      </c>
      <c r="K415" s="10">
        <v>1.0692922044459102E-3</v>
      </c>
      <c r="L415" s="4">
        <v>44.992826086956519</v>
      </c>
      <c r="M415" s="4">
        <v>0</v>
      </c>
      <c r="N415" s="10">
        <v>0</v>
      </c>
      <c r="O415" s="4">
        <v>26.676195652173909</v>
      </c>
      <c r="P415" s="4">
        <v>0</v>
      </c>
      <c r="Q415" s="8">
        <v>0</v>
      </c>
      <c r="R415" s="4">
        <v>12.577500000000001</v>
      </c>
      <c r="S415" s="4">
        <v>0</v>
      </c>
      <c r="T415" s="10">
        <v>0</v>
      </c>
      <c r="U415" s="4">
        <v>5.7391304347826084</v>
      </c>
      <c r="V415" s="4">
        <v>0</v>
      </c>
      <c r="W415" s="10">
        <v>0</v>
      </c>
      <c r="X415" s="4">
        <v>33.519347826086957</v>
      </c>
      <c r="Y415" s="4">
        <v>0.16847826086956522</v>
      </c>
      <c r="Z415" s="10">
        <v>5.0262988929171337E-3</v>
      </c>
      <c r="AA415" s="4">
        <v>0</v>
      </c>
      <c r="AB415" s="4">
        <v>0</v>
      </c>
      <c r="AC415" s="10" t="s">
        <v>1172</v>
      </c>
      <c r="AD415" s="4">
        <v>97.364999999999995</v>
      </c>
      <c r="AE415" s="4">
        <v>0</v>
      </c>
      <c r="AF415" s="10">
        <v>0</v>
      </c>
      <c r="AG415" s="4">
        <v>0</v>
      </c>
      <c r="AH415" s="4">
        <v>0</v>
      </c>
      <c r="AI415" s="10" t="s">
        <v>1172</v>
      </c>
      <c r="AJ415" s="4">
        <v>0</v>
      </c>
      <c r="AK415" s="4">
        <v>0</v>
      </c>
      <c r="AL415" s="10" t="s">
        <v>1172</v>
      </c>
      <c r="AM415" s="1">
        <v>396120</v>
      </c>
      <c r="AN415" s="1">
        <v>3</v>
      </c>
      <c r="AX415"/>
      <c r="AY415"/>
    </row>
    <row r="416" spans="1:51" x14ac:dyDescent="0.25">
      <c r="A416" t="s">
        <v>721</v>
      </c>
      <c r="B416" t="s">
        <v>134</v>
      </c>
      <c r="C416" t="s">
        <v>956</v>
      </c>
      <c r="D416" t="s">
        <v>778</v>
      </c>
      <c r="E416" s="4">
        <v>96.543478260869563</v>
      </c>
      <c r="F416" s="4">
        <v>308.8396739130435</v>
      </c>
      <c r="G416" s="4">
        <v>134.22826086956522</v>
      </c>
      <c r="H416" s="10">
        <v>0.43462117146049817</v>
      </c>
      <c r="I416" s="4">
        <v>294.30434782608694</v>
      </c>
      <c r="J416" s="4">
        <v>134.22826086956522</v>
      </c>
      <c r="K416" s="10">
        <v>0.45608657113310686</v>
      </c>
      <c r="L416" s="4">
        <v>66.195652173913047</v>
      </c>
      <c r="M416" s="4">
        <v>24.576086956521738</v>
      </c>
      <c r="N416" s="10">
        <v>0.3712643678160919</v>
      </c>
      <c r="O416" s="4">
        <v>51.660326086956523</v>
      </c>
      <c r="P416" s="4">
        <v>24.576086956521738</v>
      </c>
      <c r="Q416" s="8">
        <v>0.47572458050602279</v>
      </c>
      <c r="R416" s="4">
        <v>6.1875</v>
      </c>
      <c r="S416" s="4">
        <v>0</v>
      </c>
      <c r="T416" s="10">
        <v>0</v>
      </c>
      <c r="U416" s="4">
        <v>8.3478260869565215</v>
      </c>
      <c r="V416" s="4">
        <v>0</v>
      </c>
      <c r="W416" s="10">
        <v>0</v>
      </c>
      <c r="X416" s="4">
        <v>76.323369565217391</v>
      </c>
      <c r="Y416" s="4">
        <v>40.459239130434781</v>
      </c>
      <c r="Z416" s="10">
        <v>0.53010289457756254</v>
      </c>
      <c r="AA416" s="4">
        <v>0</v>
      </c>
      <c r="AB416" s="4">
        <v>0</v>
      </c>
      <c r="AC416" s="10" t="s">
        <v>1172</v>
      </c>
      <c r="AD416" s="4">
        <v>164.28804347826087</v>
      </c>
      <c r="AE416" s="4">
        <v>69.192934782608702</v>
      </c>
      <c r="AF416" s="10">
        <v>0.4211684144364683</v>
      </c>
      <c r="AG416" s="4">
        <v>2.0326086956521738</v>
      </c>
      <c r="AH416" s="4">
        <v>0</v>
      </c>
      <c r="AI416" s="10">
        <v>0</v>
      </c>
      <c r="AJ416" s="4">
        <v>0</v>
      </c>
      <c r="AK416" s="4">
        <v>0</v>
      </c>
      <c r="AL416" s="10" t="s">
        <v>1172</v>
      </c>
      <c r="AM416" s="1">
        <v>395284</v>
      </c>
      <c r="AN416" s="1">
        <v>3</v>
      </c>
      <c r="AX416"/>
      <c r="AY416"/>
    </row>
    <row r="417" spans="1:51" x14ac:dyDescent="0.25">
      <c r="A417" t="s">
        <v>721</v>
      </c>
      <c r="B417" t="s">
        <v>353</v>
      </c>
      <c r="C417" t="s">
        <v>827</v>
      </c>
      <c r="D417" t="s">
        <v>767</v>
      </c>
      <c r="E417" s="4">
        <v>30.913043478260871</v>
      </c>
      <c r="F417" s="4">
        <v>193.88043478260869</v>
      </c>
      <c r="G417" s="4">
        <v>2.9782608695652173</v>
      </c>
      <c r="H417" s="10">
        <v>1.5361327577507428E-2</v>
      </c>
      <c r="I417" s="4">
        <v>179.7771739130435</v>
      </c>
      <c r="J417" s="4">
        <v>2.9782608695652173</v>
      </c>
      <c r="K417" s="10">
        <v>1.6566401644547899E-2</v>
      </c>
      <c r="L417" s="4">
        <v>64.347826086956516</v>
      </c>
      <c r="M417" s="4">
        <v>0</v>
      </c>
      <c r="N417" s="10">
        <v>0</v>
      </c>
      <c r="O417" s="4">
        <v>50.244565217391305</v>
      </c>
      <c r="P417" s="4">
        <v>0</v>
      </c>
      <c r="Q417" s="8">
        <v>0</v>
      </c>
      <c r="R417" s="4">
        <v>9.6195652173913047</v>
      </c>
      <c r="S417" s="4">
        <v>0</v>
      </c>
      <c r="T417" s="10">
        <v>0</v>
      </c>
      <c r="U417" s="4">
        <v>4.4836956521739131</v>
      </c>
      <c r="V417" s="4">
        <v>0</v>
      </c>
      <c r="W417" s="10">
        <v>0</v>
      </c>
      <c r="X417" s="4">
        <v>33.296195652173914</v>
      </c>
      <c r="Y417" s="4">
        <v>0</v>
      </c>
      <c r="Z417" s="10">
        <v>0</v>
      </c>
      <c r="AA417" s="4">
        <v>0</v>
      </c>
      <c r="AB417" s="4">
        <v>0</v>
      </c>
      <c r="AC417" s="10" t="s">
        <v>1172</v>
      </c>
      <c r="AD417" s="4">
        <v>96.067934782608702</v>
      </c>
      <c r="AE417" s="4">
        <v>2.9782608695652173</v>
      </c>
      <c r="AF417" s="10">
        <v>3.1001612310129264E-2</v>
      </c>
      <c r="AG417" s="4">
        <v>0.16847826086956522</v>
      </c>
      <c r="AH417" s="4">
        <v>0</v>
      </c>
      <c r="AI417" s="10">
        <v>0</v>
      </c>
      <c r="AJ417" s="4">
        <v>0</v>
      </c>
      <c r="AK417" s="4">
        <v>0</v>
      </c>
      <c r="AL417" s="10" t="s">
        <v>1172</v>
      </c>
      <c r="AM417" s="1">
        <v>395597</v>
      </c>
      <c r="AN417" s="1">
        <v>3</v>
      </c>
      <c r="AX417"/>
      <c r="AY417"/>
    </row>
    <row r="418" spans="1:51" x14ac:dyDescent="0.25">
      <c r="A418" t="s">
        <v>721</v>
      </c>
      <c r="B418" t="s">
        <v>189</v>
      </c>
      <c r="C418" t="s">
        <v>892</v>
      </c>
      <c r="D418" t="s">
        <v>767</v>
      </c>
      <c r="E418" s="4">
        <v>76.402173913043484</v>
      </c>
      <c r="F418" s="4">
        <v>349.56793478260875</v>
      </c>
      <c r="G418" s="4">
        <v>7.1277173913043477</v>
      </c>
      <c r="H418" s="10">
        <v>2.0390077813449831E-2</v>
      </c>
      <c r="I418" s="4">
        <v>324.92663043478262</v>
      </c>
      <c r="J418" s="4">
        <v>7.1277173913043477</v>
      </c>
      <c r="K418" s="10">
        <v>2.1936390322229934E-2</v>
      </c>
      <c r="L418" s="4">
        <v>91.095108695652186</v>
      </c>
      <c r="M418" s="4">
        <v>2.375</v>
      </c>
      <c r="N418" s="10">
        <v>2.6071652298421975E-2</v>
      </c>
      <c r="O418" s="4">
        <v>66.453804347826093</v>
      </c>
      <c r="P418" s="4">
        <v>2.375</v>
      </c>
      <c r="Q418" s="8">
        <v>3.5739112655898589E-2</v>
      </c>
      <c r="R418" s="4">
        <v>22.766304347826086</v>
      </c>
      <c r="S418" s="4">
        <v>0</v>
      </c>
      <c r="T418" s="10">
        <v>0</v>
      </c>
      <c r="U418" s="4">
        <v>1.875</v>
      </c>
      <c r="V418" s="4">
        <v>0</v>
      </c>
      <c r="W418" s="10">
        <v>0</v>
      </c>
      <c r="X418" s="4">
        <v>85.081521739130437</v>
      </c>
      <c r="Y418" s="4">
        <v>4.7527173913043477</v>
      </c>
      <c r="Z418" s="10">
        <v>5.5860747365059082E-2</v>
      </c>
      <c r="AA418" s="4">
        <v>0</v>
      </c>
      <c r="AB418" s="4">
        <v>0</v>
      </c>
      <c r="AC418" s="10" t="s">
        <v>1172</v>
      </c>
      <c r="AD418" s="4">
        <v>173.39130434782609</v>
      </c>
      <c r="AE418" s="4">
        <v>0</v>
      </c>
      <c r="AF418" s="10">
        <v>0</v>
      </c>
      <c r="AG418" s="4">
        <v>0</v>
      </c>
      <c r="AH418" s="4">
        <v>0</v>
      </c>
      <c r="AI418" s="10" t="s">
        <v>1172</v>
      </c>
      <c r="AJ418" s="4">
        <v>0</v>
      </c>
      <c r="AK418" s="4">
        <v>0</v>
      </c>
      <c r="AL418" s="10" t="s">
        <v>1172</v>
      </c>
      <c r="AM418" s="1">
        <v>395366</v>
      </c>
      <c r="AN418" s="1">
        <v>3</v>
      </c>
      <c r="AX418"/>
      <c r="AY418"/>
    </row>
    <row r="419" spans="1:51" x14ac:dyDescent="0.25">
      <c r="A419" t="s">
        <v>721</v>
      </c>
      <c r="B419" t="s">
        <v>23</v>
      </c>
      <c r="C419" t="s">
        <v>900</v>
      </c>
      <c r="D419" t="s">
        <v>768</v>
      </c>
      <c r="E419" s="4">
        <v>91.543478260869563</v>
      </c>
      <c r="F419" s="4">
        <v>211.63119565217391</v>
      </c>
      <c r="G419" s="4">
        <v>7.1195652173913047</v>
      </c>
      <c r="H419" s="10">
        <v>3.3641378793193864E-2</v>
      </c>
      <c r="I419" s="4">
        <v>202.24456521739131</v>
      </c>
      <c r="J419" s="4">
        <v>7.1195652173913047</v>
      </c>
      <c r="K419" s="10">
        <v>3.5202751726547174E-2</v>
      </c>
      <c r="L419" s="4">
        <v>54.76978260869565</v>
      </c>
      <c r="M419" s="4">
        <v>7.1195652173913047</v>
      </c>
      <c r="N419" s="10">
        <v>0.12999075180300151</v>
      </c>
      <c r="O419" s="4">
        <v>45.383152173913047</v>
      </c>
      <c r="P419" s="4">
        <v>7.1195652173913047</v>
      </c>
      <c r="Q419" s="8">
        <v>0.15687683372253158</v>
      </c>
      <c r="R419" s="4">
        <v>4.5768478260869561</v>
      </c>
      <c r="S419" s="4">
        <v>0</v>
      </c>
      <c r="T419" s="10">
        <v>0</v>
      </c>
      <c r="U419" s="4">
        <v>4.8097826086956523</v>
      </c>
      <c r="V419" s="4">
        <v>0</v>
      </c>
      <c r="W419" s="10">
        <v>0</v>
      </c>
      <c r="X419" s="4">
        <v>49.611413043478258</v>
      </c>
      <c r="Y419" s="4">
        <v>0</v>
      </c>
      <c r="Z419" s="10">
        <v>0</v>
      </c>
      <c r="AA419" s="4">
        <v>0</v>
      </c>
      <c r="AB419" s="4">
        <v>0</v>
      </c>
      <c r="AC419" s="10" t="s">
        <v>1172</v>
      </c>
      <c r="AD419" s="4">
        <v>92.913043478260875</v>
      </c>
      <c r="AE419" s="4">
        <v>0</v>
      </c>
      <c r="AF419" s="10">
        <v>0</v>
      </c>
      <c r="AG419" s="4">
        <v>14.336956521739131</v>
      </c>
      <c r="AH419" s="4">
        <v>0</v>
      </c>
      <c r="AI419" s="10">
        <v>0</v>
      </c>
      <c r="AJ419" s="4">
        <v>0</v>
      </c>
      <c r="AK419" s="4">
        <v>0</v>
      </c>
      <c r="AL419" s="10" t="s">
        <v>1172</v>
      </c>
      <c r="AM419" s="1">
        <v>395011</v>
      </c>
      <c r="AN419" s="1">
        <v>3</v>
      </c>
      <c r="AX419"/>
      <c r="AY419"/>
    </row>
    <row r="420" spans="1:51" x14ac:dyDescent="0.25">
      <c r="A420" t="s">
        <v>721</v>
      </c>
      <c r="B420" t="s">
        <v>139</v>
      </c>
      <c r="C420" t="s">
        <v>802</v>
      </c>
      <c r="D420" t="s">
        <v>758</v>
      </c>
      <c r="E420" s="4">
        <v>328.8478260869565</v>
      </c>
      <c r="F420" s="4">
        <v>1061.2451086956523</v>
      </c>
      <c r="G420" s="4">
        <v>573.66141304347832</v>
      </c>
      <c r="H420" s="10">
        <v>0.54055505965869666</v>
      </c>
      <c r="I420" s="4">
        <v>995.96652173913049</v>
      </c>
      <c r="J420" s="4">
        <v>570.07032608695647</v>
      </c>
      <c r="K420" s="10">
        <v>0.5723790043580127</v>
      </c>
      <c r="L420" s="4">
        <v>106.52521739130434</v>
      </c>
      <c r="M420" s="4">
        <v>37.288260869565207</v>
      </c>
      <c r="N420" s="10">
        <v>0.350041631293672</v>
      </c>
      <c r="O420" s="4">
        <v>51.125652173913039</v>
      </c>
      <c r="P420" s="4">
        <v>33.697173913043471</v>
      </c>
      <c r="Q420" s="8">
        <v>0.65910501832654411</v>
      </c>
      <c r="R420" s="4">
        <v>50.051739130434783</v>
      </c>
      <c r="S420" s="4">
        <v>3.5910869565217389</v>
      </c>
      <c r="T420" s="10">
        <v>7.1747496069284822E-2</v>
      </c>
      <c r="U420" s="4">
        <v>5.3478260869565215</v>
      </c>
      <c r="V420" s="4">
        <v>0</v>
      </c>
      <c r="W420" s="10">
        <v>0</v>
      </c>
      <c r="X420" s="4">
        <v>391.21869565217401</v>
      </c>
      <c r="Y420" s="4">
        <v>298.48902173913046</v>
      </c>
      <c r="Z420" s="10">
        <v>0.76297228393326089</v>
      </c>
      <c r="AA420" s="4">
        <v>9.8790217391304349</v>
      </c>
      <c r="AB420" s="4">
        <v>0</v>
      </c>
      <c r="AC420" s="10">
        <v>0</v>
      </c>
      <c r="AD420" s="4">
        <v>466.35576086956519</v>
      </c>
      <c r="AE420" s="4">
        <v>226.25934782608692</v>
      </c>
      <c r="AF420" s="10">
        <v>0.48516468930115625</v>
      </c>
      <c r="AG420" s="4">
        <v>81.848152173913036</v>
      </c>
      <c r="AH420" s="4">
        <v>11.624782608695652</v>
      </c>
      <c r="AI420" s="10">
        <v>0.14202865061626582</v>
      </c>
      <c r="AJ420" s="4">
        <v>5.4182608695652164</v>
      </c>
      <c r="AK420" s="4">
        <v>0</v>
      </c>
      <c r="AL420" s="10" t="s">
        <v>1172</v>
      </c>
      <c r="AM420" s="1">
        <v>395290</v>
      </c>
      <c r="AN420" s="1">
        <v>3</v>
      </c>
      <c r="AX420"/>
      <c r="AY420"/>
    </row>
    <row r="421" spans="1:51" x14ac:dyDescent="0.25">
      <c r="A421" t="s">
        <v>721</v>
      </c>
      <c r="B421" t="s">
        <v>185</v>
      </c>
      <c r="C421" t="s">
        <v>889</v>
      </c>
      <c r="D421" t="s">
        <v>763</v>
      </c>
      <c r="E421" s="4">
        <v>199.78260869565219</v>
      </c>
      <c r="F421" s="4">
        <v>683.80717391304358</v>
      </c>
      <c r="G421" s="4">
        <v>60.051086956521743</v>
      </c>
      <c r="H421" s="10">
        <v>8.7818743715254069E-2</v>
      </c>
      <c r="I421" s="4">
        <v>673.76097826086971</v>
      </c>
      <c r="J421" s="4">
        <v>60.051086956521743</v>
      </c>
      <c r="K421" s="10">
        <v>8.9128175857745948E-2</v>
      </c>
      <c r="L421" s="4">
        <v>94.858695652173907</v>
      </c>
      <c r="M421" s="4">
        <v>8.2423913043478247</v>
      </c>
      <c r="N421" s="10">
        <v>8.6891257018448478E-2</v>
      </c>
      <c r="O421" s="4">
        <v>84.8125</v>
      </c>
      <c r="P421" s="4">
        <v>8.2423913043478247</v>
      </c>
      <c r="Q421" s="8">
        <v>9.7183685239178474E-2</v>
      </c>
      <c r="R421" s="4">
        <v>5.0543478260869561</v>
      </c>
      <c r="S421" s="4">
        <v>0</v>
      </c>
      <c r="T421" s="10">
        <v>0</v>
      </c>
      <c r="U421" s="4">
        <v>4.9918478260869561</v>
      </c>
      <c r="V421" s="4">
        <v>0</v>
      </c>
      <c r="W421" s="10">
        <v>0</v>
      </c>
      <c r="X421" s="4">
        <v>161.10826086956521</v>
      </c>
      <c r="Y421" s="4">
        <v>21.779021739130435</v>
      </c>
      <c r="Z421" s="10">
        <v>0.13518252646748474</v>
      </c>
      <c r="AA421" s="4">
        <v>0</v>
      </c>
      <c r="AB421" s="4">
        <v>0</v>
      </c>
      <c r="AC421" s="10" t="s">
        <v>1172</v>
      </c>
      <c r="AD421" s="4">
        <v>427.84021739130446</v>
      </c>
      <c r="AE421" s="4">
        <v>30.029673913043478</v>
      </c>
      <c r="AF421" s="10">
        <v>7.0188992741601508E-2</v>
      </c>
      <c r="AG421" s="4">
        <v>0</v>
      </c>
      <c r="AH421" s="4">
        <v>0</v>
      </c>
      <c r="AI421" s="10" t="s">
        <v>1172</v>
      </c>
      <c r="AJ421" s="4">
        <v>0</v>
      </c>
      <c r="AK421" s="4">
        <v>0</v>
      </c>
      <c r="AL421" s="10" t="s">
        <v>1172</v>
      </c>
      <c r="AM421" s="1">
        <v>395361</v>
      </c>
      <c r="AN421" s="1">
        <v>3</v>
      </c>
      <c r="AX421"/>
      <c r="AY421"/>
    </row>
    <row r="422" spans="1:51" x14ac:dyDescent="0.25">
      <c r="A422" t="s">
        <v>721</v>
      </c>
      <c r="B422" t="s">
        <v>279</v>
      </c>
      <c r="C422" t="s">
        <v>1022</v>
      </c>
      <c r="D422" t="s">
        <v>743</v>
      </c>
      <c r="E422" s="4">
        <v>90.782608695652172</v>
      </c>
      <c r="F422" s="4">
        <v>368.27315217391299</v>
      </c>
      <c r="G422" s="4">
        <v>114.26228260869568</v>
      </c>
      <c r="H422" s="10">
        <v>0.31026503543417838</v>
      </c>
      <c r="I422" s="4">
        <v>333.92260869565212</v>
      </c>
      <c r="J422" s="4">
        <v>114.26228260869568</v>
      </c>
      <c r="K422" s="10">
        <v>0.34218192968430605</v>
      </c>
      <c r="L422" s="4">
        <v>64.974347826086955</v>
      </c>
      <c r="M422" s="4">
        <v>11.357500000000002</v>
      </c>
      <c r="N422" s="10">
        <v>0.17479975374897119</v>
      </c>
      <c r="O422" s="4">
        <v>32.778695652173909</v>
      </c>
      <c r="P422" s="4">
        <v>11.357500000000002</v>
      </c>
      <c r="Q422" s="8">
        <v>0.34649029725033503</v>
      </c>
      <c r="R422" s="4">
        <v>27.467391304347824</v>
      </c>
      <c r="S422" s="4">
        <v>0</v>
      </c>
      <c r="T422" s="10">
        <v>0</v>
      </c>
      <c r="U422" s="4">
        <v>4.7282608695652177</v>
      </c>
      <c r="V422" s="4">
        <v>0</v>
      </c>
      <c r="W422" s="10">
        <v>0</v>
      </c>
      <c r="X422" s="4">
        <v>90.746086956521737</v>
      </c>
      <c r="Y422" s="4">
        <v>24.911847826086966</v>
      </c>
      <c r="Z422" s="10">
        <v>0.27452255696736244</v>
      </c>
      <c r="AA422" s="4">
        <v>2.1548913043478262</v>
      </c>
      <c r="AB422" s="4">
        <v>0</v>
      </c>
      <c r="AC422" s="10">
        <v>0</v>
      </c>
      <c r="AD422" s="4">
        <v>210.39782608695646</v>
      </c>
      <c r="AE422" s="4">
        <v>77.992934782608714</v>
      </c>
      <c r="AF422" s="10">
        <v>0.37069268363245633</v>
      </c>
      <c r="AG422" s="4">
        <v>0</v>
      </c>
      <c r="AH422" s="4">
        <v>0</v>
      </c>
      <c r="AI422" s="10" t="s">
        <v>1172</v>
      </c>
      <c r="AJ422" s="4">
        <v>0</v>
      </c>
      <c r="AK422" s="4">
        <v>0</v>
      </c>
      <c r="AL422" s="10" t="s">
        <v>1172</v>
      </c>
      <c r="AM422" s="1">
        <v>395491</v>
      </c>
      <c r="AN422" s="1">
        <v>3</v>
      </c>
      <c r="AX422"/>
      <c r="AY422"/>
    </row>
    <row r="423" spans="1:51" x14ac:dyDescent="0.25">
      <c r="A423" t="s">
        <v>721</v>
      </c>
      <c r="B423" t="s">
        <v>482</v>
      </c>
      <c r="C423" t="s">
        <v>1078</v>
      </c>
      <c r="D423" t="s">
        <v>761</v>
      </c>
      <c r="E423" s="4">
        <v>77.25</v>
      </c>
      <c r="F423" s="4">
        <v>324.68065217391302</v>
      </c>
      <c r="G423" s="4">
        <v>0</v>
      </c>
      <c r="H423" s="10">
        <v>0</v>
      </c>
      <c r="I423" s="4">
        <v>308.02847826086958</v>
      </c>
      <c r="J423" s="4">
        <v>0</v>
      </c>
      <c r="K423" s="10">
        <v>0</v>
      </c>
      <c r="L423" s="4">
        <v>73.018260869565239</v>
      </c>
      <c r="M423" s="4">
        <v>0</v>
      </c>
      <c r="N423" s="10">
        <v>0</v>
      </c>
      <c r="O423" s="4">
        <v>56.366086956521762</v>
      </c>
      <c r="P423" s="4">
        <v>0</v>
      </c>
      <c r="Q423" s="8">
        <v>0</v>
      </c>
      <c r="R423" s="4">
        <v>11.869565217391305</v>
      </c>
      <c r="S423" s="4">
        <v>0</v>
      </c>
      <c r="T423" s="10">
        <v>0</v>
      </c>
      <c r="U423" s="4">
        <v>4.7826086956521738</v>
      </c>
      <c r="V423" s="4">
        <v>0</v>
      </c>
      <c r="W423" s="10">
        <v>0</v>
      </c>
      <c r="X423" s="4">
        <v>63.884565217391298</v>
      </c>
      <c r="Y423" s="4">
        <v>0</v>
      </c>
      <c r="Z423" s="10">
        <v>0</v>
      </c>
      <c r="AA423" s="4">
        <v>0</v>
      </c>
      <c r="AB423" s="4">
        <v>0</v>
      </c>
      <c r="AC423" s="10" t="s">
        <v>1172</v>
      </c>
      <c r="AD423" s="4">
        <v>181.6840217391304</v>
      </c>
      <c r="AE423" s="4">
        <v>0</v>
      </c>
      <c r="AF423" s="10">
        <v>0</v>
      </c>
      <c r="AG423" s="4">
        <v>6.0938043478260848</v>
      </c>
      <c r="AH423" s="4">
        <v>0</v>
      </c>
      <c r="AI423" s="10">
        <v>0</v>
      </c>
      <c r="AJ423" s="4">
        <v>0</v>
      </c>
      <c r="AK423" s="4">
        <v>0</v>
      </c>
      <c r="AL423" s="10" t="s">
        <v>1172</v>
      </c>
      <c r="AM423" s="1">
        <v>395786</v>
      </c>
      <c r="AN423" s="1">
        <v>3</v>
      </c>
      <c r="AX423"/>
      <c r="AY423"/>
    </row>
    <row r="424" spans="1:51" x14ac:dyDescent="0.25">
      <c r="A424" t="s">
        <v>721</v>
      </c>
      <c r="B424" t="s">
        <v>200</v>
      </c>
      <c r="C424" t="s">
        <v>894</v>
      </c>
      <c r="D424" t="s">
        <v>778</v>
      </c>
      <c r="E424" s="4">
        <v>172.09782608695653</v>
      </c>
      <c r="F424" s="4">
        <v>674.07945652173896</v>
      </c>
      <c r="G424" s="4">
        <v>57.160978260869584</v>
      </c>
      <c r="H424" s="10">
        <v>8.4798576351549373E-2</v>
      </c>
      <c r="I424" s="4">
        <v>639.87565217391284</v>
      </c>
      <c r="J424" s="4">
        <v>57.160978260869584</v>
      </c>
      <c r="K424" s="10">
        <v>8.9331385038125669E-2</v>
      </c>
      <c r="L424" s="4">
        <v>91.551195652173902</v>
      </c>
      <c r="M424" s="4">
        <v>11.597391304347827</v>
      </c>
      <c r="N424" s="10">
        <v>0.12667656846786846</v>
      </c>
      <c r="O424" s="4">
        <v>76.95608695652173</v>
      </c>
      <c r="P424" s="4">
        <v>11.597391304347827</v>
      </c>
      <c r="Q424" s="8">
        <v>0.15070141639218304</v>
      </c>
      <c r="R424" s="4">
        <v>9.5516304347826093</v>
      </c>
      <c r="S424" s="4">
        <v>0</v>
      </c>
      <c r="T424" s="10">
        <v>0</v>
      </c>
      <c r="U424" s="4">
        <v>5.0434782608695654</v>
      </c>
      <c r="V424" s="4">
        <v>0</v>
      </c>
      <c r="W424" s="10">
        <v>0</v>
      </c>
      <c r="X424" s="4">
        <v>185.65739130434781</v>
      </c>
      <c r="Y424" s="4">
        <v>13.388369565217388</v>
      </c>
      <c r="Z424" s="10">
        <v>7.2113312974811009E-2</v>
      </c>
      <c r="AA424" s="4">
        <v>19.608695652173914</v>
      </c>
      <c r="AB424" s="4">
        <v>0</v>
      </c>
      <c r="AC424" s="10">
        <v>0</v>
      </c>
      <c r="AD424" s="4">
        <v>377.26217391304334</v>
      </c>
      <c r="AE424" s="4">
        <v>32.175217391304365</v>
      </c>
      <c r="AF424" s="10">
        <v>8.5286094435538501E-2</v>
      </c>
      <c r="AG424" s="4">
        <v>0</v>
      </c>
      <c r="AH424" s="4">
        <v>0</v>
      </c>
      <c r="AI424" s="10" t="s">
        <v>1172</v>
      </c>
      <c r="AJ424" s="4">
        <v>0</v>
      </c>
      <c r="AK424" s="4">
        <v>0</v>
      </c>
      <c r="AL424" s="10" t="s">
        <v>1172</v>
      </c>
      <c r="AM424" s="1">
        <v>395384</v>
      </c>
      <c r="AN424" s="1">
        <v>3</v>
      </c>
      <c r="AX424"/>
      <c r="AY424"/>
    </row>
    <row r="425" spans="1:51" x14ac:dyDescent="0.25">
      <c r="A425" t="s">
        <v>721</v>
      </c>
      <c r="B425" t="s">
        <v>170</v>
      </c>
      <c r="C425" t="s">
        <v>947</v>
      </c>
      <c r="D425" t="s">
        <v>784</v>
      </c>
      <c r="E425" s="4">
        <v>102.48913043478261</v>
      </c>
      <c r="F425" s="4">
        <v>325.74673913043483</v>
      </c>
      <c r="G425" s="4">
        <v>30.407608695652158</v>
      </c>
      <c r="H425" s="10">
        <v>9.3347392446118727E-2</v>
      </c>
      <c r="I425" s="4">
        <v>310.9163043478261</v>
      </c>
      <c r="J425" s="4">
        <v>30.407608695652158</v>
      </c>
      <c r="K425" s="10">
        <v>9.7799981121719406E-2</v>
      </c>
      <c r="L425" s="4">
        <v>41.56521739130433</v>
      </c>
      <c r="M425" s="4">
        <v>7.6771739130434753</v>
      </c>
      <c r="N425" s="10">
        <v>0.18470188284518829</v>
      </c>
      <c r="O425" s="4">
        <v>26.734782608695635</v>
      </c>
      <c r="P425" s="4">
        <v>7.6771739130434753</v>
      </c>
      <c r="Q425" s="8">
        <v>0.28716051390470004</v>
      </c>
      <c r="R425" s="4">
        <v>10.623913043478257</v>
      </c>
      <c r="S425" s="4">
        <v>0</v>
      </c>
      <c r="T425" s="10">
        <v>0</v>
      </c>
      <c r="U425" s="4">
        <v>4.2065217391304346</v>
      </c>
      <c r="V425" s="4">
        <v>0</v>
      </c>
      <c r="W425" s="10">
        <v>0</v>
      </c>
      <c r="X425" s="4">
        <v>84.594565217391306</v>
      </c>
      <c r="Y425" s="4">
        <v>14.566304347826076</v>
      </c>
      <c r="Z425" s="10">
        <v>0.17218960001027908</v>
      </c>
      <c r="AA425" s="4">
        <v>0</v>
      </c>
      <c r="AB425" s="4">
        <v>0</v>
      </c>
      <c r="AC425" s="10" t="s">
        <v>1172</v>
      </c>
      <c r="AD425" s="4">
        <v>199.58695652173918</v>
      </c>
      <c r="AE425" s="4">
        <v>8.1641304347826047</v>
      </c>
      <c r="AF425" s="10">
        <v>4.0905130160113247E-2</v>
      </c>
      <c r="AG425" s="4">
        <v>0</v>
      </c>
      <c r="AH425" s="4">
        <v>0</v>
      </c>
      <c r="AI425" s="10" t="s">
        <v>1172</v>
      </c>
      <c r="AJ425" s="4">
        <v>0</v>
      </c>
      <c r="AK425" s="4">
        <v>0</v>
      </c>
      <c r="AL425" s="10" t="s">
        <v>1172</v>
      </c>
      <c r="AM425" s="1">
        <v>395344</v>
      </c>
      <c r="AN425" s="1">
        <v>3</v>
      </c>
      <c r="AX425"/>
      <c r="AY425"/>
    </row>
    <row r="426" spans="1:51" x14ac:dyDescent="0.25">
      <c r="A426" t="s">
        <v>721</v>
      </c>
      <c r="B426" t="s">
        <v>229</v>
      </c>
      <c r="C426" t="s">
        <v>1004</v>
      </c>
      <c r="D426" t="s">
        <v>737</v>
      </c>
      <c r="E426" s="4">
        <v>82.391304347826093</v>
      </c>
      <c r="F426" s="4">
        <v>252.75543478260869</v>
      </c>
      <c r="G426" s="4">
        <v>104.77445652173913</v>
      </c>
      <c r="H426" s="10">
        <v>0.41452899563506568</v>
      </c>
      <c r="I426" s="4">
        <v>239.91032608695653</v>
      </c>
      <c r="J426" s="4">
        <v>104.77445652173913</v>
      </c>
      <c r="K426" s="10">
        <v>0.43672341341307325</v>
      </c>
      <c r="L426" s="4">
        <v>46.567934782608695</v>
      </c>
      <c r="M426" s="4">
        <v>16.105978260869566</v>
      </c>
      <c r="N426" s="10">
        <v>0.34585983544377663</v>
      </c>
      <c r="O426" s="4">
        <v>33.722826086956523</v>
      </c>
      <c r="P426" s="4">
        <v>16.105978260869566</v>
      </c>
      <c r="Q426" s="8">
        <v>0.47759871071716359</v>
      </c>
      <c r="R426" s="4">
        <v>8.6711956521739122</v>
      </c>
      <c r="S426" s="4">
        <v>0</v>
      </c>
      <c r="T426" s="10">
        <v>0</v>
      </c>
      <c r="U426" s="4">
        <v>4.1739130434782608</v>
      </c>
      <c r="V426" s="4">
        <v>0</v>
      </c>
      <c r="W426" s="10">
        <v>0</v>
      </c>
      <c r="X426" s="4">
        <v>71.684782608695656</v>
      </c>
      <c r="Y426" s="4">
        <v>39.483695652173914</v>
      </c>
      <c r="Z426" s="10">
        <v>0.55079605761940864</v>
      </c>
      <c r="AA426" s="4">
        <v>0</v>
      </c>
      <c r="AB426" s="4">
        <v>0</v>
      </c>
      <c r="AC426" s="10" t="s">
        <v>1172</v>
      </c>
      <c r="AD426" s="4">
        <v>126.10326086956522</v>
      </c>
      <c r="AE426" s="4">
        <v>49.184782608695649</v>
      </c>
      <c r="AF426" s="10">
        <v>0.39003577123647803</v>
      </c>
      <c r="AG426" s="4">
        <v>8.3994565217391308</v>
      </c>
      <c r="AH426" s="4">
        <v>0</v>
      </c>
      <c r="AI426" s="10">
        <v>0</v>
      </c>
      <c r="AJ426" s="4">
        <v>0</v>
      </c>
      <c r="AK426" s="4">
        <v>0</v>
      </c>
      <c r="AL426" s="10" t="s">
        <v>1172</v>
      </c>
      <c r="AM426" s="1">
        <v>395426</v>
      </c>
      <c r="AN426" s="1">
        <v>3</v>
      </c>
      <c r="AX426"/>
      <c r="AY426"/>
    </row>
    <row r="427" spans="1:51" x14ac:dyDescent="0.25">
      <c r="A427" t="s">
        <v>721</v>
      </c>
      <c r="B427" t="s">
        <v>337</v>
      </c>
      <c r="C427" t="s">
        <v>829</v>
      </c>
      <c r="D427" t="s">
        <v>738</v>
      </c>
      <c r="E427" s="4">
        <v>216.65217391304347</v>
      </c>
      <c r="F427" s="4">
        <v>683.40945652173912</v>
      </c>
      <c r="G427" s="4">
        <v>264.02336956521737</v>
      </c>
      <c r="H427" s="10">
        <v>0.38633262540583363</v>
      </c>
      <c r="I427" s="4">
        <v>651.91489130434775</v>
      </c>
      <c r="J427" s="4">
        <v>264.02336956521737</v>
      </c>
      <c r="K427" s="10">
        <v>0.40499668451653381</v>
      </c>
      <c r="L427" s="4">
        <v>119.75478260869563</v>
      </c>
      <c r="M427" s="4">
        <v>16.170869565217391</v>
      </c>
      <c r="N427" s="10">
        <v>0.13503318375230544</v>
      </c>
      <c r="O427" s="4">
        <v>94.042826086956509</v>
      </c>
      <c r="P427" s="4">
        <v>16.170869565217391</v>
      </c>
      <c r="Q427" s="8">
        <v>0.17195218644604565</v>
      </c>
      <c r="R427" s="4">
        <v>19.711956521739129</v>
      </c>
      <c r="S427" s="4">
        <v>0</v>
      </c>
      <c r="T427" s="10">
        <v>0</v>
      </c>
      <c r="U427" s="4">
        <v>6</v>
      </c>
      <c r="V427" s="4">
        <v>0</v>
      </c>
      <c r="W427" s="10">
        <v>0</v>
      </c>
      <c r="X427" s="4">
        <v>176.46423913043475</v>
      </c>
      <c r="Y427" s="4">
        <v>73.542173913043442</v>
      </c>
      <c r="Z427" s="10">
        <v>0.41675397959064236</v>
      </c>
      <c r="AA427" s="4">
        <v>5.7826086956521738</v>
      </c>
      <c r="AB427" s="4">
        <v>0</v>
      </c>
      <c r="AC427" s="10">
        <v>0</v>
      </c>
      <c r="AD427" s="4">
        <v>381.40782608695656</v>
      </c>
      <c r="AE427" s="4">
        <v>174.31032608695654</v>
      </c>
      <c r="AF427" s="10">
        <v>0.45701822082490723</v>
      </c>
      <c r="AG427" s="4">
        <v>0</v>
      </c>
      <c r="AH427" s="4">
        <v>0</v>
      </c>
      <c r="AI427" s="10" t="s">
        <v>1172</v>
      </c>
      <c r="AJ427" s="4">
        <v>0</v>
      </c>
      <c r="AK427" s="4">
        <v>0</v>
      </c>
      <c r="AL427" s="10" t="s">
        <v>1172</v>
      </c>
      <c r="AM427" s="1">
        <v>395577</v>
      </c>
      <c r="AN427" s="1">
        <v>3</v>
      </c>
      <c r="AX427"/>
      <c r="AY427"/>
    </row>
    <row r="428" spans="1:51" x14ac:dyDescent="0.25">
      <c r="A428" t="s">
        <v>721</v>
      </c>
      <c r="B428" t="s">
        <v>456</v>
      </c>
      <c r="C428" t="s">
        <v>881</v>
      </c>
      <c r="D428" t="s">
        <v>774</v>
      </c>
      <c r="E428" s="4">
        <v>18.086956521739129</v>
      </c>
      <c r="F428" s="4">
        <v>112.6688043478261</v>
      </c>
      <c r="G428" s="4">
        <v>0</v>
      </c>
      <c r="H428" s="10">
        <v>0</v>
      </c>
      <c r="I428" s="4">
        <v>103.01663043478263</v>
      </c>
      <c r="J428" s="4">
        <v>0</v>
      </c>
      <c r="K428" s="10">
        <v>0</v>
      </c>
      <c r="L428" s="4">
        <v>53.598152173913057</v>
      </c>
      <c r="M428" s="4">
        <v>0</v>
      </c>
      <c r="N428" s="10">
        <v>0</v>
      </c>
      <c r="O428" s="4">
        <v>43.945978260869573</v>
      </c>
      <c r="P428" s="4">
        <v>0</v>
      </c>
      <c r="Q428" s="8">
        <v>0</v>
      </c>
      <c r="R428" s="4">
        <v>4.9565217391304346</v>
      </c>
      <c r="S428" s="4">
        <v>0</v>
      </c>
      <c r="T428" s="10">
        <v>0</v>
      </c>
      <c r="U428" s="4">
        <v>4.6956521739130439</v>
      </c>
      <c r="V428" s="4">
        <v>0</v>
      </c>
      <c r="W428" s="10">
        <v>0</v>
      </c>
      <c r="X428" s="4">
        <v>3.8423913043478262</v>
      </c>
      <c r="Y428" s="4">
        <v>0</v>
      </c>
      <c r="Z428" s="10">
        <v>0</v>
      </c>
      <c r="AA428" s="4">
        <v>0</v>
      </c>
      <c r="AB428" s="4">
        <v>0</v>
      </c>
      <c r="AC428" s="10" t="s">
        <v>1172</v>
      </c>
      <c r="AD428" s="4">
        <v>55.228260869565219</v>
      </c>
      <c r="AE428" s="4">
        <v>0</v>
      </c>
      <c r="AF428" s="10">
        <v>0</v>
      </c>
      <c r="AG428" s="4">
        <v>0</v>
      </c>
      <c r="AH428" s="4">
        <v>0</v>
      </c>
      <c r="AI428" s="10" t="s">
        <v>1172</v>
      </c>
      <c r="AJ428" s="4">
        <v>0</v>
      </c>
      <c r="AK428" s="4">
        <v>0</v>
      </c>
      <c r="AL428" s="10" t="s">
        <v>1172</v>
      </c>
      <c r="AM428" s="1">
        <v>395749</v>
      </c>
      <c r="AN428" s="1">
        <v>3</v>
      </c>
      <c r="AX428"/>
      <c r="AY428"/>
    </row>
    <row r="429" spans="1:51" x14ac:dyDescent="0.25">
      <c r="A429" t="s">
        <v>721</v>
      </c>
      <c r="B429" t="s">
        <v>304</v>
      </c>
      <c r="C429" t="s">
        <v>912</v>
      </c>
      <c r="D429" t="s">
        <v>771</v>
      </c>
      <c r="E429" s="4">
        <v>63.021739130434781</v>
      </c>
      <c r="F429" s="4">
        <v>240.13130434782605</v>
      </c>
      <c r="G429" s="4">
        <v>0</v>
      </c>
      <c r="H429" s="10">
        <v>0</v>
      </c>
      <c r="I429" s="4">
        <v>224.64217391304345</v>
      </c>
      <c r="J429" s="4">
        <v>0</v>
      </c>
      <c r="K429" s="10">
        <v>0</v>
      </c>
      <c r="L429" s="4">
        <v>46.75456521739131</v>
      </c>
      <c r="M429" s="4">
        <v>0</v>
      </c>
      <c r="N429" s="10">
        <v>0</v>
      </c>
      <c r="O429" s="4">
        <v>31.265434782608697</v>
      </c>
      <c r="P429" s="4">
        <v>0</v>
      </c>
      <c r="Q429" s="8">
        <v>0</v>
      </c>
      <c r="R429" s="4">
        <v>5.3913043478260869</v>
      </c>
      <c r="S429" s="4">
        <v>0</v>
      </c>
      <c r="T429" s="10">
        <v>0</v>
      </c>
      <c r="U429" s="4">
        <v>10.097826086956522</v>
      </c>
      <c r="V429" s="4">
        <v>0</v>
      </c>
      <c r="W429" s="10">
        <v>0</v>
      </c>
      <c r="X429" s="4">
        <v>67.375</v>
      </c>
      <c r="Y429" s="4">
        <v>0</v>
      </c>
      <c r="Z429" s="10">
        <v>0</v>
      </c>
      <c r="AA429" s="4">
        <v>0</v>
      </c>
      <c r="AB429" s="4">
        <v>0</v>
      </c>
      <c r="AC429" s="10" t="s">
        <v>1172</v>
      </c>
      <c r="AD429" s="4">
        <v>118.08054347826085</v>
      </c>
      <c r="AE429" s="4">
        <v>0</v>
      </c>
      <c r="AF429" s="10">
        <v>0</v>
      </c>
      <c r="AG429" s="4">
        <v>7.9211956521739131</v>
      </c>
      <c r="AH429" s="4">
        <v>0</v>
      </c>
      <c r="AI429" s="10">
        <v>0</v>
      </c>
      <c r="AJ429" s="4">
        <v>0</v>
      </c>
      <c r="AK429" s="4">
        <v>0</v>
      </c>
      <c r="AL429" s="10" t="s">
        <v>1172</v>
      </c>
      <c r="AM429" s="1">
        <v>395530</v>
      </c>
      <c r="AN429" s="1">
        <v>3</v>
      </c>
      <c r="AX429"/>
      <c r="AY429"/>
    </row>
    <row r="430" spans="1:51" x14ac:dyDescent="0.25">
      <c r="A430" t="s">
        <v>721</v>
      </c>
      <c r="B430" t="s">
        <v>637</v>
      </c>
      <c r="C430" t="s">
        <v>1120</v>
      </c>
      <c r="D430" t="s">
        <v>778</v>
      </c>
      <c r="E430" s="4">
        <v>21.978260869565219</v>
      </c>
      <c r="F430" s="4">
        <v>99.384999999999991</v>
      </c>
      <c r="G430" s="4">
        <v>20.125434782608693</v>
      </c>
      <c r="H430" s="10">
        <v>0.2024997211109191</v>
      </c>
      <c r="I430" s="4">
        <v>99.298043478260851</v>
      </c>
      <c r="J430" s="4">
        <v>20.125434782608693</v>
      </c>
      <c r="K430" s="10">
        <v>0.2026770526149865</v>
      </c>
      <c r="L430" s="4">
        <v>17.989782608695652</v>
      </c>
      <c r="M430" s="4">
        <v>2.8810869565217399</v>
      </c>
      <c r="N430" s="10">
        <v>0.16015129360869096</v>
      </c>
      <c r="O430" s="4">
        <v>17.902826086956523</v>
      </c>
      <c r="P430" s="4">
        <v>2.8810869565217399</v>
      </c>
      <c r="Q430" s="8">
        <v>0.16092917076487806</v>
      </c>
      <c r="R430" s="4">
        <v>8.6956521739130432E-2</v>
      </c>
      <c r="S430" s="4">
        <v>0</v>
      </c>
      <c r="T430" s="10">
        <v>0</v>
      </c>
      <c r="U430" s="4">
        <v>0</v>
      </c>
      <c r="V430" s="4">
        <v>0</v>
      </c>
      <c r="W430" s="10" t="s">
        <v>1172</v>
      </c>
      <c r="X430" s="4">
        <v>24.293043478260859</v>
      </c>
      <c r="Y430" s="4">
        <v>4.0518478260869575</v>
      </c>
      <c r="Z430" s="10">
        <v>0.16679045709990348</v>
      </c>
      <c r="AA430" s="4">
        <v>0</v>
      </c>
      <c r="AB430" s="4">
        <v>0</v>
      </c>
      <c r="AC430" s="10" t="s">
        <v>1172</v>
      </c>
      <c r="AD430" s="4">
        <v>57.102173913043472</v>
      </c>
      <c r="AE430" s="4">
        <v>13.192499999999994</v>
      </c>
      <c r="AF430" s="10">
        <v>0.23103323561883723</v>
      </c>
      <c r="AG430" s="4">
        <v>0</v>
      </c>
      <c r="AH430" s="4">
        <v>0</v>
      </c>
      <c r="AI430" s="10" t="s">
        <v>1172</v>
      </c>
      <c r="AJ430" s="4">
        <v>0</v>
      </c>
      <c r="AK430" s="4">
        <v>0</v>
      </c>
      <c r="AL430" s="10" t="s">
        <v>1172</v>
      </c>
      <c r="AM430" s="1">
        <v>396090</v>
      </c>
      <c r="AN430" s="1">
        <v>3</v>
      </c>
      <c r="AX430"/>
      <c r="AY430"/>
    </row>
    <row r="431" spans="1:51" x14ac:dyDescent="0.25">
      <c r="A431" t="s">
        <v>721</v>
      </c>
      <c r="B431" t="s">
        <v>463</v>
      </c>
      <c r="C431" t="s">
        <v>903</v>
      </c>
      <c r="D431" t="s">
        <v>769</v>
      </c>
      <c r="E431" s="4">
        <v>138.20652173913044</v>
      </c>
      <c r="F431" s="4">
        <v>444.26315217391311</v>
      </c>
      <c r="G431" s="4">
        <v>248.05510869565219</v>
      </c>
      <c r="H431" s="10">
        <v>0.5583517504925718</v>
      </c>
      <c r="I431" s="4">
        <v>407.81402173913045</v>
      </c>
      <c r="J431" s="4">
        <v>232.20923913043481</v>
      </c>
      <c r="K431" s="10">
        <v>0.56939984098676699</v>
      </c>
      <c r="L431" s="4">
        <v>94.472608695652198</v>
      </c>
      <c r="M431" s="4">
        <v>51.488804347826097</v>
      </c>
      <c r="N431" s="10">
        <v>0.54501304726007538</v>
      </c>
      <c r="O431" s="4">
        <v>58.023478260869595</v>
      </c>
      <c r="P431" s="4">
        <v>35.642934782608705</v>
      </c>
      <c r="Q431" s="8">
        <v>0.61428469734889912</v>
      </c>
      <c r="R431" s="4">
        <v>31.40565217391304</v>
      </c>
      <c r="S431" s="4">
        <v>15.84586956521739</v>
      </c>
      <c r="T431" s="10">
        <v>0.50455470491326682</v>
      </c>
      <c r="U431" s="4">
        <v>5.0434782608695654</v>
      </c>
      <c r="V431" s="4">
        <v>0</v>
      </c>
      <c r="W431" s="10">
        <v>0</v>
      </c>
      <c r="X431" s="4">
        <v>96.775760869565161</v>
      </c>
      <c r="Y431" s="4">
        <v>51.24173913043478</v>
      </c>
      <c r="Z431" s="10">
        <v>0.52948939558841235</v>
      </c>
      <c r="AA431" s="4">
        <v>0</v>
      </c>
      <c r="AB431" s="4">
        <v>0</v>
      </c>
      <c r="AC431" s="10" t="s">
        <v>1172</v>
      </c>
      <c r="AD431" s="4">
        <v>245.70989130434788</v>
      </c>
      <c r="AE431" s="4">
        <v>145.32456521739132</v>
      </c>
      <c r="AF431" s="10">
        <v>0.59144776160999335</v>
      </c>
      <c r="AG431" s="4">
        <v>7.3048913043478265</v>
      </c>
      <c r="AH431" s="4">
        <v>0</v>
      </c>
      <c r="AI431" s="10">
        <v>0</v>
      </c>
      <c r="AJ431" s="4">
        <v>0</v>
      </c>
      <c r="AK431" s="4">
        <v>0</v>
      </c>
      <c r="AL431" s="10" t="s">
        <v>1172</v>
      </c>
      <c r="AM431" s="1">
        <v>395760</v>
      </c>
      <c r="AN431" s="1">
        <v>3</v>
      </c>
      <c r="AX431"/>
      <c r="AY431"/>
    </row>
    <row r="432" spans="1:51" x14ac:dyDescent="0.25">
      <c r="A432" t="s">
        <v>721</v>
      </c>
      <c r="B432" t="s">
        <v>100</v>
      </c>
      <c r="C432" t="s">
        <v>839</v>
      </c>
      <c r="D432" t="s">
        <v>782</v>
      </c>
      <c r="E432" s="4">
        <v>61.489130434782609</v>
      </c>
      <c r="F432" s="4">
        <v>195.1761956521739</v>
      </c>
      <c r="G432" s="4">
        <v>26.175434782608704</v>
      </c>
      <c r="H432" s="10">
        <v>0.134111819810528</v>
      </c>
      <c r="I432" s="4">
        <v>185.31108695652171</v>
      </c>
      <c r="J432" s="4">
        <v>22.83695652173914</v>
      </c>
      <c r="K432" s="10">
        <v>0.12323578096057049</v>
      </c>
      <c r="L432" s="4">
        <v>66.350543478260875</v>
      </c>
      <c r="M432" s="4">
        <v>8.0243478260869558</v>
      </c>
      <c r="N432" s="10">
        <v>0.12093869025678829</v>
      </c>
      <c r="O432" s="4">
        <v>56.485434782608692</v>
      </c>
      <c r="P432" s="4">
        <v>4.6858695652173914</v>
      </c>
      <c r="Q432" s="8">
        <v>8.2957130156677564E-2</v>
      </c>
      <c r="R432" s="4">
        <v>5.5335869565217415</v>
      </c>
      <c r="S432" s="4">
        <v>3.3384782608695645</v>
      </c>
      <c r="T432" s="10">
        <v>0.60331179162819892</v>
      </c>
      <c r="U432" s="4">
        <v>4.3315217391304346</v>
      </c>
      <c r="V432" s="4">
        <v>0</v>
      </c>
      <c r="W432" s="10">
        <v>0</v>
      </c>
      <c r="X432" s="4">
        <v>28.715760869565216</v>
      </c>
      <c r="Y432" s="4">
        <v>11.619130434782617</v>
      </c>
      <c r="Z432" s="10">
        <v>0.40462554649204185</v>
      </c>
      <c r="AA432" s="4">
        <v>0</v>
      </c>
      <c r="AB432" s="4">
        <v>0</v>
      </c>
      <c r="AC432" s="10" t="s">
        <v>1172</v>
      </c>
      <c r="AD432" s="4">
        <v>99.42347826086953</v>
      </c>
      <c r="AE432" s="4">
        <v>6.5319565217391311</v>
      </c>
      <c r="AF432" s="10">
        <v>6.5698330374244593E-2</v>
      </c>
      <c r="AG432" s="4">
        <v>0.68641304347826082</v>
      </c>
      <c r="AH432" s="4">
        <v>0</v>
      </c>
      <c r="AI432" s="10">
        <v>0</v>
      </c>
      <c r="AJ432" s="4">
        <v>0</v>
      </c>
      <c r="AK432" s="4">
        <v>0</v>
      </c>
      <c r="AL432" s="10" t="s">
        <v>1172</v>
      </c>
      <c r="AM432" s="1">
        <v>395221</v>
      </c>
      <c r="AN432" s="1">
        <v>3</v>
      </c>
      <c r="AX432"/>
      <c r="AY432"/>
    </row>
    <row r="433" spans="1:51" x14ac:dyDescent="0.25">
      <c r="A433" t="s">
        <v>721</v>
      </c>
      <c r="B433" t="s">
        <v>444</v>
      </c>
      <c r="C433" t="s">
        <v>1068</v>
      </c>
      <c r="D433" t="s">
        <v>768</v>
      </c>
      <c r="E433" s="4">
        <v>140.82608695652175</v>
      </c>
      <c r="F433" s="4">
        <v>455.08184782608697</v>
      </c>
      <c r="G433" s="4">
        <v>171.79119565217394</v>
      </c>
      <c r="H433" s="10">
        <v>0.37749516152493356</v>
      </c>
      <c r="I433" s="4">
        <v>426.32836956521743</v>
      </c>
      <c r="J433" s="4">
        <v>171.79119565217394</v>
      </c>
      <c r="K433" s="10">
        <v>0.40295511140244267</v>
      </c>
      <c r="L433" s="4">
        <v>128.05184782608697</v>
      </c>
      <c r="M433" s="4">
        <v>37.172065217391307</v>
      </c>
      <c r="N433" s="10">
        <v>0.29028917464647896</v>
      </c>
      <c r="O433" s="4">
        <v>99.298369565217413</v>
      </c>
      <c r="P433" s="4">
        <v>37.172065217391307</v>
      </c>
      <c r="Q433" s="8">
        <v>0.37434718596237726</v>
      </c>
      <c r="R433" s="4">
        <v>24.362173913043474</v>
      </c>
      <c r="S433" s="4">
        <v>0</v>
      </c>
      <c r="T433" s="10">
        <v>0</v>
      </c>
      <c r="U433" s="4">
        <v>4.3913043478260869</v>
      </c>
      <c r="V433" s="4">
        <v>0</v>
      </c>
      <c r="W433" s="10">
        <v>0</v>
      </c>
      <c r="X433" s="4">
        <v>85.377391304347825</v>
      </c>
      <c r="Y433" s="4">
        <v>28.441413043478253</v>
      </c>
      <c r="Z433" s="10">
        <v>0.33312581479670811</v>
      </c>
      <c r="AA433" s="4">
        <v>0</v>
      </c>
      <c r="AB433" s="4">
        <v>0</v>
      </c>
      <c r="AC433" s="10" t="s">
        <v>1172</v>
      </c>
      <c r="AD433" s="4">
        <v>231.69141304347832</v>
      </c>
      <c r="AE433" s="4">
        <v>106.17771739130437</v>
      </c>
      <c r="AF433" s="10">
        <v>0.45827213014312046</v>
      </c>
      <c r="AG433" s="4">
        <v>9.9611956521739131</v>
      </c>
      <c r="AH433" s="4">
        <v>0</v>
      </c>
      <c r="AI433" s="10">
        <v>0</v>
      </c>
      <c r="AJ433" s="4">
        <v>0</v>
      </c>
      <c r="AK433" s="4">
        <v>0</v>
      </c>
      <c r="AL433" s="10" t="s">
        <v>1172</v>
      </c>
      <c r="AM433" s="1">
        <v>395731</v>
      </c>
      <c r="AN433" s="1">
        <v>3</v>
      </c>
      <c r="AX433"/>
      <c r="AY433"/>
    </row>
    <row r="434" spans="1:51" x14ac:dyDescent="0.25">
      <c r="A434" t="s">
        <v>721</v>
      </c>
      <c r="B434" t="s">
        <v>303</v>
      </c>
      <c r="C434" t="s">
        <v>946</v>
      </c>
      <c r="D434" t="s">
        <v>769</v>
      </c>
      <c r="E434" s="4">
        <v>152.46739130434781</v>
      </c>
      <c r="F434" s="4">
        <v>475.81249999999989</v>
      </c>
      <c r="G434" s="4">
        <v>137.14304347826084</v>
      </c>
      <c r="H434" s="10">
        <v>0.28822917321058372</v>
      </c>
      <c r="I434" s="4">
        <v>448.92663043478251</v>
      </c>
      <c r="J434" s="4">
        <v>137.14304347826084</v>
      </c>
      <c r="K434" s="10">
        <v>0.30549099603522895</v>
      </c>
      <c r="L434" s="4">
        <v>64.718695652173921</v>
      </c>
      <c r="M434" s="4">
        <v>0.62945652173913036</v>
      </c>
      <c r="N434" s="10">
        <v>9.7260384406091891E-3</v>
      </c>
      <c r="O434" s="4">
        <v>37.832826086956523</v>
      </c>
      <c r="P434" s="4">
        <v>0.62945652173913036</v>
      </c>
      <c r="Q434" s="8">
        <v>1.6637840384759035E-2</v>
      </c>
      <c r="R434" s="4">
        <v>21.929347826086957</v>
      </c>
      <c r="S434" s="4">
        <v>0</v>
      </c>
      <c r="T434" s="10">
        <v>0</v>
      </c>
      <c r="U434" s="4">
        <v>4.9565217391304346</v>
      </c>
      <c r="V434" s="4">
        <v>0</v>
      </c>
      <c r="W434" s="10">
        <v>0</v>
      </c>
      <c r="X434" s="4">
        <v>124.66445652173915</v>
      </c>
      <c r="Y434" s="4">
        <v>21.913260869565217</v>
      </c>
      <c r="Z434" s="10">
        <v>0.17577793607710432</v>
      </c>
      <c r="AA434" s="4">
        <v>0</v>
      </c>
      <c r="AB434" s="4">
        <v>0</v>
      </c>
      <c r="AC434" s="10" t="s">
        <v>1172</v>
      </c>
      <c r="AD434" s="4">
        <v>270.24423913043466</v>
      </c>
      <c r="AE434" s="4">
        <v>114.6003260869565</v>
      </c>
      <c r="AF434" s="10">
        <v>0.42406205015028686</v>
      </c>
      <c r="AG434" s="4">
        <v>16.185108695652172</v>
      </c>
      <c r="AH434" s="4">
        <v>0</v>
      </c>
      <c r="AI434" s="10">
        <v>0</v>
      </c>
      <c r="AJ434" s="4">
        <v>0</v>
      </c>
      <c r="AK434" s="4">
        <v>0</v>
      </c>
      <c r="AL434" s="10" t="s">
        <v>1172</v>
      </c>
      <c r="AM434" s="1">
        <v>395527</v>
      </c>
      <c r="AN434" s="1">
        <v>3</v>
      </c>
      <c r="AX434"/>
      <c r="AY434"/>
    </row>
    <row r="435" spans="1:51" x14ac:dyDescent="0.25">
      <c r="A435" t="s">
        <v>721</v>
      </c>
      <c r="B435" t="s">
        <v>232</v>
      </c>
      <c r="C435" t="s">
        <v>946</v>
      </c>
      <c r="D435" t="s">
        <v>769</v>
      </c>
      <c r="E435" s="4">
        <v>181.59782608695653</v>
      </c>
      <c r="F435" s="4">
        <v>572.01880434782606</v>
      </c>
      <c r="G435" s="4">
        <v>191.71760869565219</v>
      </c>
      <c r="H435" s="10">
        <v>0.33515962628926954</v>
      </c>
      <c r="I435" s="4">
        <v>540.223695652174</v>
      </c>
      <c r="J435" s="4">
        <v>191.71760869565219</v>
      </c>
      <c r="K435" s="10">
        <v>0.354885596908527</v>
      </c>
      <c r="L435" s="4">
        <v>86.388152173913042</v>
      </c>
      <c r="M435" s="4">
        <v>13.60739130434783</v>
      </c>
      <c r="N435" s="10">
        <v>0.15751455450689575</v>
      </c>
      <c r="O435" s="4">
        <v>54.593043478260867</v>
      </c>
      <c r="P435" s="4">
        <v>13.60739130434783</v>
      </c>
      <c r="Q435" s="8">
        <v>0.2492513777834412</v>
      </c>
      <c r="R435" s="4">
        <v>28.055978260869566</v>
      </c>
      <c r="S435" s="4">
        <v>0</v>
      </c>
      <c r="T435" s="10">
        <v>0</v>
      </c>
      <c r="U435" s="4">
        <v>3.7391304347826089</v>
      </c>
      <c r="V435" s="4">
        <v>0</v>
      </c>
      <c r="W435" s="10">
        <v>0</v>
      </c>
      <c r="X435" s="4">
        <v>141.65956521739128</v>
      </c>
      <c r="Y435" s="4">
        <v>81.471956521739159</v>
      </c>
      <c r="Z435" s="10">
        <v>0.57512499347793422</v>
      </c>
      <c r="AA435" s="4">
        <v>0</v>
      </c>
      <c r="AB435" s="4">
        <v>0</v>
      </c>
      <c r="AC435" s="10" t="s">
        <v>1172</v>
      </c>
      <c r="AD435" s="4">
        <v>339.59663043478264</v>
      </c>
      <c r="AE435" s="4">
        <v>96.638260869565215</v>
      </c>
      <c r="AF435" s="10">
        <v>0.28456778486241185</v>
      </c>
      <c r="AG435" s="4">
        <v>4.3744565217391305</v>
      </c>
      <c r="AH435" s="4">
        <v>0</v>
      </c>
      <c r="AI435" s="10">
        <v>0</v>
      </c>
      <c r="AJ435" s="4">
        <v>0</v>
      </c>
      <c r="AK435" s="4">
        <v>0</v>
      </c>
      <c r="AL435" s="10" t="s">
        <v>1172</v>
      </c>
      <c r="AM435" s="1">
        <v>395429</v>
      </c>
      <c r="AN435" s="1">
        <v>3</v>
      </c>
      <c r="AX435"/>
      <c r="AY435"/>
    </row>
    <row r="436" spans="1:51" x14ac:dyDescent="0.25">
      <c r="A436" t="s">
        <v>721</v>
      </c>
      <c r="B436" t="s">
        <v>243</v>
      </c>
      <c r="C436" t="s">
        <v>925</v>
      </c>
      <c r="D436" t="s">
        <v>755</v>
      </c>
      <c r="E436" s="4">
        <v>97.923913043478265</v>
      </c>
      <c r="F436" s="4">
        <v>350.77706521739134</v>
      </c>
      <c r="G436" s="4">
        <v>58.35173913043478</v>
      </c>
      <c r="H436" s="10">
        <v>0.16634992682395511</v>
      </c>
      <c r="I436" s="4">
        <v>330.77706521739134</v>
      </c>
      <c r="J436" s="4">
        <v>58.35173913043478</v>
      </c>
      <c r="K436" s="10">
        <v>0.17640805626014366</v>
      </c>
      <c r="L436" s="4">
        <v>54.263913043478261</v>
      </c>
      <c r="M436" s="4">
        <v>10.567391304347826</v>
      </c>
      <c r="N436" s="10">
        <v>0.19474067960931679</v>
      </c>
      <c r="O436" s="4">
        <v>34.263913043478261</v>
      </c>
      <c r="P436" s="4">
        <v>10.567391304347826</v>
      </c>
      <c r="Q436" s="8">
        <v>0.30841168931693885</v>
      </c>
      <c r="R436" s="4">
        <v>14.956521739130435</v>
      </c>
      <c r="S436" s="4">
        <v>0</v>
      </c>
      <c r="T436" s="10">
        <v>0</v>
      </c>
      <c r="U436" s="4">
        <v>5.0434782608695654</v>
      </c>
      <c r="V436" s="4">
        <v>0</v>
      </c>
      <c r="W436" s="10">
        <v>0</v>
      </c>
      <c r="X436" s="4">
        <v>108.39434782608696</v>
      </c>
      <c r="Y436" s="4">
        <v>10.170760869565219</v>
      </c>
      <c r="Z436" s="10">
        <v>9.3831099808669646E-2</v>
      </c>
      <c r="AA436" s="4">
        <v>0</v>
      </c>
      <c r="AB436" s="4">
        <v>0</v>
      </c>
      <c r="AC436" s="10" t="s">
        <v>1172</v>
      </c>
      <c r="AD436" s="4">
        <v>129.77249999999998</v>
      </c>
      <c r="AE436" s="4">
        <v>37.613586956521736</v>
      </c>
      <c r="AF436" s="10">
        <v>0.28984250867111094</v>
      </c>
      <c r="AG436" s="4">
        <v>58.346304347826091</v>
      </c>
      <c r="AH436" s="4">
        <v>0</v>
      </c>
      <c r="AI436" s="10">
        <v>0</v>
      </c>
      <c r="AJ436" s="4">
        <v>0</v>
      </c>
      <c r="AK436" s="4">
        <v>0</v>
      </c>
      <c r="AL436" s="10" t="s">
        <v>1172</v>
      </c>
      <c r="AM436" s="1">
        <v>395440</v>
      </c>
      <c r="AN436" s="1">
        <v>3</v>
      </c>
      <c r="AX436"/>
      <c r="AY436"/>
    </row>
    <row r="437" spans="1:51" x14ac:dyDescent="0.25">
      <c r="A437" t="s">
        <v>721</v>
      </c>
      <c r="B437" t="s">
        <v>455</v>
      </c>
      <c r="C437" t="s">
        <v>813</v>
      </c>
      <c r="D437" t="s">
        <v>755</v>
      </c>
      <c r="E437" s="4">
        <v>125.06521739130434</v>
      </c>
      <c r="F437" s="4">
        <v>396.27065217391305</v>
      </c>
      <c r="G437" s="4">
        <v>180.68326086956517</v>
      </c>
      <c r="H437" s="10">
        <v>0.45595922856852877</v>
      </c>
      <c r="I437" s="4">
        <v>365.40108695652174</v>
      </c>
      <c r="J437" s="4">
        <v>180.68326086956517</v>
      </c>
      <c r="K437" s="10">
        <v>0.49447926489355043</v>
      </c>
      <c r="L437" s="4">
        <v>77.17978260869566</v>
      </c>
      <c r="M437" s="4">
        <v>26.762934782608681</v>
      </c>
      <c r="N437" s="10">
        <v>0.34676095057558981</v>
      </c>
      <c r="O437" s="4">
        <v>46.310217391304349</v>
      </c>
      <c r="P437" s="4">
        <v>26.762934782608681</v>
      </c>
      <c r="Q437" s="8">
        <v>0.57790561759776893</v>
      </c>
      <c r="R437" s="4">
        <v>25.478260869565219</v>
      </c>
      <c r="S437" s="4">
        <v>0</v>
      </c>
      <c r="T437" s="10">
        <v>0</v>
      </c>
      <c r="U437" s="4">
        <v>5.3913043478260869</v>
      </c>
      <c r="V437" s="4">
        <v>0</v>
      </c>
      <c r="W437" s="10">
        <v>0</v>
      </c>
      <c r="X437" s="4">
        <v>117.04195652173914</v>
      </c>
      <c r="Y437" s="4">
        <v>52.226956521739112</v>
      </c>
      <c r="Z437" s="10">
        <v>0.44622422654083521</v>
      </c>
      <c r="AA437" s="4">
        <v>0</v>
      </c>
      <c r="AB437" s="4">
        <v>0</v>
      </c>
      <c r="AC437" s="10" t="s">
        <v>1172</v>
      </c>
      <c r="AD437" s="4">
        <v>160.88695652173914</v>
      </c>
      <c r="AE437" s="4">
        <v>101.69336956521737</v>
      </c>
      <c r="AF437" s="10">
        <v>0.63207964003891448</v>
      </c>
      <c r="AG437" s="4">
        <v>41.161956521739128</v>
      </c>
      <c r="AH437" s="4">
        <v>0</v>
      </c>
      <c r="AI437" s="10">
        <v>0</v>
      </c>
      <c r="AJ437" s="4">
        <v>0</v>
      </c>
      <c r="AK437" s="4">
        <v>0</v>
      </c>
      <c r="AL437" s="10" t="s">
        <v>1172</v>
      </c>
      <c r="AM437" s="1">
        <v>395746</v>
      </c>
      <c r="AN437" s="1">
        <v>3</v>
      </c>
      <c r="AX437"/>
      <c r="AY437"/>
    </row>
    <row r="438" spans="1:51" x14ac:dyDescent="0.25">
      <c r="A438" t="s">
        <v>721</v>
      </c>
      <c r="B438" t="s">
        <v>174</v>
      </c>
      <c r="C438" t="s">
        <v>901</v>
      </c>
      <c r="D438" t="s">
        <v>734</v>
      </c>
      <c r="E438" s="4">
        <v>140.20652173913044</v>
      </c>
      <c r="F438" s="4">
        <v>465.40836956521741</v>
      </c>
      <c r="G438" s="4">
        <v>123.44728260869566</v>
      </c>
      <c r="H438" s="10">
        <v>0.26524508513677914</v>
      </c>
      <c r="I438" s="4">
        <v>435.25260869565227</v>
      </c>
      <c r="J438" s="4">
        <v>121.91108695652176</v>
      </c>
      <c r="K438" s="10">
        <v>0.28009271976992867</v>
      </c>
      <c r="L438" s="4">
        <v>74.45804347826089</v>
      </c>
      <c r="M438" s="4">
        <v>31.615434782608698</v>
      </c>
      <c r="N438" s="10">
        <v>0.42460738028711814</v>
      </c>
      <c r="O438" s="4">
        <v>44.30228260869567</v>
      </c>
      <c r="P438" s="4">
        <v>30.079239130434786</v>
      </c>
      <c r="Q438" s="8">
        <v>0.67895461270275093</v>
      </c>
      <c r="R438" s="4">
        <v>26.764456521739131</v>
      </c>
      <c r="S438" s="4">
        <v>1.5361956521739131</v>
      </c>
      <c r="T438" s="10">
        <v>5.7396855823549239E-2</v>
      </c>
      <c r="U438" s="4">
        <v>3.3913043478260869</v>
      </c>
      <c r="V438" s="4">
        <v>0</v>
      </c>
      <c r="W438" s="10">
        <v>0</v>
      </c>
      <c r="X438" s="4">
        <v>121.43673913043479</v>
      </c>
      <c r="Y438" s="4">
        <v>36.659130434782604</v>
      </c>
      <c r="Z438" s="10">
        <v>0.30187841585080077</v>
      </c>
      <c r="AA438" s="4">
        <v>0</v>
      </c>
      <c r="AB438" s="4">
        <v>0</v>
      </c>
      <c r="AC438" s="10" t="s">
        <v>1172</v>
      </c>
      <c r="AD438" s="4">
        <v>195.32478260869567</v>
      </c>
      <c r="AE438" s="4">
        <v>55.17271739130436</v>
      </c>
      <c r="AF438" s="10">
        <v>0.28246654958185591</v>
      </c>
      <c r="AG438" s="4">
        <v>74.188804347826107</v>
      </c>
      <c r="AH438" s="4">
        <v>0</v>
      </c>
      <c r="AI438" s="10">
        <v>0</v>
      </c>
      <c r="AJ438" s="4">
        <v>0</v>
      </c>
      <c r="AK438" s="4">
        <v>0</v>
      </c>
      <c r="AL438" s="10" t="s">
        <v>1172</v>
      </c>
      <c r="AM438" s="1">
        <v>395348</v>
      </c>
      <c r="AN438" s="1">
        <v>3</v>
      </c>
      <c r="AX438"/>
      <c r="AY438"/>
    </row>
    <row r="439" spans="1:51" x14ac:dyDescent="0.25">
      <c r="A439" t="s">
        <v>721</v>
      </c>
      <c r="B439" t="s">
        <v>249</v>
      </c>
      <c r="C439" t="s">
        <v>1010</v>
      </c>
      <c r="D439" t="s">
        <v>758</v>
      </c>
      <c r="E439" s="4">
        <v>143.54347826086956</v>
      </c>
      <c r="F439" s="4">
        <v>438.04086956521746</v>
      </c>
      <c r="G439" s="4">
        <v>119.32619565217395</v>
      </c>
      <c r="H439" s="10">
        <v>0.27240881831554337</v>
      </c>
      <c r="I439" s="4">
        <v>412.42706521739137</v>
      </c>
      <c r="J439" s="4">
        <v>117.81565217391309</v>
      </c>
      <c r="K439" s="10">
        <v>0.28566421098434014</v>
      </c>
      <c r="L439" s="4">
        <v>64.107608695652189</v>
      </c>
      <c r="M439" s="4">
        <v>2.7073913043478264</v>
      </c>
      <c r="N439" s="10">
        <v>4.2231980874548561E-2</v>
      </c>
      <c r="O439" s="4">
        <v>38.813913043478266</v>
      </c>
      <c r="P439" s="4">
        <v>1.1968478260869566</v>
      </c>
      <c r="Q439" s="8">
        <v>3.0835536338381573E-2</v>
      </c>
      <c r="R439" s="4">
        <v>20.858913043478264</v>
      </c>
      <c r="S439" s="4">
        <v>1.5105434782608695</v>
      </c>
      <c r="T439" s="10">
        <v>7.2417171264499577E-2</v>
      </c>
      <c r="U439" s="4">
        <v>4.4347826086956523</v>
      </c>
      <c r="V439" s="4">
        <v>0</v>
      </c>
      <c r="W439" s="10">
        <v>0</v>
      </c>
      <c r="X439" s="4">
        <v>119.74739130434779</v>
      </c>
      <c r="Y439" s="4">
        <v>37.038478260869567</v>
      </c>
      <c r="Z439" s="10">
        <v>0.3093050951459414</v>
      </c>
      <c r="AA439" s="4">
        <v>0.32010869565217392</v>
      </c>
      <c r="AB439" s="4">
        <v>0</v>
      </c>
      <c r="AC439" s="10">
        <v>0</v>
      </c>
      <c r="AD439" s="4">
        <v>232.40945652173923</v>
      </c>
      <c r="AE439" s="4">
        <v>79.580326086956561</v>
      </c>
      <c r="AF439" s="10">
        <v>0.34241432030332525</v>
      </c>
      <c r="AG439" s="4">
        <v>21.456304347826087</v>
      </c>
      <c r="AH439" s="4">
        <v>0</v>
      </c>
      <c r="AI439" s="10">
        <v>0</v>
      </c>
      <c r="AJ439" s="4">
        <v>0</v>
      </c>
      <c r="AK439" s="4">
        <v>0</v>
      </c>
      <c r="AL439" s="10" t="s">
        <v>1172</v>
      </c>
      <c r="AM439" s="1">
        <v>395451</v>
      </c>
      <c r="AN439" s="1">
        <v>3</v>
      </c>
      <c r="AX439"/>
      <c r="AY439"/>
    </row>
    <row r="440" spans="1:51" x14ac:dyDescent="0.25">
      <c r="A440" t="s">
        <v>721</v>
      </c>
      <c r="B440" t="s">
        <v>311</v>
      </c>
      <c r="C440" t="s">
        <v>854</v>
      </c>
      <c r="D440" t="s">
        <v>765</v>
      </c>
      <c r="E440" s="4">
        <v>197.41304347826087</v>
      </c>
      <c r="F440" s="4">
        <v>699.97445652173906</v>
      </c>
      <c r="G440" s="4">
        <v>331.83934782608691</v>
      </c>
      <c r="H440" s="10">
        <v>0.47407351044642154</v>
      </c>
      <c r="I440" s="4">
        <v>663.13456521739135</v>
      </c>
      <c r="J440" s="4">
        <v>328.72391304347821</v>
      </c>
      <c r="K440" s="10">
        <v>0.49571222838567414</v>
      </c>
      <c r="L440" s="4">
        <v>78.735326086956547</v>
      </c>
      <c r="M440" s="4">
        <v>23.610434782608692</v>
      </c>
      <c r="N440" s="10">
        <v>0.29987092142773314</v>
      </c>
      <c r="O440" s="4">
        <v>47.137173913043497</v>
      </c>
      <c r="P440" s="4">
        <v>20.494999999999997</v>
      </c>
      <c r="Q440" s="8">
        <v>0.43479484022118586</v>
      </c>
      <c r="R440" s="4">
        <v>26.55467391304348</v>
      </c>
      <c r="S440" s="4">
        <v>3.1154347826086957</v>
      </c>
      <c r="T440" s="10">
        <v>0.11732152286300208</v>
      </c>
      <c r="U440" s="4">
        <v>5.0434782608695654</v>
      </c>
      <c r="V440" s="4">
        <v>0</v>
      </c>
      <c r="W440" s="10">
        <v>0</v>
      </c>
      <c r="X440" s="4">
        <v>196.70771739130436</v>
      </c>
      <c r="Y440" s="4">
        <v>97.796956521739148</v>
      </c>
      <c r="Z440" s="10">
        <v>0.49716888497666206</v>
      </c>
      <c r="AA440" s="4">
        <v>5.2417391304347829</v>
      </c>
      <c r="AB440" s="4">
        <v>0</v>
      </c>
      <c r="AC440" s="10">
        <v>0</v>
      </c>
      <c r="AD440" s="4">
        <v>410.81869565217391</v>
      </c>
      <c r="AE440" s="4">
        <v>210.43195652173907</v>
      </c>
      <c r="AF440" s="10">
        <v>0.51222585230129003</v>
      </c>
      <c r="AG440" s="4">
        <v>8.4709782608695665</v>
      </c>
      <c r="AH440" s="4">
        <v>0</v>
      </c>
      <c r="AI440" s="10">
        <v>0</v>
      </c>
      <c r="AJ440" s="4">
        <v>0</v>
      </c>
      <c r="AK440" s="4">
        <v>0</v>
      </c>
      <c r="AL440" s="10" t="s">
        <v>1172</v>
      </c>
      <c r="AM440" s="1">
        <v>395540</v>
      </c>
      <c r="AN440" s="1">
        <v>3</v>
      </c>
      <c r="AX440"/>
      <c r="AY440"/>
    </row>
    <row r="441" spans="1:51" x14ac:dyDescent="0.25">
      <c r="A441" t="s">
        <v>721</v>
      </c>
      <c r="B441" t="s">
        <v>453</v>
      </c>
      <c r="C441" t="s">
        <v>905</v>
      </c>
      <c r="D441" t="s">
        <v>768</v>
      </c>
      <c r="E441" s="4">
        <v>146.18478260869566</v>
      </c>
      <c r="F441" s="4">
        <v>446.85750000000019</v>
      </c>
      <c r="G441" s="4">
        <v>177.42445652173916</v>
      </c>
      <c r="H441" s="10">
        <v>0.39704929764351965</v>
      </c>
      <c r="I441" s="4">
        <v>417.3275000000001</v>
      </c>
      <c r="J441" s="4">
        <v>177.32858695652175</v>
      </c>
      <c r="K441" s="10">
        <v>0.42491469399098242</v>
      </c>
      <c r="L441" s="4">
        <v>112.03032608695656</v>
      </c>
      <c r="M441" s="4">
        <v>32.333913043478255</v>
      </c>
      <c r="N441" s="10">
        <v>0.2886175036068454</v>
      </c>
      <c r="O441" s="4">
        <v>82.500326086956548</v>
      </c>
      <c r="P441" s="4">
        <v>32.238043478260863</v>
      </c>
      <c r="Q441" s="8">
        <v>0.39076261885657876</v>
      </c>
      <c r="R441" s="4">
        <v>29.530000000000008</v>
      </c>
      <c r="S441" s="4">
        <v>9.5869565217391303E-2</v>
      </c>
      <c r="T441" s="10">
        <v>3.2465142301859561E-3</v>
      </c>
      <c r="U441" s="4">
        <v>0</v>
      </c>
      <c r="V441" s="4">
        <v>0</v>
      </c>
      <c r="W441" s="10" t="s">
        <v>1172</v>
      </c>
      <c r="X441" s="4">
        <v>100.04815217391307</v>
      </c>
      <c r="Y441" s="4">
        <v>63.845869565217399</v>
      </c>
      <c r="Z441" s="10">
        <v>0.63815141187449953</v>
      </c>
      <c r="AA441" s="4">
        <v>0</v>
      </c>
      <c r="AB441" s="4">
        <v>0</v>
      </c>
      <c r="AC441" s="10" t="s">
        <v>1172</v>
      </c>
      <c r="AD441" s="4">
        <v>214.53847826086965</v>
      </c>
      <c r="AE441" s="4">
        <v>81.244673913043485</v>
      </c>
      <c r="AF441" s="10">
        <v>0.3786951160073645</v>
      </c>
      <c r="AG441" s="4">
        <v>20.240543478260872</v>
      </c>
      <c r="AH441" s="4">
        <v>0</v>
      </c>
      <c r="AI441" s="10">
        <v>0</v>
      </c>
      <c r="AJ441" s="4">
        <v>0</v>
      </c>
      <c r="AK441" s="4">
        <v>0</v>
      </c>
      <c r="AL441" s="10" t="s">
        <v>1172</v>
      </c>
      <c r="AM441" s="1">
        <v>395743</v>
      </c>
      <c r="AN441" s="1">
        <v>3</v>
      </c>
      <c r="AX441"/>
      <c r="AY441"/>
    </row>
    <row r="442" spans="1:51" x14ac:dyDescent="0.25">
      <c r="A442" t="s">
        <v>721</v>
      </c>
      <c r="B442" t="s">
        <v>566</v>
      </c>
      <c r="C442" t="s">
        <v>1105</v>
      </c>
      <c r="D442" t="s">
        <v>736</v>
      </c>
      <c r="E442" s="4">
        <v>96.108695652173907</v>
      </c>
      <c r="F442" s="4">
        <v>329.00141304347835</v>
      </c>
      <c r="G442" s="4">
        <v>36.387500000000003</v>
      </c>
      <c r="H442" s="10">
        <v>0.11059982892897577</v>
      </c>
      <c r="I442" s="4">
        <v>309.46489130434787</v>
      </c>
      <c r="J442" s="4">
        <v>36.387500000000003</v>
      </c>
      <c r="K442" s="10">
        <v>0.11758199725543074</v>
      </c>
      <c r="L442" s="4">
        <v>79.108913043478253</v>
      </c>
      <c r="M442" s="4">
        <v>1.174891304347826</v>
      </c>
      <c r="N442" s="10">
        <v>1.4851566772281471E-2</v>
      </c>
      <c r="O442" s="4">
        <v>59.572391304347825</v>
      </c>
      <c r="P442" s="4">
        <v>1.174891304347826</v>
      </c>
      <c r="Q442" s="8">
        <v>1.9722077268066254E-2</v>
      </c>
      <c r="R442" s="4">
        <v>14.493043478260871</v>
      </c>
      <c r="S442" s="4">
        <v>0</v>
      </c>
      <c r="T442" s="10">
        <v>0</v>
      </c>
      <c r="U442" s="4">
        <v>5.0434782608695654</v>
      </c>
      <c r="V442" s="4">
        <v>0</v>
      </c>
      <c r="W442" s="10">
        <v>0</v>
      </c>
      <c r="X442" s="4">
        <v>65.955108695652186</v>
      </c>
      <c r="Y442" s="4">
        <v>28.313369565217389</v>
      </c>
      <c r="Z442" s="10">
        <v>0.42928243353928136</v>
      </c>
      <c r="AA442" s="4">
        <v>0</v>
      </c>
      <c r="AB442" s="4">
        <v>0</v>
      </c>
      <c r="AC442" s="10" t="s">
        <v>1172</v>
      </c>
      <c r="AD442" s="4">
        <v>141.81739130434786</v>
      </c>
      <c r="AE442" s="4">
        <v>6.8992391304347827</v>
      </c>
      <c r="AF442" s="10">
        <v>4.8648752222699113E-2</v>
      </c>
      <c r="AG442" s="4">
        <v>42.119999999999983</v>
      </c>
      <c r="AH442" s="4">
        <v>0</v>
      </c>
      <c r="AI442" s="10">
        <v>0</v>
      </c>
      <c r="AJ442" s="4">
        <v>0</v>
      </c>
      <c r="AK442" s="4">
        <v>0</v>
      </c>
      <c r="AL442" s="10" t="s">
        <v>1172</v>
      </c>
      <c r="AM442" s="1">
        <v>395913</v>
      </c>
      <c r="AN442" s="1">
        <v>3</v>
      </c>
      <c r="AX442"/>
      <c r="AY442"/>
    </row>
    <row r="443" spans="1:51" x14ac:dyDescent="0.25">
      <c r="A443" t="s">
        <v>721</v>
      </c>
      <c r="B443" t="s">
        <v>183</v>
      </c>
      <c r="C443" t="s">
        <v>986</v>
      </c>
      <c r="D443" t="s">
        <v>793</v>
      </c>
      <c r="E443" s="4">
        <v>89.173913043478265</v>
      </c>
      <c r="F443" s="4">
        <v>280.34543478260866</v>
      </c>
      <c r="G443" s="4">
        <v>52.093260869565221</v>
      </c>
      <c r="H443" s="10">
        <v>0.1858181172451068</v>
      </c>
      <c r="I443" s="4">
        <v>261.5957608695652</v>
      </c>
      <c r="J443" s="4">
        <v>52.093260869565221</v>
      </c>
      <c r="K443" s="10">
        <v>0.19913648713726501</v>
      </c>
      <c r="L443" s="4">
        <v>50.01282608695653</v>
      </c>
      <c r="M443" s="4">
        <v>11.2845652173913</v>
      </c>
      <c r="N443" s="10">
        <v>0.22563342446937512</v>
      </c>
      <c r="O443" s="4">
        <v>31.263152173913053</v>
      </c>
      <c r="P443" s="4">
        <v>11.2845652173913</v>
      </c>
      <c r="Q443" s="8">
        <v>0.36095417233094917</v>
      </c>
      <c r="R443" s="4">
        <v>13.467065217391305</v>
      </c>
      <c r="S443" s="4">
        <v>0</v>
      </c>
      <c r="T443" s="10">
        <v>0</v>
      </c>
      <c r="U443" s="4">
        <v>5.2826086956521738</v>
      </c>
      <c r="V443" s="4">
        <v>0</v>
      </c>
      <c r="W443" s="10">
        <v>0</v>
      </c>
      <c r="X443" s="4">
        <v>78.530543478260839</v>
      </c>
      <c r="Y443" s="4">
        <v>10.423260869565217</v>
      </c>
      <c r="Z443" s="10">
        <v>0.13272874996020662</v>
      </c>
      <c r="AA443" s="4">
        <v>0</v>
      </c>
      <c r="AB443" s="4">
        <v>0</v>
      </c>
      <c r="AC443" s="10" t="s">
        <v>1172</v>
      </c>
      <c r="AD443" s="4">
        <v>128.2182608695652</v>
      </c>
      <c r="AE443" s="4">
        <v>30.385434782608705</v>
      </c>
      <c r="AF443" s="10">
        <v>0.23698211609280381</v>
      </c>
      <c r="AG443" s="4">
        <v>23.583804347826089</v>
      </c>
      <c r="AH443" s="4">
        <v>0</v>
      </c>
      <c r="AI443" s="10">
        <v>0</v>
      </c>
      <c r="AJ443" s="4">
        <v>0</v>
      </c>
      <c r="AK443" s="4">
        <v>0</v>
      </c>
      <c r="AL443" s="10" t="s">
        <v>1172</v>
      </c>
      <c r="AM443" s="1">
        <v>395359</v>
      </c>
      <c r="AN443" s="1">
        <v>3</v>
      </c>
      <c r="AX443"/>
      <c r="AY443"/>
    </row>
    <row r="444" spans="1:51" x14ac:dyDescent="0.25">
      <c r="A444" t="s">
        <v>721</v>
      </c>
      <c r="B444" t="s">
        <v>515</v>
      </c>
      <c r="C444" t="s">
        <v>1091</v>
      </c>
      <c r="D444" t="s">
        <v>736</v>
      </c>
      <c r="E444" s="4">
        <v>135.90217391304347</v>
      </c>
      <c r="F444" s="4">
        <v>475.93054347826092</v>
      </c>
      <c r="G444" s="4">
        <v>123.90282608695655</v>
      </c>
      <c r="H444" s="10">
        <v>0.26033804256695298</v>
      </c>
      <c r="I444" s="4">
        <v>451.1279347826088</v>
      </c>
      <c r="J444" s="4">
        <v>121.69304347826089</v>
      </c>
      <c r="K444" s="10">
        <v>0.26975284413921913</v>
      </c>
      <c r="L444" s="4">
        <v>100.06282608695656</v>
      </c>
      <c r="M444" s="4">
        <v>37.056195652173919</v>
      </c>
      <c r="N444" s="10">
        <v>0.37032929311801926</v>
      </c>
      <c r="O444" s="4">
        <v>80.343695652173949</v>
      </c>
      <c r="P444" s="4">
        <v>34.846413043478265</v>
      </c>
      <c r="Q444" s="8">
        <v>0.43371683068123074</v>
      </c>
      <c r="R444" s="4">
        <v>14.474565217391298</v>
      </c>
      <c r="S444" s="4">
        <v>2.2097826086956522</v>
      </c>
      <c r="T444" s="10">
        <v>0.15266659657870635</v>
      </c>
      <c r="U444" s="4">
        <v>5.2445652173913047</v>
      </c>
      <c r="V444" s="4">
        <v>0</v>
      </c>
      <c r="W444" s="10">
        <v>0</v>
      </c>
      <c r="X444" s="4">
        <v>108.90434782608696</v>
      </c>
      <c r="Y444" s="4">
        <v>35.906304347826094</v>
      </c>
      <c r="Z444" s="10">
        <v>0.3297049664643884</v>
      </c>
      <c r="AA444" s="4">
        <v>5.0834782608695672</v>
      </c>
      <c r="AB444" s="4">
        <v>0</v>
      </c>
      <c r="AC444" s="10">
        <v>0</v>
      </c>
      <c r="AD444" s="4">
        <v>118.04978260869564</v>
      </c>
      <c r="AE444" s="4">
        <v>45.317717391304363</v>
      </c>
      <c r="AF444" s="10">
        <v>0.38388649593299823</v>
      </c>
      <c r="AG444" s="4">
        <v>143.83010869565223</v>
      </c>
      <c r="AH444" s="4">
        <v>5.6226086956521737</v>
      </c>
      <c r="AI444" s="10">
        <v>3.9092014506849473E-2</v>
      </c>
      <c r="AJ444" s="4">
        <v>0</v>
      </c>
      <c r="AK444" s="4">
        <v>0</v>
      </c>
      <c r="AL444" s="10" t="s">
        <v>1172</v>
      </c>
      <c r="AM444" s="1">
        <v>395834</v>
      </c>
      <c r="AN444" s="1">
        <v>3</v>
      </c>
      <c r="AX444"/>
      <c r="AY444"/>
    </row>
    <row r="445" spans="1:51" x14ac:dyDescent="0.25">
      <c r="A445" t="s">
        <v>721</v>
      </c>
      <c r="B445" t="s">
        <v>36</v>
      </c>
      <c r="C445" t="s">
        <v>802</v>
      </c>
      <c r="D445" t="s">
        <v>758</v>
      </c>
      <c r="E445" s="4">
        <v>128.06521739130434</v>
      </c>
      <c r="F445" s="4">
        <v>416.81282608695659</v>
      </c>
      <c r="G445" s="4">
        <v>117.42467391304345</v>
      </c>
      <c r="H445" s="10">
        <v>0.28172039477630184</v>
      </c>
      <c r="I445" s="4">
        <v>389.77521739130435</v>
      </c>
      <c r="J445" s="4">
        <v>115.89934782608694</v>
      </c>
      <c r="K445" s="10">
        <v>0.29734919680573973</v>
      </c>
      <c r="L445" s="4">
        <v>93.185543478260854</v>
      </c>
      <c r="M445" s="4">
        <v>34.109456521739126</v>
      </c>
      <c r="N445" s="10">
        <v>0.36603807037618963</v>
      </c>
      <c r="O445" s="4">
        <v>66.147934782608687</v>
      </c>
      <c r="P445" s="4">
        <v>32.584130434782601</v>
      </c>
      <c r="Q445" s="8">
        <v>0.49259482615547162</v>
      </c>
      <c r="R445" s="4">
        <v>21.907173913043479</v>
      </c>
      <c r="S445" s="4">
        <v>1.5253260869565219</v>
      </c>
      <c r="T445" s="10">
        <v>6.9626784952318582E-2</v>
      </c>
      <c r="U445" s="4">
        <v>5.1304347826086953</v>
      </c>
      <c r="V445" s="4">
        <v>0</v>
      </c>
      <c r="W445" s="10">
        <v>0</v>
      </c>
      <c r="X445" s="4">
        <v>89.574565217391296</v>
      </c>
      <c r="Y445" s="4">
        <v>36.895326086956523</v>
      </c>
      <c r="Z445" s="10">
        <v>0.41189511774256576</v>
      </c>
      <c r="AA445" s="4">
        <v>0</v>
      </c>
      <c r="AB445" s="4">
        <v>0</v>
      </c>
      <c r="AC445" s="10" t="s">
        <v>1172</v>
      </c>
      <c r="AD445" s="4">
        <v>158.02858695652176</v>
      </c>
      <c r="AE445" s="4">
        <v>46.419891304347807</v>
      </c>
      <c r="AF445" s="10">
        <v>0.29374363334096798</v>
      </c>
      <c r="AG445" s="4">
        <v>76.024130434782634</v>
      </c>
      <c r="AH445" s="4">
        <v>0</v>
      </c>
      <c r="AI445" s="10">
        <v>0</v>
      </c>
      <c r="AJ445" s="4">
        <v>0</v>
      </c>
      <c r="AK445" s="4">
        <v>0</v>
      </c>
      <c r="AL445" s="10" t="s">
        <v>1172</v>
      </c>
      <c r="AM445" s="1">
        <v>395037</v>
      </c>
      <c r="AN445" s="1">
        <v>3</v>
      </c>
      <c r="AX445"/>
      <c r="AY445"/>
    </row>
    <row r="446" spans="1:51" x14ac:dyDescent="0.25">
      <c r="A446" t="s">
        <v>721</v>
      </c>
      <c r="B446" t="s">
        <v>92</v>
      </c>
      <c r="C446" t="s">
        <v>818</v>
      </c>
      <c r="D446" t="s">
        <v>761</v>
      </c>
      <c r="E446" s="4">
        <v>134.7391304347826</v>
      </c>
      <c r="F446" s="4">
        <v>463.9989130434783</v>
      </c>
      <c r="G446" s="4">
        <v>139.44684782608692</v>
      </c>
      <c r="H446" s="10">
        <v>0.30053270364670071</v>
      </c>
      <c r="I446" s="4">
        <v>433.4325</v>
      </c>
      <c r="J446" s="4">
        <v>139.44684782608692</v>
      </c>
      <c r="K446" s="10">
        <v>0.3217267921212344</v>
      </c>
      <c r="L446" s="4">
        <v>81.283369565217413</v>
      </c>
      <c r="M446" s="4">
        <v>4.0850000000000009</v>
      </c>
      <c r="N446" s="10">
        <v>5.0256282703959709E-2</v>
      </c>
      <c r="O446" s="4">
        <v>50.716956521739142</v>
      </c>
      <c r="P446" s="4">
        <v>4.0850000000000009</v>
      </c>
      <c r="Q446" s="8">
        <v>8.054505396531475E-2</v>
      </c>
      <c r="R446" s="4">
        <v>26.479456521739138</v>
      </c>
      <c r="S446" s="4">
        <v>0</v>
      </c>
      <c r="T446" s="10">
        <v>0</v>
      </c>
      <c r="U446" s="4">
        <v>4.0869565217391308</v>
      </c>
      <c r="V446" s="4">
        <v>0</v>
      </c>
      <c r="W446" s="10">
        <v>0</v>
      </c>
      <c r="X446" s="4">
        <v>136.54782608695655</v>
      </c>
      <c r="Y446" s="4">
        <v>45.08989130434783</v>
      </c>
      <c r="Z446" s="10">
        <v>0.33021317582627518</v>
      </c>
      <c r="AA446" s="4">
        <v>0</v>
      </c>
      <c r="AB446" s="4">
        <v>0</v>
      </c>
      <c r="AC446" s="10" t="s">
        <v>1172</v>
      </c>
      <c r="AD446" s="4">
        <v>199.41804347826087</v>
      </c>
      <c r="AE446" s="4">
        <v>90.271956521739099</v>
      </c>
      <c r="AF446" s="10">
        <v>0.45267697419556674</v>
      </c>
      <c r="AG446" s="4">
        <v>46.749673913043473</v>
      </c>
      <c r="AH446" s="4">
        <v>0</v>
      </c>
      <c r="AI446" s="10">
        <v>0</v>
      </c>
      <c r="AJ446" s="4">
        <v>0</v>
      </c>
      <c r="AK446" s="4">
        <v>0</v>
      </c>
      <c r="AL446" s="10" t="s">
        <v>1172</v>
      </c>
      <c r="AM446" s="1">
        <v>395199</v>
      </c>
      <c r="AN446" s="1">
        <v>3</v>
      </c>
      <c r="AX446"/>
      <c r="AY446"/>
    </row>
    <row r="447" spans="1:51" x14ac:dyDescent="0.25">
      <c r="A447" t="s">
        <v>721</v>
      </c>
      <c r="B447" t="s">
        <v>268</v>
      </c>
      <c r="C447" t="s">
        <v>1018</v>
      </c>
      <c r="D447" t="s">
        <v>776</v>
      </c>
      <c r="E447" s="4">
        <v>152.84782608695653</v>
      </c>
      <c r="F447" s="4">
        <v>483.3210869565217</v>
      </c>
      <c r="G447" s="4">
        <v>102.89934782608697</v>
      </c>
      <c r="H447" s="10">
        <v>0.21290059673176132</v>
      </c>
      <c r="I447" s="4">
        <v>453.72782608695644</v>
      </c>
      <c r="J447" s="4">
        <v>102.89934782608697</v>
      </c>
      <c r="K447" s="10">
        <v>0.22678650483818116</v>
      </c>
      <c r="L447" s="4">
        <v>80.66749999999999</v>
      </c>
      <c r="M447" s="4">
        <v>13.403260869565219</v>
      </c>
      <c r="N447" s="10">
        <v>0.16615441001103567</v>
      </c>
      <c r="O447" s="4">
        <v>56.232717391304334</v>
      </c>
      <c r="P447" s="4">
        <v>13.403260869565219</v>
      </c>
      <c r="Q447" s="8">
        <v>0.23835342646339658</v>
      </c>
      <c r="R447" s="4">
        <v>19.391304347826086</v>
      </c>
      <c r="S447" s="4">
        <v>0</v>
      </c>
      <c r="T447" s="10">
        <v>0</v>
      </c>
      <c r="U447" s="4">
        <v>5.0434782608695654</v>
      </c>
      <c r="V447" s="4">
        <v>0</v>
      </c>
      <c r="W447" s="10">
        <v>0</v>
      </c>
      <c r="X447" s="4">
        <v>109.82967391304346</v>
      </c>
      <c r="Y447" s="4">
        <v>28.231847826086955</v>
      </c>
      <c r="Z447" s="10">
        <v>0.25705118498703033</v>
      </c>
      <c r="AA447" s="4">
        <v>5.1584782608695647</v>
      </c>
      <c r="AB447" s="4">
        <v>0</v>
      </c>
      <c r="AC447" s="10">
        <v>0</v>
      </c>
      <c r="AD447" s="4">
        <v>241.97195652173914</v>
      </c>
      <c r="AE447" s="4">
        <v>61.264239130434795</v>
      </c>
      <c r="AF447" s="10">
        <v>0.25318735282834609</v>
      </c>
      <c r="AG447" s="4">
        <v>45.693478260869554</v>
      </c>
      <c r="AH447" s="4">
        <v>0</v>
      </c>
      <c r="AI447" s="10">
        <v>0</v>
      </c>
      <c r="AJ447" s="4">
        <v>0</v>
      </c>
      <c r="AK447" s="4">
        <v>0</v>
      </c>
      <c r="AL447" s="10" t="s">
        <v>1172</v>
      </c>
      <c r="AM447" s="1">
        <v>395477</v>
      </c>
      <c r="AN447" s="1">
        <v>3</v>
      </c>
      <c r="AX447"/>
      <c r="AY447"/>
    </row>
    <row r="448" spans="1:51" x14ac:dyDescent="0.25">
      <c r="A448" t="s">
        <v>721</v>
      </c>
      <c r="B448" t="s">
        <v>263</v>
      </c>
      <c r="C448" t="s">
        <v>844</v>
      </c>
      <c r="D448" t="s">
        <v>780</v>
      </c>
      <c r="E448" s="4">
        <v>124.60869565217391</v>
      </c>
      <c r="F448" s="4">
        <v>376.02413043478265</v>
      </c>
      <c r="G448" s="4">
        <v>29.853478260869572</v>
      </c>
      <c r="H448" s="10">
        <v>7.9392453421409714E-2</v>
      </c>
      <c r="I448" s="4">
        <v>345.24032608695654</v>
      </c>
      <c r="J448" s="4">
        <v>29.853478260869572</v>
      </c>
      <c r="K448" s="10">
        <v>8.6471585168617596E-2</v>
      </c>
      <c r="L448" s="4">
        <v>56.902173913043477</v>
      </c>
      <c r="M448" s="4">
        <v>0.98739130434782596</v>
      </c>
      <c r="N448" s="10">
        <v>1.7352435530085957E-2</v>
      </c>
      <c r="O448" s="4">
        <v>26.118369565217385</v>
      </c>
      <c r="P448" s="4">
        <v>0.98739130434782596</v>
      </c>
      <c r="Q448" s="8">
        <v>3.7804477108814807E-2</v>
      </c>
      <c r="R448" s="4">
        <v>26.175108695652174</v>
      </c>
      <c r="S448" s="4">
        <v>0</v>
      </c>
      <c r="T448" s="10">
        <v>0</v>
      </c>
      <c r="U448" s="4">
        <v>4.6086956521739131</v>
      </c>
      <c r="V448" s="4">
        <v>0</v>
      </c>
      <c r="W448" s="10">
        <v>0</v>
      </c>
      <c r="X448" s="4">
        <v>110.63130434782606</v>
      </c>
      <c r="Y448" s="4">
        <v>9.013152173913042</v>
      </c>
      <c r="Z448" s="10">
        <v>8.1470179051451749E-2</v>
      </c>
      <c r="AA448" s="4">
        <v>0</v>
      </c>
      <c r="AB448" s="4">
        <v>0</v>
      </c>
      <c r="AC448" s="10" t="s">
        <v>1172</v>
      </c>
      <c r="AD448" s="4">
        <v>169.34152173913046</v>
      </c>
      <c r="AE448" s="4">
        <v>19.852934782608703</v>
      </c>
      <c r="AF448" s="10">
        <v>0.11723607168944675</v>
      </c>
      <c r="AG448" s="4">
        <v>39.149130434782627</v>
      </c>
      <c r="AH448" s="4">
        <v>0</v>
      </c>
      <c r="AI448" s="10">
        <v>0</v>
      </c>
      <c r="AJ448" s="4">
        <v>0</v>
      </c>
      <c r="AK448" s="4">
        <v>0</v>
      </c>
      <c r="AL448" s="10" t="s">
        <v>1172</v>
      </c>
      <c r="AM448" s="1">
        <v>395472</v>
      </c>
      <c r="AN448" s="1">
        <v>3</v>
      </c>
      <c r="AX448"/>
      <c r="AY448"/>
    </row>
    <row r="449" spans="1:51" x14ac:dyDescent="0.25">
      <c r="A449" t="s">
        <v>721</v>
      </c>
      <c r="B449" t="s">
        <v>601</v>
      </c>
      <c r="C449" t="s">
        <v>808</v>
      </c>
      <c r="D449" t="s">
        <v>768</v>
      </c>
      <c r="E449" s="4">
        <v>103.8695652173913</v>
      </c>
      <c r="F449" s="4">
        <v>314.11815217391307</v>
      </c>
      <c r="G449" s="4">
        <v>144.55782608695651</v>
      </c>
      <c r="H449" s="10">
        <v>0.46020207710543692</v>
      </c>
      <c r="I449" s="4">
        <v>298.22695652173917</v>
      </c>
      <c r="J449" s="4">
        <v>141.18869565217392</v>
      </c>
      <c r="K449" s="10">
        <v>0.47342700773557339</v>
      </c>
      <c r="L449" s="4">
        <v>54.29391304347827</v>
      </c>
      <c r="M449" s="4">
        <v>19.511630434782614</v>
      </c>
      <c r="N449" s="10">
        <v>0.35937049553156736</v>
      </c>
      <c r="O449" s="4">
        <v>38.402717391304357</v>
      </c>
      <c r="P449" s="4">
        <v>16.142500000000005</v>
      </c>
      <c r="Q449" s="8">
        <v>0.42034785808295955</v>
      </c>
      <c r="R449" s="4">
        <v>15.717282608695653</v>
      </c>
      <c r="S449" s="4">
        <v>3.3691304347826079</v>
      </c>
      <c r="T449" s="10">
        <v>0.21435832889577378</v>
      </c>
      <c r="U449" s="4">
        <v>0.17391304347826086</v>
      </c>
      <c r="V449" s="4">
        <v>0</v>
      </c>
      <c r="W449" s="10">
        <v>0</v>
      </c>
      <c r="X449" s="4">
        <v>90.456521739130437</v>
      </c>
      <c r="Y449" s="4">
        <v>55.902934782608675</v>
      </c>
      <c r="Z449" s="10">
        <v>0.61800889209324661</v>
      </c>
      <c r="AA449" s="4">
        <v>0</v>
      </c>
      <c r="AB449" s="4">
        <v>0</v>
      </c>
      <c r="AC449" s="10" t="s">
        <v>1172</v>
      </c>
      <c r="AD449" s="4">
        <v>159.2033695652174</v>
      </c>
      <c r="AE449" s="4">
        <v>69.143260869565225</v>
      </c>
      <c r="AF449" s="10">
        <v>0.43430777287186001</v>
      </c>
      <c r="AG449" s="4">
        <v>10.16434782608696</v>
      </c>
      <c r="AH449" s="4">
        <v>0</v>
      </c>
      <c r="AI449" s="10">
        <v>0</v>
      </c>
      <c r="AJ449" s="4">
        <v>0</v>
      </c>
      <c r="AK449" s="4">
        <v>0</v>
      </c>
      <c r="AL449" s="10" t="s">
        <v>1172</v>
      </c>
      <c r="AM449" s="1">
        <v>396003</v>
      </c>
      <c r="AN449" s="1">
        <v>3</v>
      </c>
      <c r="AX449"/>
      <c r="AY449"/>
    </row>
    <row r="450" spans="1:51" x14ac:dyDescent="0.25">
      <c r="A450" t="s">
        <v>721</v>
      </c>
      <c r="B450" t="s">
        <v>489</v>
      </c>
      <c r="C450" t="s">
        <v>1080</v>
      </c>
      <c r="D450" t="s">
        <v>736</v>
      </c>
      <c r="E450" s="4">
        <v>135.84782608695653</v>
      </c>
      <c r="F450" s="4">
        <v>455.36989130434785</v>
      </c>
      <c r="G450" s="4">
        <v>0</v>
      </c>
      <c r="H450" s="10">
        <v>0</v>
      </c>
      <c r="I450" s="4">
        <v>424.98010869565218</v>
      </c>
      <c r="J450" s="4">
        <v>0</v>
      </c>
      <c r="K450" s="10">
        <v>0</v>
      </c>
      <c r="L450" s="4">
        <v>112.94445652173911</v>
      </c>
      <c r="M450" s="4">
        <v>0</v>
      </c>
      <c r="N450" s="10">
        <v>0</v>
      </c>
      <c r="O450" s="4">
        <v>82.554673913043459</v>
      </c>
      <c r="P450" s="4">
        <v>0</v>
      </c>
      <c r="Q450" s="8">
        <v>0</v>
      </c>
      <c r="R450" s="4">
        <v>25.264782608695654</v>
      </c>
      <c r="S450" s="4">
        <v>0</v>
      </c>
      <c r="T450" s="10">
        <v>0</v>
      </c>
      <c r="U450" s="4">
        <v>5.125</v>
      </c>
      <c r="V450" s="4">
        <v>0</v>
      </c>
      <c r="W450" s="10">
        <v>0</v>
      </c>
      <c r="X450" s="4">
        <v>93.602717391304353</v>
      </c>
      <c r="Y450" s="4">
        <v>0</v>
      </c>
      <c r="Z450" s="10">
        <v>0</v>
      </c>
      <c r="AA450" s="4">
        <v>0</v>
      </c>
      <c r="AB450" s="4">
        <v>0</v>
      </c>
      <c r="AC450" s="10" t="s">
        <v>1172</v>
      </c>
      <c r="AD450" s="4">
        <v>106.07434782608696</v>
      </c>
      <c r="AE450" s="4">
        <v>0</v>
      </c>
      <c r="AF450" s="10">
        <v>0</v>
      </c>
      <c r="AG450" s="4">
        <v>142.74836956521739</v>
      </c>
      <c r="AH450" s="4">
        <v>0</v>
      </c>
      <c r="AI450" s="10">
        <v>0</v>
      </c>
      <c r="AJ450" s="4">
        <v>0</v>
      </c>
      <c r="AK450" s="4">
        <v>0</v>
      </c>
      <c r="AL450" s="10" t="s">
        <v>1172</v>
      </c>
      <c r="AM450" s="1">
        <v>395796</v>
      </c>
      <c r="AN450" s="1">
        <v>3</v>
      </c>
      <c r="AX450"/>
      <c r="AY450"/>
    </row>
    <row r="451" spans="1:51" x14ac:dyDescent="0.25">
      <c r="A451" t="s">
        <v>721</v>
      </c>
      <c r="B451" t="s">
        <v>508</v>
      </c>
      <c r="C451" t="s">
        <v>905</v>
      </c>
      <c r="D451" t="s">
        <v>768</v>
      </c>
      <c r="E451" s="4">
        <v>158.57608695652175</v>
      </c>
      <c r="F451" s="4">
        <v>503.59249999999992</v>
      </c>
      <c r="G451" s="4">
        <v>196.39999999999998</v>
      </c>
      <c r="H451" s="10">
        <v>0.38999786533754971</v>
      </c>
      <c r="I451" s="4">
        <v>481.79217391304337</v>
      </c>
      <c r="J451" s="4">
        <v>196.31902173913039</v>
      </c>
      <c r="K451" s="10">
        <v>0.40747656846448316</v>
      </c>
      <c r="L451" s="4">
        <v>146.12717391304349</v>
      </c>
      <c r="M451" s="4">
        <v>46.198152173913059</v>
      </c>
      <c r="N451" s="10">
        <v>0.31615031576128605</v>
      </c>
      <c r="O451" s="4">
        <v>124.32684782608698</v>
      </c>
      <c r="P451" s="4">
        <v>46.117173913043494</v>
      </c>
      <c r="Q451" s="8">
        <v>0.37093495668412596</v>
      </c>
      <c r="R451" s="4">
        <v>17.365543478260872</v>
      </c>
      <c r="S451" s="4">
        <v>8.0978260869565222E-2</v>
      </c>
      <c r="T451" s="10">
        <v>4.6631573017532216E-3</v>
      </c>
      <c r="U451" s="4">
        <v>4.4347826086956523</v>
      </c>
      <c r="V451" s="4">
        <v>0</v>
      </c>
      <c r="W451" s="10">
        <v>0</v>
      </c>
      <c r="X451" s="4">
        <v>92.825434782608681</v>
      </c>
      <c r="Y451" s="4">
        <v>52.369021739130453</v>
      </c>
      <c r="Z451" s="10">
        <v>0.56416672716670169</v>
      </c>
      <c r="AA451" s="4">
        <v>0</v>
      </c>
      <c r="AB451" s="4">
        <v>0</v>
      </c>
      <c r="AC451" s="10" t="s">
        <v>1172</v>
      </c>
      <c r="AD451" s="4">
        <v>253.48880434782598</v>
      </c>
      <c r="AE451" s="4">
        <v>97.832826086956445</v>
      </c>
      <c r="AF451" s="10">
        <v>0.38594535304492039</v>
      </c>
      <c r="AG451" s="4">
        <v>11.151086956521738</v>
      </c>
      <c r="AH451" s="4">
        <v>0</v>
      </c>
      <c r="AI451" s="10">
        <v>0</v>
      </c>
      <c r="AJ451" s="4">
        <v>0</v>
      </c>
      <c r="AK451" s="4">
        <v>0</v>
      </c>
      <c r="AL451" s="10" t="s">
        <v>1172</v>
      </c>
      <c r="AM451" s="1">
        <v>395826</v>
      </c>
      <c r="AN451" s="1">
        <v>3</v>
      </c>
      <c r="AX451"/>
      <c r="AY451"/>
    </row>
    <row r="452" spans="1:51" x14ac:dyDescent="0.25">
      <c r="A452" t="s">
        <v>721</v>
      </c>
      <c r="B452" t="s">
        <v>628</v>
      </c>
      <c r="C452" t="s">
        <v>854</v>
      </c>
      <c r="D452" t="s">
        <v>765</v>
      </c>
      <c r="E452" s="4">
        <v>147.44565217391303</v>
      </c>
      <c r="F452" s="4">
        <v>480.03673913043485</v>
      </c>
      <c r="G452" s="4">
        <v>211.12326086956517</v>
      </c>
      <c r="H452" s="10">
        <v>0.43980646408857277</v>
      </c>
      <c r="I452" s="4">
        <v>448.86380434782615</v>
      </c>
      <c r="J452" s="4">
        <v>206.21663043478259</v>
      </c>
      <c r="K452" s="10">
        <v>0.4594191566290442</v>
      </c>
      <c r="L452" s="4">
        <v>99.344782608695638</v>
      </c>
      <c r="M452" s="4">
        <v>39.069565217391293</v>
      </c>
      <c r="N452" s="10">
        <v>0.39327244160652619</v>
      </c>
      <c r="O452" s="4">
        <v>68.171847826086946</v>
      </c>
      <c r="P452" s="4">
        <v>34.162934782608687</v>
      </c>
      <c r="Q452" s="8">
        <v>0.50112965794563291</v>
      </c>
      <c r="R452" s="4">
        <v>26.39032608695652</v>
      </c>
      <c r="S452" s="4">
        <v>4.906630434782608</v>
      </c>
      <c r="T452" s="10">
        <v>0.18592534319641171</v>
      </c>
      <c r="U452" s="4">
        <v>4.7826086956521738</v>
      </c>
      <c r="V452" s="4">
        <v>0</v>
      </c>
      <c r="W452" s="10">
        <v>0</v>
      </c>
      <c r="X452" s="4">
        <v>116.58336956521744</v>
      </c>
      <c r="Y452" s="4">
        <v>57.169673913043468</v>
      </c>
      <c r="Z452" s="10">
        <v>0.49037589260158077</v>
      </c>
      <c r="AA452" s="4">
        <v>0</v>
      </c>
      <c r="AB452" s="4">
        <v>0</v>
      </c>
      <c r="AC452" s="10" t="s">
        <v>1172</v>
      </c>
      <c r="AD452" s="4">
        <v>253.1506521739131</v>
      </c>
      <c r="AE452" s="4">
        <v>114.88402173913042</v>
      </c>
      <c r="AF452" s="10">
        <v>0.45381681126464463</v>
      </c>
      <c r="AG452" s="4">
        <v>10.957934782608698</v>
      </c>
      <c r="AH452" s="4">
        <v>0</v>
      </c>
      <c r="AI452" s="10">
        <v>0</v>
      </c>
      <c r="AJ452" s="4">
        <v>0</v>
      </c>
      <c r="AK452" s="4">
        <v>0</v>
      </c>
      <c r="AL452" s="10" t="s">
        <v>1172</v>
      </c>
      <c r="AM452" s="1">
        <v>396077</v>
      </c>
      <c r="AN452" s="1">
        <v>3</v>
      </c>
      <c r="AX452"/>
      <c r="AY452"/>
    </row>
    <row r="453" spans="1:51" x14ac:dyDescent="0.25">
      <c r="A453" t="s">
        <v>721</v>
      </c>
      <c r="B453" t="s">
        <v>501</v>
      </c>
      <c r="C453" t="s">
        <v>1087</v>
      </c>
      <c r="D453" t="s">
        <v>767</v>
      </c>
      <c r="E453" s="4">
        <v>141.22826086956522</v>
      </c>
      <c r="F453" s="4">
        <v>474.53913043478258</v>
      </c>
      <c r="G453" s="4">
        <v>42.042173913043477</v>
      </c>
      <c r="H453" s="10">
        <v>8.8595800043978601E-2</v>
      </c>
      <c r="I453" s="4">
        <v>438.79119565217388</v>
      </c>
      <c r="J453" s="4">
        <v>42.042173913043477</v>
      </c>
      <c r="K453" s="10">
        <v>9.5813622355289826E-2</v>
      </c>
      <c r="L453" s="4">
        <v>130.09521739130432</v>
      </c>
      <c r="M453" s="4">
        <v>7.5946739130434784</v>
      </c>
      <c r="N453" s="10">
        <v>5.8377810232638987E-2</v>
      </c>
      <c r="O453" s="4">
        <v>94.347282608695622</v>
      </c>
      <c r="P453" s="4">
        <v>7.5946739130434784</v>
      </c>
      <c r="Q453" s="8">
        <v>8.0497007471241222E-2</v>
      </c>
      <c r="R453" s="4">
        <v>30.87836956521739</v>
      </c>
      <c r="S453" s="4">
        <v>0</v>
      </c>
      <c r="T453" s="10">
        <v>0</v>
      </c>
      <c r="U453" s="4">
        <v>4.8695652173913047</v>
      </c>
      <c r="V453" s="4">
        <v>0</v>
      </c>
      <c r="W453" s="10">
        <v>0</v>
      </c>
      <c r="X453" s="4">
        <v>93.690434782608676</v>
      </c>
      <c r="Y453" s="4">
        <v>17.927391304347825</v>
      </c>
      <c r="Z453" s="10">
        <v>0.191347081972082</v>
      </c>
      <c r="AA453" s="4">
        <v>0</v>
      </c>
      <c r="AB453" s="4">
        <v>0</v>
      </c>
      <c r="AC453" s="10" t="s">
        <v>1172</v>
      </c>
      <c r="AD453" s="4">
        <v>206.49380434782617</v>
      </c>
      <c r="AE453" s="4">
        <v>16.520108695652173</v>
      </c>
      <c r="AF453" s="10">
        <v>8.0002926711665701E-2</v>
      </c>
      <c r="AG453" s="4">
        <v>44.259673913043464</v>
      </c>
      <c r="AH453" s="4">
        <v>0</v>
      </c>
      <c r="AI453" s="10">
        <v>0</v>
      </c>
      <c r="AJ453" s="4">
        <v>0</v>
      </c>
      <c r="AK453" s="4">
        <v>0</v>
      </c>
      <c r="AL453" s="10" t="s">
        <v>1172</v>
      </c>
      <c r="AM453" s="1">
        <v>395817</v>
      </c>
      <c r="AN453" s="1">
        <v>3</v>
      </c>
      <c r="AX453"/>
      <c r="AY453"/>
    </row>
    <row r="454" spans="1:51" x14ac:dyDescent="0.25">
      <c r="A454" t="s">
        <v>721</v>
      </c>
      <c r="B454" t="s">
        <v>479</v>
      </c>
      <c r="C454" t="s">
        <v>908</v>
      </c>
      <c r="D454" t="s">
        <v>738</v>
      </c>
      <c r="E454" s="4">
        <v>108.42391304347827</v>
      </c>
      <c r="F454" s="4">
        <v>333.97489130434781</v>
      </c>
      <c r="G454" s="4">
        <v>30.695760869565216</v>
      </c>
      <c r="H454" s="10">
        <v>9.1910385088178656E-2</v>
      </c>
      <c r="I454" s="4">
        <v>307.69228260869568</v>
      </c>
      <c r="J454" s="4">
        <v>30.695760869565216</v>
      </c>
      <c r="K454" s="10">
        <v>9.9761230958795993E-2</v>
      </c>
      <c r="L454" s="4">
        <v>95.789891304347819</v>
      </c>
      <c r="M454" s="4">
        <v>2.4532608695652174</v>
      </c>
      <c r="N454" s="10">
        <v>2.5610853464387073E-2</v>
      </c>
      <c r="O454" s="4">
        <v>69.507282608695647</v>
      </c>
      <c r="P454" s="4">
        <v>2.4532608695652174</v>
      </c>
      <c r="Q454" s="8">
        <v>3.5295019133121802E-2</v>
      </c>
      <c r="R454" s="4">
        <v>21.673913043478262</v>
      </c>
      <c r="S454" s="4">
        <v>0</v>
      </c>
      <c r="T454" s="10">
        <v>0</v>
      </c>
      <c r="U454" s="4">
        <v>4.6086956521739131</v>
      </c>
      <c r="V454" s="4">
        <v>0</v>
      </c>
      <c r="W454" s="10">
        <v>0</v>
      </c>
      <c r="X454" s="4">
        <v>60.075543478260855</v>
      </c>
      <c r="Y454" s="4">
        <v>3.5294565217391307</v>
      </c>
      <c r="Z454" s="10">
        <v>5.8750305322103527E-2</v>
      </c>
      <c r="AA454" s="4">
        <v>0</v>
      </c>
      <c r="AB454" s="4">
        <v>0</v>
      </c>
      <c r="AC454" s="10" t="s">
        <v>1172</v>
      </c>
      <c r="AD454" s="4">
        <v>139.63597826086956</v>
      </c>
      <c r="AE454" s="4">
        <v>24.713043478260868</v>
      </c>
      <c r="AF454" s="10">
        <v>0.17698191960306728</v>
      </c>
      <c r="AG454" s="4">
        <v>38.473478260869577</v>
      </c>
      <c r="AH454" s="4">
        <v>0</v>
      </c>
      <c r="AI454" s="10">
        <v>0</v>
      </c>
      <c r="AJ454" s="4">
        <v>0</v>
      </c>
      <c r="AK454" s="4">
        <v>0</v>
      </c>
      <c r="AL454" s="10" t="s">
        <v>1172</v>
      </c>
      <c r="AM454" s="1">
        <v>395783</v>
      </c>
      <c r="AN454" s="1">
        <v>3</v>
      </c>
      <c r="AX454"/>
      <c r="AY454"/>
    </row>
    <row r="455" spans="1:51" x14ac:dyDescent="0.25">
      <c r="A455" t="s">
        <v>721</v>
      </c>
      <c r="B455" t="s">
        <v>47</v>
      </c>
      <c r="C455" t="s">
        <v>905</v>
      </c>
      <c r="D455" t="s">
        <v>768</v>
      </c>
      <c r="E455" s="4">
        <v>146.22826086956522</v>
      </c>
      <c r="F455" s="4">
        <v>472.5644565217392</v>
      </c>
      <c r="G455" s="4">
        <v>108.56576086956522</v>
      </c>
      <c r="H455" s="10">
        <v>0.22973746622556432</v>
      </c>
      <c r="I455" s="4">
        <v>433.81108695652182</v>
      </c>
      <c r="J455" s="4">
        <v>93.421086956521748</v>
      </c>
      <c r="K455" s="10">
        <v>0.21534969890219693</v>
      </c>
      <c r="L455" s="4">
        <v>103.58597826086955</v>
      </c>
      <c r="M455" s="4">
        <v>36.743260869565219</v>
      </c>
      <c r="N455" s="10">
        <v>0.35471268878719742</v>
      </c>
      <c r="O455" s="4">
        <v>64.832608695652169</v>
      </c>
      <c r="P455" s="4">
        <v>21.598586956521739</v>
      </c>
      <c r="Q455" s="8">
        <v>0.33314388223854074</v>
      </c>
      <c r="R455" s="4">
        <v>34.057717391304337</v>
      </c>
      <c r="S455" s="4">
        <v>15.144673913043482</v>
      </c>
      <c r="T455" s="10">
        <v>0.4446767156776702</v>
      </c>
      <c r="U455" s="4">
        <v>4.6956521739130439</v>
      </c>
      <c r="V455" s="4">
        <v>0</v>
      </c>
      <c r="W455" s="10">
        <v>0</v>
      </c>
      <c r="X455" s="4">
        <v>93.203695652173934</v>
      </c>
      <c r="Y455" s="4">
        <v>38.278586956521735</v>
      </c>
      <c r="Z455" s="10">
        <v>0.41069816694150479</v>
      </c>
      <c r="AA455" s="4">
        <v>0</v>
      </c>
      <c r="AB455" s="4">
        <v>0</v>
      </c>
      <c r="AC455" s="10" t="s">
        <v>1172</v>
      </c>
      <c r="AD455" s="4">
        <v>261.12076086956529</v>
      </c>
      <c r="AE455" s="4">
        <v>33.543913043478263</v>
      </c>
      <c r="AF455" s="10">
        <v>0.1284613024708291</v>
      </c>
      <c r="AG455" s="4">
        <v>14.654021739130435</v>
      </c>
      <c r="AH455" s="4">
        <v>0</v>
      </c>
      <c r="AI455" s="10">
        <v>0</v>
      </c>
      <c r="AJ455" s="4">
        <v>0</v>
      </c>
      <c r="AK455" s="4">
        <v>0</v>
      </c>
      <c r="AL455" s="10" t="s">
        <v>1172</v>
      </c>
      <c r="AM455" s="1">
        <v>395068</v>
      </c>
      <c r="AN455" s="1">
        <v>3</v>
      </c>
      <c r="AX455"/>
      <c r="AY455"/>
    </row>
    <row r="456" spans="1:51" x14ac:dyDescent="0.25">
      <c r="A456" t="s">
        <v>721</v>
      </c>
      <c r="B456" t="s">
        <v>213</v>
      </c>
      <c r="C456" t="s">
        <v>970</v>
      </c>
      <c r="D456" t="s">
        <v>736</v>
      </c>
      <c r="E456" s="4">
        <v>113.46739130434783</v>
      </c>
      <c r="F456" s="4">
        <v>350.49913043478261</v>
      </c>
      <c r="G456" s="4">
        <v>104.67260869565216</v>
      </c>
      <c r="H456" s="10">
        <v>0.29863871150210625</v>
      </c>
      <c r="I456" s="4">
        <v>323.38576086956527</v>
      </c>
      <c r="J456" s="4">
        <v>100.39880434782607</v>
      </c>
      <c r="K456" s="10">
        <v>0.31046142562943896</v>
      </c>
      <c r="L456" s="4">
        <v>77.868586956521725</v>
      </c>
      <c r="M456" s="4">
        <v>48.453043478260867</v>
      </c>
      <c r="N456" s="10">
        <v>0.62224120626864388</v>
      </c>
      <c r="O456" s="4">
        <v>50.755217391304335</v>
      </c>
      <c r="P456" s="4">
        <v>44.17923913043478</v>
      </c>
      <c r="Q456" s="8">
        <v>0.87043739345708748</v>
      </c>
      <c r="R456" s="4">
        <v>22.273695652173906</v>
      </c>
      <c r="S456" s="4">
        <v>4.2738043478260881</v>
      </c>
      <c r="T456" s="10">
        <v>0.19187675070028024</v>
      </c>
      <c r="U456" s="4">
        <v>4.8396739130434785</v>
      </c>
      <c r="V456" s="4">
        <v>0</v>
      </c>
      <c r="W456" s="10">
        <v>0</v>
      </c>
      <c r="X456" s="4">
        <v>78.136521739130444</v>
      </c>
      <c r="Y456" s="4">
        <v>20.328369565217383</v>
      </c>
      <c r="Z456" s="10">
        <v>0.26016476178817438</v>
      </c>
      <c r="AA456" s="4">
        <v>0</v>
      </c>
      <c r="AB456" s="4">
        <v>0</v>
      </c>
      <c r="AC456" s="10" t="s">
        <v>1172</v>
      </c>
      <c r="AD456" s="4">
        <v>145.34369565217395</v>
      </c>
      <c r="AE456" s="4">
        <v>35.891195652173906</v>
      </c>
      <c r="AF456" s="10">
        <v>0.24694016132675012</v>
      </c>
      <c r="AG456" s="4">
        <v>49.150326086956539</v>
      </c>
      <c r="AH456" s="4">
        <v>0</v>
      </c>
      <c r="AI456" s="10">
        <v>0</v>
      </c>
      <c r="AJ456" s="4">
        <v>0</v>
      </c>
      <c r="AK456" s="4">
        <v>0</v>
      </c>
      <c r="AL456" s="10" t="s">
        <v>1172</v>
      </c>
      <c r="AM456" s="1">
        <v>395402</v>
      </c>
      <c r="AN456" s="1">
        <v>3</v>
      </c>
      <c r="AX456"/>
      <c r="AY456"/>
    </row>
    <row r="457" spans="1:51" x14ac:dyDescent="0.25">
      <c r="A457" t="s">
        <v>721</v>
      </c>
      <c r="B457" t="s">
        <v>116</v>
      </c>
      <c r="C457" t="s">
        <v>905</v>
      </c>
      <c r="D457" t="s">
        <v>768</v>
      </c>
      <c r="E457" s="4">
        <v>122.81521739130434</v>
      </c>
      <c r="F457" s="4">
        <v>366.41782608695655</v>
      </c>
      <c r="G457" s="4">
        <v>59.608152173913041</v>
      </c>
      <c r="H457" s="10">
        <v>0.1626780902296143</v>
      </c>
      <c r="I457" s="4">
        <v>344.236847826087</v>
      </c>
      <c r="J457" s="4">
        <v>59.608152173913041</v>
      </c>
      <c r="K457" s="10">
        <v>0.17316028934830319</v>
      </c>
      <c r="L457" s="4">
        <v>69.020108695652169</v>
      </c>
      <c r="M457" s="4">
        <v>6.7333695652173926</v>
      </c>
      <c r="N457" s="10">
        <v>9.7556635196107022E-2</v>
      </c>
      <c r="O457" s="4">
        <v>46.839130434782604</v>
      </c>
      <c r="P457" s="4">
        <v>6.7333695652173926</v>
      </c>
      <c r="Q457" s="8">
        <v>0.14375522138680039</v>
      </c>
      <c r="R457" s="4">
        <v>17.05054347826087</v>
      </c>
      <c r="S457" s="4">
        <v>0</v>
      </c>
      <c r="T457" s="10">
        <v>0</v>
      </c>
      <c r="U457" s="4">
        <v>5.1304347826086953</v>
      </c>
      <c r="V457" s="4">
        <v>0</v>
      </c>
      <c r="W457" s="10">
        <v>0</v>
      </c>
      <c r="X457" s="4">
        <v>91.418369565217404</v>
      </c>
      <c r="Y457" s="4">
        <v>13.125434782608695</v>
      </c>
      <c r="Z457" s="10">
        <v>0.14357546349855951</v>
      </c>
      <c r="AA457" s="4">
        <v>0</v>
      </c>
      <c r="AB457" s="4">
        <v>0</v>
      </c>
      <c r="AC457" s="10" t="s">
        <v>1172</v>
      </c>
      <c r="AD457" s="4">
        <v>196.67858695652177</v>
      </c>
      <c r="AE457" s="4">
        <v>39.749347826086954</v>
      </c>
      <c r="AF457" s="10">
        <v>0.20210307812956801</v>
      </c>
      <c r="AG457" s="4">
        <v>9.3007608695652166</v>
      </c>
      <c r="AH457" s="4">
        <v>0</v>
      </c>
      <c r="AI457" s="10">
        <v>0</v>
      </c>
      <c r="AJ457" s="4">
        <v>0</v>
      </c>
      <c r="AK457" s="4">
        <v>0</v>
      </c>
      <c r="AL457" s="10" t="s">
        <v>1172</v>
      </c>
      <c r="AM457" s="1">
        <v>395251</v>
      </c>
      <c r="AN457" s="1">
        <v>3</v>
      </c>
      <c r="AX457"/>
      <c r="AY457"/>
    </row>
    <row r="458" spans="1:51" x14ac:dyDescent="0.25">
      <c r="A458" t="s">
        <v>721</v>
      </c>
      <c r="B458" t="s">
        <v>312</v>
      </c>
      <c r="C458" t="s">
        <v>1032</v>
      </c>
      <c r="D458" t="s">
        <v>776</v>
      </c>
      <c r="E458" s="4">
        <v>165.64130434782609</v>
      </c>
      <c r="F458" s="4">
        <v>505.22880434782627</v>
      </c>
      <c r="G458" s="4">
        <v>164.85706521739132</v>
      </c>
      <c r="H458" s="10">
        <v>0.32630179395689202</v>
      </c>
      <c r="I458" s="4">
        <v>474.27228260869578</v>
      </c>
      <c r="J458" s="4">
        <v>164.85706521739132</v>
      </c>
      <c r="K458" s="10">
        <v>0.34760004171150077</v>
      </c>
      <c r="L458" s="4">
        <v>85.735434782608706</v>
      </c>
      <c r="M458" s="4">
        <v>16.001630434782616</v>
      </c>
      <c r="N458" s="10">
        <v>0.18663963710403345</v>
      </c>
      <c r="O458" s="4">
        <v>54.778913043478262</v>
      </c>
      <c r="P458" s="4">
        <v>16.001630434782616</v>
      </c>
      <c r="Q458" s="8">
        <v>0.29211296000127007</v>
      </c>
      <c r="R458" s="4">
        <v>25.478260869565219</v>
      </c>
      <c r="S458" s="4">
        <v>0</v>
      </c>
      <c r="T458" s="10">
        <v>0</v>
      </c>
      <c r="U458" s="4">
        <v>5.4782608695652177</v>
      </c>
      <c r="V458" s="4">
        <v>0</v>
      </c>
      <c r="W458" s="10">
        <v>0</v>
      </c>
      <c r="X458" s="4">
        <v>121.27423913043485</v>
      </c>
      <c r="Y458" s="4">
        <v>46.301847826086963</v>
      </c>
      <c r="Z458" s="10">
        <v>0.38179458521514731</v>
      </c>
      <c r="AA458" s="4">
        <v>0</v>
      </c>
      <c r="AB458" s="4">
        <v>0</v>
      </c>
      <c r="AC458" s="10" t="s">
        <v>1172</v>
      </c>
      <c r="AD458" s="4">
        <v>262.21445652173918</v>
      </c>
      <c r="AE458" s="4">
        <v>102.55358695652174</v>
      </c>
      <c r="AF458" s="10">
        <v>0.39110577012758801</v>
      </c>
      <c r="AG458" s="4">
        <v>36.004673913043497</v>
      </c>
      <c r="AH458" s="4">
        <v>0</v>
      </c>
      <c r="AI458" s="10">
        <v>0</v>
      </c>
      <c r="AJ458" s="4">
        <v>0</v>
      </c>
      <c r="AK458" s="4">
        <v>0</v>
      </c>
      <c r="AL458" s="10" t="s">
        <v>1172</v>
      </c>
      <c r="AM458" s="1">
        <v>395541</v>
      </c>
      <c r="AN458" s="1">
        <v>3</v>
      </c>
      <c r="AX458"/>
      <c r="AY458"/>
    </row>
    <row r="459" spans="1:51" x14ac:dyDescent="0.25">
      <c r="A459" t="s">
        <v>721</v>
      </c>
      <c r="B459" t="s">
        <v>294</v>
      </c>
      <c r="C459" t="s">
        <v>893</v>
      </c>
      <c r="D459" t="s">
        <v>770</v>
      </c>
      <c r="E459" s="4">
        <v>97.978260869565219</v>
      </c>
      <c r="F459" s="4">
        <v>290.07521739130431</v>
      </c>
      <c r="G459" s="4">
        <v>0</v>
      </c>
      <c r="H459" s="10">
        <v>0</v>
      </c>
      <c r="I459" s="4">
        <v>272.27902173913037</v>
      </c>
      <c r="J459" s="4">
        <v>0</v>
      </c>
      <c r="K459" s="10">
        <v>0</v>
      </c>
      <c r="L459" s="4">
        <v>50.217173913043482</v>
      </c>
      <c r="M459" s="4">
        <v>0</v>
      </c>
      <c r="N459" s="10">
        <v>0</v>
      </c>
      <c r="O459" s="4">
        <v>32.420978260869568</v>
      </c>
      <c r="P459" s="4">
        <v>0</v>
      </c>
      <c r="Q459" s="8">
        <v>0</v>
      </c>
      <c r="R459" s="4">
        <v>12.815217391304348</v>
      </c>
      <c r="S459" s="4">
        <v>0</v>
      </c>
      <c r="T459" s="10">
        <v>0</v>
      </c>
      <c r="U459" s="4">
        <v>4.9809782608695654</v>
      </c>
      <c r="V459" s="4">
        <v>0</v>
      </c>
      <c r="W459" s="10">
        <v>0</v>
      </c>
      <c r="X459" s="4">
        <v>67.939673913043464</v>
      </c>
      <c r="Y459" s="4">
        <v>0</v>
      </c>
      <c r="Z459" s="10">
        <v>0</v>
      </c>
      <c r="AA459" s="4">
        <v>0</v>
      </c>
      <c r="AB459" s="4">
        <v>0</v>
      </c>
      <c r="AC459" s="10" t="s">
        <v>1172</v>
      </c>
      <c r="AD459" s="4">
        <v>147.11673913043475</v>
      </c>
      <c r="AE459" s="4">
        <v>0</v>
      </c>
      <c r="AF459" s="10">
        <v>0</v>
      </c>
      <c r="AG459" s="4">
        <v>24.801630434782609</v>
      </c>
      <c r="AH459" s="4">
        <v>0</v>
      </c>
      <c r="AI459" s="10">
        <v>0</v>
      </c>
      <c r="AJ459" s="4">
        <v>0</v>
      </c>
      <c r="AK459" s="4">
        <v>0</v>
      </c>
      <c r="AL459" s="10" t="s">
        <v>1172</v>
      </c>
      <c r="AM459" s="1">
        <v>395512</v>
      </c>
      <c r="AN459" s="1">
        <v>3</v>
      </c>
      <c r="AX459"/>
      <c r="AY459"/>
    </row>
    <row r="460" spans="1:51" x14ac:dyDescent="0.25">
      <c r="A460" t="s">
        <v>721</v>
      </c>
      <c r="B460" t="s">
        <v>410</v>
      </c>
      <c r="C460" t="s">
        <v>823</v>
      </c>
      <c r="D460" t="s">
        <v>756</v>
      </c>
      <c r="E460" s="4">
        <v>152.9891304347826</v>
      </c>
      <c r="F460" s="4">
        <v>491.54684782608706</v>
      </c>
      <c r="G460" s="4">
        <v>57.34989130434785</v>
      </c>
      <c r="H460" s="10">
        <v>0.11667227967788468</v>
      </c>
      <c r="I460" s="4">
        <v>457.48467391304359</v>
      </c>
      <c r="J460" s="4">
        <v>55.382500000000022</v>
      </c>
      <c r="K460" s="10">
        <v>0.12105870023205816</v>
      </c>
      <c r="L460" s="4">
        <v>109.96728260869565</v>
      </c>
      <c r="M460" s="4">
        <v>9.3834782608695697</v>
      </c>
      <c r="N460" s="10">
        <v>8.5329727517769655E-2</v>
      </c>
      <c r="O460" s="4">
        <v>75.905108695652174</v>
      </c>
      <c r="P460" s="4">
        <v>7.4160869565217427</v>
      </c>
      <c r="Q460" s="8">
        <v>9.7702079398333488E-2</v>
      </c>
      <c r="R460" s="4">
        <v>28.931739130434782</v>
      </c>
      <c r="S460" s="4">
        <v>1.9673913043478262</v>
      </c>
      <c r="T460" s="10">
        <v>6.8001142118630065E-2</v>
      </c>
      <c r="U460" s="4">
        <v>5.1304347826086953</v>
      </c>
      <c r="V460" s="4">
        <v>0</v>
      </c>
      <c r="W460" s="10">
        <v>0</v>
      </c>
      <c r="X460" s="4">
        <v>131.79032608695655</v>
      </c>
      <c r="Y460" s="4">
        <v>41.906304347826101</v>
      </c>
      <c r="Z460" s="10">
        <v>0.31797708976132216</v>
      </c>
      <c r="AA460" s="4">
        <v>0</v>
      </c>
      <c r="AB460" s="4">
        <v>0</v>
      </c>
      <c r="AC460" s="10" t="s">
        <v>1172</v>
      </c>
      <c r="AD460" s="4">
        <v>142.57771739130445</v>
      </c>
      <c r="AE460" s="4">
        <v>6.0601086956521746</v>
      </c>
      <c r="AF460" s="10">
        <v>4.2503897569212801E-2</v>
      </c>
      <c r="AG460" s="4">
        <v>107.21152173913035</v>
      </c>
      <c r="AH460" s="4">
        <v>0</v>
      </c>
      <c r="AI460" s="10">
        <v>0</v>
      </c>
      <c r="AJ460" s="4">
        <v>0</v>
      </c>
      <c r="AK460" s="4">
        <v>0</v>
      </c>
      <c r="AL460" s="10" t="s">
        <v>1172</v>
      </c>
      <c r="AM460" s="1">
        <v>395685</v>
      </c>
      <c r="AN460" s="1">
        <v>3</v>
      </c>
      <c r="AX460"/>
      <c r="AY460"/>
    </row>
    <row r="461" spans="1:51" x14ac:dyDescent="0.25">
      <c r="A461" t="s">
        <v>721</v>
      </c>
      <c r="B461" t="s">
        <v>124</v>
      </c>
      <c r="C461" t="s">
        <v>903</v>
      </c>
      <c r="D461" t="s">
        <v>769</v>
      </c>
      <c r="E461" s="4">
        <v>132.82608695652175</v>
      </c>
      <c r="F461" s="4">
        <v>428.84152173913043</v>
      </c>
      <c r="G461" s="4">
        <v>69.071195652173941</v>
      </c>
      <c r="H461" s="10">
        <v>0.16106461746535541</v>
      </c>
      <c r="I461" s="4">
        <v>405.66054347826088</v>
      </c>
      <c r="J461" s="4">
        <v>69.013260869565244</v>
      </c>
      <c r="K461" s="10">
        <v>0.1701256431740289</v>
      </c>
      <c r="L461" s="4">
        <v>90.21467391304347</v>
      </c>
      <c r="M461" s="4">
        <v>5.7394565217391298</v>
      </c>
      <c r="N461" s="10">
        <v>6.3619988553872103E-2</v>
      </c>
      <c r="O461" s="4">
        <v>67.033695652173904</v>
      </c>
      <c r="P461" s="4">
        <v>5.6815217391304342</v>
      </c>
      <c r="Q461" s="8">
        <v>8.4756206320636934E-2</v>
      </c>
      <c r="R461" s="4">
        <v>18.224456521739132</v>
      </c>
      <c r="S461" s="4">
        <v>5.7934782608695654E-2</v>
      </c>
      <c r="T461" s="10">
        <v>3.1789580413324188E-3</v>
      </c>
      <c r="U461" s="4">
        <v>4.9565217391304346</v>
      </c>
      <c r="V461" s="4">
        <v>0</v>
      </c>
      <c r="W461" s="10">
        <v>0</v>
      </c>
      <c r="X461" s="4">
        <v>86.814891304347839</v>
      </c>
      <c r="Y461" s="4">
        <v>31.656413043478278</v>
      </c>
      <c r="Z461" s="10">
        <v>0.36464266173530152</v>
      </c>
      <c r="AA461" s="4">
        <v>0</v>
      </c>
      <c r="AB461" s="4">
        <v>0</v>
      </c>
      <c r="AC461" s="10" t="s">
        <v>1172</v>
      </c>
      <c r="AD461" s="4">
        <v>237.89260869565217</v>
      </c>
      <c r="AE461" s="4">
        <v>31.675326086956535</v>
      </c>
      <c r="AF461" s="10">
        <v>0.13314968573689631</v>
      </c>
      <c r="AG461" s="4">
        <v>13.919347826086955</v>
      </c>
      <c r="AH461" s="4">
        <v>0</v>
      </c>
      <c r="AI461" s="10">
        <v>0</v>
      </c>
      <c r="AJ461" s="4">
        <v>0</v>
      </c>
      <c r="AK461" s="4">
        <v>0</v>
      </c>
      <c r="AL461" s="10" t="s">
        <v>1172</v>
      </c>
      <c r="AM461" s="1">
        <v>395264</v>
      </c>
      <c r="AN461" s="1">
        <v>3</v>
      </c>
      <c r="AX461"/>
      <c r="AY461"/>
    </row>
    <row r="462" spans="1:51" x14ac:dyDescent="0.25">
      <c r="A462" t="s">
        <v>721</v>
      </c>
      <c r="B462" t="s">
        <v>177</v>
      </c>
      <c r="C462" t="s">
        <v>941</v>
      </c>
      <c r="D462" t="s">
        <v>776</v>
      </c>
      <c r="E462" s="4">
        <v>123.95652173913044</v>
      </c>
      <c r="F462" s="4">
        <v>390.67478260869575</v>
      </c>
      <c r="G462" s="4">
        <v>23.034999999999997</v>
      </c>
      <c r="H462" s="10">
        <v>5.8962085666717096E-2</v>
      </c>
      <c r="I462" s="4">
        <v>362.2791304347827</v>
      </c>
      <c r="J462" s="4">
        <v>23.034999999999997</v>
      </c>
      <c r="K462" s="10">
        <v>6.3583568759135969E-2</v>
      </c>
      <c r="L462" s="4">
        <v>48.352826086956519</v>
      </c>
      <c r="M462" s="4">
        <v>6.8734782608695664</v>
      </c>
      <c r="N462" s="10">
        <v>0.14215256515738034</v>
      </c>
      <c r="O462" s="4">
        <v>24.928913043478257</v>
      </c>
      <c r="P462" s="4">
        <v>6.8734782608695664</v>
      </c>
      <c r="Q462" s="8">
        <v>0.27572314319848623</v>
      </c>
      <c r="R462" s="4">
        <v>18.467391304347824</v>
      </c>
      <c r="S462" s="4">
        <v>0</v>
      </c>
      <c r="T462" s="10">
        <v>0</v>
      </c>
      <c r="U462" s="4">
        <v>4.9565217391304346</v>
      </c>
      <c r="V462" s="4">
        <v>0</v>
      </c>
      <c r="W462" s="10">
        <v>0</v>
      </c>
      <c r="X462" s="4">
        <v>117.24847826086958</v>
      </c>
      <c r="Y462" s="4">
        <v>2.2772826086956521</v>
      </c>
      <c r="Z462" s="10">
        <v>1.9422705031862837E-2</v>
      </c>
      <c r="AA462" s="4">
        <v>4.9717391304347833</v>
      </c>
      <c r="AB462" s="4">
        <v>0</v>
      </c>
      <c r="AC462" s="10">
        <v>0</v>
      </c>
      <c r="AD462" s="4">
        <v>191.05130434782615</v>
      </c>
      <c r="AE462" s="4">
        <v>13.884239130434777</v>
      </c>
      <c r="AF462" s="10">
        <v>7.2672830880846889E-2</v>
      </c>
      <c r="AG462" s="4">
        <v>29.050434782608679</v>
      </c>
      <c r="AH462" s="4">
        <v>0</v>
      </c>
      <c r="AI462" s="10">
        <v>0</v>
      </c>
      <c r="AJ462" s="4">
        <v>0</v>
      </c>
      <c r="AK462" s="4">
        <v>0</v>
      </c>
      <c r="AL462" s="10" t="s">
        <v>1172</v>
      </c>
      <c r="AM462" s="1">
        <v>395351</v>
      </c>
      <c r="AN462" s="1">
        <v>3</v>
      </c>
      <c r="AX462"/>
      <c r="AY462"/>
    </row>
    <row r="463" spans="1:51" x14ac:dyDescent="0.25">
      <c r="A463" t="s">
        <v>721</v>
      </c>
      <c r="B463" t="s">
        <v>619</v>
      </c>
      <c r="C463" t="s">
        <v>905</v>
      </c>
      <c r="D463" t="s">
        <v>768</v>
      </c>
      <c r="E463" s="4">
        <v>144.05434782608697</v>
      </c>
      <c r="F463" s="4">
        <v>550.82141304347829</v>
      </c>
      <c r="G463" s="4">
        <v>167.45619565217396</v>
      </c>
      <c r="H463" s="10">
        <v>0.30401177529922219</v>
      </c>
      <c r="I463" s="4">
        <v>523.83749999999998</v>
      </c>
      <c r="J463" s="4">
        <v>167.45619565217396</v>
      </c>
      <c r="K463" s="10">
        <v>0.31967202739814154</v>
      </c>
      <c r="L463" s="4">
        <v>189.61347826086958</v>
      </c>
      <c r="M463" s="4">
        <v>41.063043478260866</v>
      </c>
      <c r="N463" s="10">
        <v>0.21656183861448114</v>
      </c>
      <c r="O463" s="4">
        <v>162.62956521739133</v>
      </c>
      <c r="P463" s="4">
        <v>41.063043478260866</v>
      </c>
      <c r="Q463" s="8">
        <v>0.25249433227821022</v>
      </c>
      <c r="R463" s="4">
        <v>22.027391304347827</v>
      </c>
      <c r="S463" s="4">
        <v>0</v>
      </c>
      <c r="T463" s="10">
        <v>0</v>
      </c>
      <c r="U463" s="4">
        <v>4.9565217391304346</v>
      </c>
      <c r="V463" s="4">
        <v>0</v>
      </c>
      <c r="W463" s="10">
        <v>0</v>
      </c>
      <c r="X463" s="4">
        <v>84.716956521739149</v>
      </c>
      <c r="Y463" s="4">
        <v>12.659456521739131</v>
      </c>
      <c r="Z463" s="10">
        <v>0.14943238097193209</v>
      </c>
      <c r="AA463" s="4">
        <v>0</v>
      </c>
      <c r="AB463" s="4">
        <v>0</v>
      </c>
      <c r="AC463" s="10" t="s">
        <v>1172</v>
      </c>
      <c r="AD463" s="4">
        <v>256.03706521739127</v>
      </c>
      <c r="AE463" s="4">
        <v>113.73369565217395</v>
      </c>
      <c r="AF463" s="10">
        <v>0.44420793354902355</v>
      </c>
      <c r="AG463" s="4">
        <v>20.45391304347827</v>
      </c>
      <c r="AH463" s="4">
        <v>0</v>
      </c>
      <c r="AI463" s="10">
        <v>0</v>
      </c>
      <c r="AJ463" s="4">
        <v>0</v>
      </c>
      <c r="AK463" s="4">
        <v>0</v>
      </c>
      <c r="AL463" s="10" t="s">
        <v>1172</v>
      </c>
      <c r="AM463" s="1">
        <v>396066</v>
      </c>
      <c r="AN463" s="1">
        <v>3</v>
      </c>
      <c r="AX463"/>
      <c r="AY463"/>
    </row>
    <row r="464" spans="1:51" x14ac:dyDescent="0.25">
      <c r="A464" t="s">
        <v>721</v>
      </c>
      <c r="B464" t="s">
        <v>244</v>
      </c>
      <c r="C464" t="s">
        <v>802</v>
      </c>
      <c r="D464" t="s">
        <v>758</v>
      </c>
      <c r="E464" s="4">
        <v>139.28260869565219</v>
      </c>
      <c r="F464" s="4">
        <v>480.89826086956521</v>
      </c>
      <c r="G464" s="4">
        <v>130.27054347826086</v>
      </c>
      <c r="H464" s="10">
        <v>0.27089002826232794</v>
      </c>
      <c r="I464" s="4">
        <v>451.33184782608697</v>
      </c>
      <c r="J464" s="4">
        <v>130.27054347826086</v>
      </c>
      <c r="K464" s="10">
        <v>0.28863583216147953</v>
      </c>
      <c r="L464" s="4">
        <v>82.175760869565224</v>
      </c>
      <c r="M464" s="4">
        <v>0</v>
      </c>
      <c r="N464" s="10">
        <v>0</v>
      </c>
      <c r="O464" s="4">
        <v>52.609347826086967</v>
      </c>
      <c r="P464" s="4">
        <v>0</v>
      </c>
      <c r="Q464" s="8">
        <v>0</v>
      </c>
      <c r="R464" s="4">
        <v>24.522934782608694</v>
      </c>
      <c r="S464" s="4">
        <v>0</v>
      </c>
      <c r="T464" s="10">
        <v>0</v>
      </c>
      <c r="U464" s="4">
        <v>5.0434782608695654</v>
      </c>
      <c r="V464" s="4">
        <v>0</v>
      </c>
      <c r="W464" s="10">
        <v>0</v>
      </c>
      <c r="X464" s="4">
        <v>113.54728260869561</v>
      </c>
      <c r="Y464" s="4">
        <v>44.198369565217384</v>
      </c>
      <c r="Z464" s="10">
        <v>0.38925079094612003</v>
      </c>
      <c r="AA464" s="4">
        <v>0</v>
      </c>
      <c r="AB464" s="4">
        <v>0</v>
      </c>
      <c r="AC464" s="10" t="s">
        <v>1172</v>
      </c>
      <c r="AD464" s="4">
        <v>234.77858695652179</v>
      </c>
      <c r="AE464" s="4">
        <v>86.072173913043471</v>
      </c>
      <c r="AF464" s="10">
        <v>0.36660998359694114</v>
      </c>
      <c r="AG464" s="4">
        <v>50.396630434782608</v>
      </c>
      <c r="AH464" s="4">
        <v>0</v>
      </c>
      <c r="AI464" s="10">
        <v>0</v>
      </c>
      <c r="AJ464" s="4">
        <v>0</v>
      </c>
      <c r="AK464" s="4">
        <v>0</v>
      </c>
      <c r="AL464" s="10" t="s">
        <v>1172</v>
      </c>
      <c r="AM464" s="1">
        <v>395442</v>
      </c>
      <c r="AN464" s="1">
        <v>3</v>
      </c>
      <c r="AX464"/>
      <c r="AY464"/>
    </row>
    <row r="465" spans="1:51" x14ac:dyDescent="0.25">
      <c r="A465" t="s">
        <v>721</v>
      </c>
      <c r="B465" t="s">
        <v>148</v>
      </c>
      <c r="C465" t="s">
        <v>802</v>
      </c>
      <c r="D465" t="s">
        <v>758</v>
      </c>
      <c r="E465" s="4">
        <v>128.89130434782609</v>
      </c>
      <c r="F465" s="4">
        <v>422.59826086956525</v>
      </c>
      <c r="G465" s="4">
        <v>175.82902173913038</v>
      </c>
      <c r="H465" s="10">
        <v>0.41606660040988652</v>
      </c>
      <c r="I465" s="4">
        <v>388.9465217391305</v>
      </c>
      <c r="J465" s="4">
        <v>174.99956521739125</v>
      </c>
      <c r="K465" s="10">
        <v>0.44993220259407496</v>
      </c>
      <c r="L465" s="4">
        <v>64.716956521739149</v>
      </c>
      <c r="M465" s="4">
        <v>37.685108695652175</v>
      </c>
      <c r="N465" s="10">
        <v>0.58230656571424722</v>
      </c>
      <c r="O465" s="4">
        <v>47.041195652173926</v>
      </c>
      <c r="P465" s="4">
        <v>36.855652173913043</v>
      </c>
      <c r="Q465" s="8">
        <v>0.78347609287881326</v>
      </c>
      <c r="R465" s="4">
        <v>13.889782608695651</v>
      </c>
      <c r="S465" s="4">
        <v>0</v>
      </c>
      <c r="T465" s="10">
        <v>0</v>
      </c>
      <c r="U465" s="4">
        <v>3.7859782608695651</v>
      </c>
      <c r="V465" s="4">
        <v>0.82945652173913043</v>
      </c>
      <c r="W465" s="10">
        <v>0.21908644598202751</v>
      </c>
      <c r="X465" s="4">
        <v>98.785869565217396</v>
      </c>
      <c r="Y465" s="4">
        <v>55.788586956521719</v>
      </c>
      <c r="Z465" s="10">
        <v>0.56474258112078146</v>
      </c>
      <c r="AA465" s="4">
        <v>15.97597826086956</v>
      </c>
      <c r="AB465" s="4">
        <v>0</v>
      </c>
      <c r="AC465" s="10">
        <v>0</v>
      </c>
      <c r="AD465" s="4">
        <v>187.40478260869568</v>
      </c>
      <c r="AE465" s="4">
        <v>82.297499999999985</v>
      </c>
      <c r="AF465" s="10">
        <v>0.43914300827550673</v>
      </c>
      <c r="AG465" s="4">
        <v>55.714673913043477</v>
      </c>
      <c r="AH465" s="4">
        <v>5.7826086956521743E-2</v>
      </c>
      <c r="AI465" s="10">
        <v>1.0378968931375897E-3</v>
      </c>
      <c r="AJ465" s="4">
        <v>0</v>
      </c>
      <c r="AK465" s="4">
        <v>0</v>
      </c>
      <c r="AL465" s="10" t="s">
        <v>1172</v>
      </c>
      <c r="AM465" s="1">
        <v>395309</v>
      </c>
      <c r="AN465" s="1">
        <v>3</v>
      </c>
      <c r="AX465"/>
      <c r="AY465"/>
    </row>
    <row r="466" spans="1:51" x14ac:dyDescent="0.25">
      <c r="A466" t="s">
        <v>721</v>
      </c>
      <c r="B466" t="s">
        <v>672</v>
      </c>
      <c r="C466" t="s">
        <v>1122</v>
      </c>
      <c r="D466" t="s">
        <v>778</v>
      </c>
      <c r="E466" s="4">
        <v>110.30434782608695</v>
      </c>
      <c r="F466" s="4">
        <v>558.05619565217387</v>
      </c>
      <c r="G466" s="4">
        <v>293.90858695652173</v>
      </c>
      <c r="H466" s="10">
        <v>0.52666485785189554</v>
      </c>
      <c r="I466" s="4">
        <v>499.00619565217397</v>
      </c>
      <c r="J466" s="4">
        <v>293.90858695652173</v>
      </c>
      <c r="K466" s="10">
        <v>0.58898785128789666</v>
      </c>
      <c r="L466" s="4">
        <v>160.5836956521739</v>
      </c>
      <c r="M466" s="4">
        <v>37.526195652173918</v>
      </c>
      <c r="N466" s="10">
        <v>0.2336862126616894</v>
      </c>
      <c r="O466" s="4">
        <v>104.97347826086956</v>
      </c>
      <c r="P466" s="4">
        <v>37.526195652173918</v>
      </c>
      <c r="Q466" s="8">
        <v>0.35748263536545472</v>
      </c>
      <c r="R466" s="4">
        <v>50.653695652173909</v>
      </c>
      <c r="S466" s="4">
        <v>0</v>
      </c>
      <c r="T466" s="10">
        <v>0</v>
      </c>
      <c r="U466" s="4">
        <v>4.9565217391304346</v>
      </c>
      <c r="V466" s="4">
        <v>0</v>
      </c>
      <c r="W466" s="10">
        <v>0</v>
      </c>
      <c r="X466" s="4">
        <v>172.06369565217395</v>
      </c>
      <c r="Y466" s="4">
        <v>109.72304347826083</v>
      </c>
      <c r="Z466" s="10">
        <v>0.63768852030276924</v>
      </c>
      <c r="AA466" s="4">
        <v>3.4397826086956513</v>
      </c>
      <c r="AB466" s="4">
        <v>0</v>
      </c>
      <c r="AC466" s="10">
        <v>0</v>
      </c>
      <c r="AD466" s="4">
        <v>217.32086956521741</v>
      </c>
      <c r="AE466" s="4">
        <v>146.65934782608699</v>
      </c>
      <c r="AF466" s="10">
        <v>0.67485165193522711</v>
      </c>
      <c r="AG466" s="4">
        <v>4.6481521739130436</v>
      </c>
      <c r="AH466" s="4">
        <v>0</v>
      </c>
      <c r="AI466" s="10">
        <v>0</v>
      </c>
      <c r="AJ466" s="4">
        <v>0</v>
      </c>
      <c r="AK466" s="4">
        <v>0</v>
      </c>
      <c r="AL466" s="10" t="s">
        <v>1172</v>
      </c>
      <c r="AM466" s="1">
        <v>396144</v>
      </c>
      <c r="AN466" s="1">
        <v>3</v>
      </c>
      <c r="AX466"/>
      <c r="AY466"/>
    </row>
    <row r="467" spans="1:51" x14ac:dyDescent="0.25">
      <c r="A467" t="s">
        <v>721</v>
      </c>
      <c r="B467" t="s">
        <v>276</v>
      </c>
      <c r="C467" t="s">
        <v>881</v>
      </c>
      <c r="D467" t="s">
        <v>774</v>
      </c>
      <c r="E467" s="4">
        <v>110.1195652173913</v>
      </c>
      <c r="F467" s="4">
        <v>457.06956521739119</v>
      </c>
      <c r="G467" s="4">
        <v>190.50793478260874</v>
      </c>
      <c r="H467" s="10">
        <v>0.41680293172003141</v>
      </c>
      <c r="I467" s="4">
        <v>424.42010869565206</v>
      </c>
      <c r="J467" s="4">
        <v>190.33402173913049</v>
      </c>
      <c r="K467" s="10">
        <v>0.44845665377183469</v>
      </c>
      <c r="L467" s="4">
        <v>95.893913043478292</v>
      </c>
      <c r="M467" s="4">
        <v>31.529347826086969</v>
      </c>
      <c r="N467" s="10">
        <v>0.32879404777018084</v>
      </c>
      <c r="O467" s="4">
        <v>69.336304347826115</v>
      </c>
      <c r="P467" s="4">
        <v>31.355434782608707</v>
      </c>
      <c r="Q467" s="8">
        <v>0.45222246956390871</v>
      </c>
      <c r="R467" s="4">
        <v>21.079347826086956</v>
      </c>
      <c r="S467" s="4">
        <v>0.17391304347826086</v>
      </c>
      <c r="T467" s="10">
        <v>8.2503996287320164E-3</v>
      </c>
      <c r="U467" s="4">
        <v>5.4782608695652177</v>
      </c>
      <c r="V467" s="4">
        <v>0</v>
      </c>
      <c r="W467" s="10">
        <v>0</v>
      </c>
      <c r="X467" s="4">
        <v>112.8123913043478</v>
      </c>
      <c r="Y467" s="4">
        <v>84.592282608695655</v>
      </c>
      <c r="Z467" s="10">
        <v>0.74984921098322166</v>
      </c>
      <c r="AA467" s="4">
        <v>6.0918478260869584</v>
      </c>
      <c r="AB467" s="4">
        <v>0</v>
      </c>
      <c r="AC467" s="10">
        <v>0</v>
      </c>
      <c r="AD467" s="4">
        <v>242.27141304347816</v>
      </c>
      <c r="AE467" s="4">
        <v>74.38630434782614</v>
      </c>
      <c r="AF467" s="10">
        <v>0.30703706811037063</v>
      </c>
      <c r="AG467" s="4">
        <v>0</v>
      </c>
      <c r="AH467" s="4">
        <v>0</v>
      </c>
      <c r="AI467" s="10" t="s">
        <v>1172</v>
      </c>
      <c r="AJ467" s="4">
        <v>0</v>
      </c>
      <c r="AK467" s="4">
        <v>0</v>
      </c>
      <c r="AL467" s="10" t="s">
        <v>1172</v>
      </c>
      <c r="AM467" s="1">
        <v>395485</v>
      </c>
      <c r="AN467" s="1">
        <v>3</v>
      </c>
      <c r="AX467"/>
      <c r="AY467"/>
    </row>
    <row r="468" spans="1:51" x14ac:dyDescent="0.25">
      <c r="A468" t="s">
        <v>721</v>
      </c>
      <c r="B468" t="s">
        <v>604</v>
      </c>
      <c r="C468" t="s">
        <v>987</v>
      </c>
      <c r="D468" t="s">
        <v>736</v>
      </c>
      <c r="E468" s="4">
        <v>77.989130434782609</v>
      </c>
      <c r="F468" s="4">
        <v>315.36108695652183</v>
      </c>
      <c r="G468" s="4">
        <v>56.615543478260861</v>
      </c>
      <c r="H468" s="10">
        <v>0.1795260918987964</v>
      </c>
      <c r="I468" s="4">
        <v>283.94804347826096</v>
      </c>
      <c r="J468" s="4">
        <v>56.615543478260861</v>
      </c>
      <c r="K468" s="10">
        <v>0.1993869821561047</v>
      </c>
      <c r="L468" s="4">
        <v>106.2613043478261</v>
      </c>
      <c r="M468" s="4">
        <v>2.2168478260869566</v>
      </c>
      <c r="N468" s="10">
        <v>2.0862230514605094E-2</v>
      </c>
      <c r="O468" s="4">
        <v>74.848260869565223</v>
      </c>
      <c r="P468" s="4">
        <v>2.2168478260869566</v>
      </c>
      <c r="Q468" s="8">
        <v>2.9617893593415084E-2</v>
      </c>
      <c r="R468" s="4">
        <v>30.456521739130434</v>
      </c>
      <c r="S468" s="4">
        <v>0</v>
      </c>
      <c r="T468" s="10">
        <v>0</v>
      </c>
      <c r="U468" s="4">
        <v>0.95652173913043481</v>
      </c>
      <c r="V468" s="4">
        <v>0</v>
      </c>
      <c r="W468" s="10">
        <v>0</v>
      </c>
      <c r="X468" s="4">
        <v>86.620652173913072</v>
      </c>
      <c r="Y468" s="4">
        <v>23.154021739130435</v>
      </c>
      <c r="Z468" s="10">
        <v>0.26730371058212338</v>
      </c>
      <c r="AA468" s="4">
        <v>0</v>
      </c>
      <c r="AB468" s="4">
        <v>0</v>
      </c>
      <c r="AC468" s="10" t="s">
        <v>1172</v>
      </c>
      <c r="AD468" s="4">
        <v>121.01684782608699</v>
      </c>
      <c r="AE468" s="4">
        <v>31.244673913043471</v>
      </c>
      <c r="AF468" s="10">
        <v>0.25818449640950086</v>
      </c>
      <c r="AG468" s="4">
        <v>1.4622826086956522</v>
      </c>
      <c r="AH468" s="4">
        <v>0</v>
      </c>
      <c r="AI468" s="10">
        <v>0</v>
      </c>
      <c r="AJ468" s="4">
        <v>0</v>
      </c>
      <c r="AK468" s="4">
        <v>0</v>
      </c>
      <c r="AL468" s="10" t="s">
        <v>1172</v>
      </c>
      <c r="AM468" s="1">
        <v>396017</v>
      </c>
      <c r="AN468" s="1">
        <v>3</v>
      </c>
      <c r="AX468"/>
      <c r="AY468"/>
    </row>
    <row r="469" spans="1:51" x14ac:dyDescent="0.25">
      <c r="A469" t="s">
        <v>721</v>
      </c>
      <c r="B469" t="s">
        <v>18</v>
      </c>
      <c r="C469" t="s">
        <v>952</v>
      </c>
      <c r="D469" t="s">
        <v>766</v>
      </c>
      <c r="E469" s="4">
        <v>108.77173913043478</v>
      </c>
      <c r="F469" s="4">
        <v>367.63695652173908</v>
      </c>
      <c r="G469" s="4">
        <v>20.19945652173913</v>
      </c>
      <c r="H469" s="10">
        <v>5.4944031505561375E-2</v>
      </c>
      <c r="I469" s="4">
        <v>340.04184782608695</v>
      </c>
      <c r="J469" s="4">
        <v>20.19945652173913</v>
      </c>
      <c r="K469" s="10">
        <v>5.9402854827650689E-2</v>
      </c>
      <c r="L469" s="4">
        <v>73.497282608695642</v>
      </c>
      <c r="M469" s="4">
        <v>0</v>
      </c>
      <c r="N469" s="10">
        <v>0</v>
      </c>
      <c r="O469" s="4">
        <v>49.907608695652172</v>
      </c>
      <c r="P469" s="4">
        <v>0</v>
      </c>
      <c r="Q469" s="8">
        <v>0</v>
      </c>
      <c r="R469" s="4">
        <v>17.241847826086957</v>
      </c>
      <c r="S469" s="4">
        <v>0</v>
      </c>
      <c r="T469" s="10">
        <v>0</v>
      </c>
      <c r="U469" s="4">
        <v>6.3478260869565215</v>
      </c>
      <c r="V469" s="4">
        <v>0</v>
      </c>
      <c r="W469" s="10">
        <v>0</v>
      </c>
      <c r="X469" s="4">
        <v>78.480978260869563</v>
      </c>
      <c r="Y469" s="4">
        <v>2.3505434782608696</v>
      </c>
      <c r="Z469" s="10">
        <v>2.9950486479000036E-2</v>
      </c>
      <c r="AA469" s="4">
        <v>4.0054347826086953</v>
      </c>
      <c r="AB469" s="4">
        <v>0</v>
      </c>
      <c r="AC469" s="10">
        <v>0</v>
      </c>
      <c r="AD469" s="4">
        <v>211.6532608695652</v>
      </c>
      <c r="AE469" s="4">
        <v>17.848913043478259</v>
      </c>
      <c r="AF469" s="10">
        <v>8.4330914487908332E-2</v>
      </c>
      <c r="AG469" s="4">
        <v>0</v>
      </c>
      <c r="AH469" s="4">
        <v>0</v>
      </c>
      <c r="AI469" s="10" t="s">
        <v>1172</v>
      </c>
      <c r="AJ469" s="4">
        <v>0</v>
      </c>
      <c r="AK469" s="4">
        <v>0</v>
      </c>
      <c r="AL469" s="10" t="s">
        <v>1172</v>
      </c>
      <c r="AM469" s="1">
        <v>395682</v>
      </c>
      <c r="AN469" s="1">
        <v>3</v>
      </c>
      <c r="AX469"/>
      <c r="AY469"/>
    </row>
    <row r="470" spans="1:51" x14ac:dyDescent="0.25">
      <c r="A470" t="s">
        <v>721</v>
      </c>
      <c r="B470" t="s">
        <v>658</v>
      </c>
      <c r="C470" t="s">
        <v>905</v>
      </c>
      <c r="D470" t="s">
        <v>768</v>
      </c>
      <c r="E470" s="4">
        <v>41.782608695652172</v>
      </c>
      <c r="F470" s="4">
        <v>229.7467391304348</v>
      </c>
      <c r="G470" s="4">
        <v>34.152173913043477</v>
      </c>
      <c r="H470" s="10">
        <v>0.14865139780571232</v>
      </c>
      <c r="I470" s="4">
        <v>204.85543478260868</v>
      </c>
      <c r="J470" s="4">
        <v>34.152173913043477</v>
      </c>
      <c r="K470" s="10">
        <v>0.16671353605671019</v>
      </c>
      <c r="L470" s="4">
        <v>88.016304347826093</v>
      </c>
      <c r="M470" s="4">
        <v>8.3097826086956523</v>
      </c>
      <c r="N470" s="10">
        <v>9.4411855510960166E-2</v>
      </c>
      <c r="O470" s="4">
        <v>63.125</v>
      </c>
      <c r="P470" s="4">
        <v>8.3097826086956523</v>
      </c>
      <c r="Q470" s="8">
        <v>0.13164012053379251</v>
      </c>
      <c r="R470" s="4">
        <v>19.760869565217391</v>
      </c>
      <c r="S470" s="4">
        <v>0</v>
      </c>
      <c r="T470" s="10">
        <v>0</v>
      </c>
      <c r="U470" s="4">
        <v>5.1304347826086953</v>
      </c>
      <c r="V470" s="4">
        <v>0</v>
      </c>
      <c r="W470" s="10">
        <v>0</v>
      </c>
      <c r="X470" s="4">
        <v>33.024456521739133</v>
      </c>
      <c r="Y470" s="4">
        <v>4.7010869565217392</v>
      </c>
      <c r="Z470" s="10">
        <v>0.14235168271208753</v>
      </c>
      <c r="AA470" s="4">
        <v>0</v>
      </c>
      <c r="AB470" s="4">
        <v>0</v>
      </c>
      <c r="AC470" s="10" t="s">
        <v>1172</v>
      </c>
      <c r="AD470" s="4">
        <v>108.1163043478261</v>
      </c>
      <c r="AE470" s="4">
        <v>21.141304347826086</v>
      </c>
      <c r="AF470" s="10">
        <v>0.19554224013994587</v>
      </c>
      <c r="AG470" s="4">
        <v>0.58967391304347827</v>
      </c>
      <c r="AH470" s="4">
        <v>0</v>
      </c>
      <c r="AI470" s="10">
        <v>0</v>
      </c>
      <c r="AJ470" s="4">
        <v>0</v>
      </c>
      <c r="AK470" s="4">
        <v>0</v>
      </c>
      <c r="AL470" s="10" t="s">
        <v>1172</v>
      </c>
      <c r="AM470" s="1">
        <v>396124</v>
      </c>
      <c r="AN470" s="1">
        <v>3</v>
      </c>
      <c r="AX470"/>
      <c r="AY470"/>
    </row>
    <row r="471" spans="1:51" x14ac:dyDescent="0.25">
      <c r="A471" t="s">
        <v>721</v>
      </c>
      <c r="B471" t="s">
        <v>596</v>
      </c>
      <c r="C471" t="s">
        <v>989</v>
      </c>
      <c r="D471" t="s">
        <v>756</v>
      </c>
      <c r="E471" s="4">
        <v>121.09782608695652</v>
      </c>
      <c r="F471" s="4">
        <v>383.12586956521739</v>
      </c>
      <c r="G471" s="4">
        <v>8.5552173913043479</v>
      </c>
      <c r="H471" s="10">
        <v>2.2330043651223715E-2</v>
      </c>
      <c r="I471" s="4">
        <v>352.49</v>
      </c>
      <c r="J471" s="4">
        <v>8.5552173913043479</v>
      </c>
      <c r="K471" s="10">
        <v>2.4270808792602194E-2</v>
      </c>
      <c r="L471" s="4">
        <v>92.479130434782604</v>
      </c>
      <c r="M471" s="4">
        <v>8.5552173913043479</v>
      </c>
      <c r="N471" s="10">
        <v>9.2509708418350559E-2</v>
      </c>
      <c r="O471" s="4">
        <v>61.843260869565214</v>
      </c>
      <c r="P471" s="4">
        <v>8.5552173913043479</v>
      </c>
      <c r="Q471" s="8">
        <v>0.13833710045381206</v>
      </c>
      <c r="R471" s="4">
        <v>23.766304347826086</v>
      </c>
      <c r="S471" s="4">
        <v>0</v>
      </c>
      <c r="T471" s="10">
        <v>0</v>
      </c>
      <c r="U471" s="4">
        <v>6.8695652173913047</v>
      </c>
      <c r="V471" s="4">
        <v>0</v>
      </c>
      <c r="W471" s="10">
        <v>0</v>
      </c>
      <c r="X471" s="4">
        <v>96.929347826086953</v>
      </c>
      <c r="Y471" s="4">
        <v>0</v>
      </c>
      <c r="Z471" s="10">
        <v>0</v>
      </c>
      <c r="AA471" s="4">
        <v>0</v>
      </c>
      <c r="AB471" s="4">
        <v>0</v>
      </c>
      <c r="AC471" s="10" t="s">
        <v>1172</v>
      </c>
      <c r="AD471" s="4">
        <v>193.10597826086956</v>
      </c>
      <c r="AE471" s="4">
        <v>0</v>
      </c>
      <c r="AF471" s="10">
        <v>0</v>
      </c>
      <c r="AG471" s="4">
        <v>0</v>
      </c>
      <c r="AH471" s="4">
        <v>0</v>
      </c>
      <c r="AI471" s="10" t="s">
        <v>1172</v>
      </c>
      <c r="AJ471" s="4">
        <v>0.61141304347826086</v>
      </c>
      <c r="AK471" s="4">
        <v>0</v>
      </c>
      <c r="AL471" s="10" t="s">
        <v>1172</v>
      </c>
      <c r="AM471" s="1">
        <v>395989</v>
      </c>
      <c r="AN471" s="1">
        <v>3</v>
      </c>
      <c r="AX471"/>
      <c r="AY471"/>
    </row>
    <row r="472" spans="1:51" x14ac:dyDescent="0.25">
      <c r="A472" t="s">
        <v>721</v>
      </c>
      <c r="B472" t="s">
        <v>493</v>
      </c>
      <c r="C472" t="s">
        <v>1082</v>
      </c>
      <c r="D472" t="s">
        <v>756</v>
      </c>
      <c r="E472" s="4">
        <v>56.173913043478258</v>
      </c>
      <c r="F472" s="4">
        <v>260.48402173913041</v>
      </c>
      <c r="G472" s="4">
        <v>52.939565217391305</v>
      </c>
      <c r="H472" s="10">
        <v>0.20323536493309072</v>
      </c>
      <c r="I472" s="4">
        <v>255.44054347826085</v>
      </c>
      <c r="J472" s="4">
        <v>52.939565217391305</v>
      </c>
      <c r="K472" s="10">
        <v>0.2072480918515455</v>
      </c>
      <c r="L472" s="4">
        <v>58.486847826086922</v>
      </c>
      <c r="M472" s="4">
        <v>4.1038043478260873</v>
      </c>
      <c r="N472" s="10">
        <v>7.0166276699146449E-2</v>
      </c>
      <c r="O472" s="4">
        <v>53.44336956521736</v>
      </c>
      <c r="P472" s="4">
        <v>4.1038043478260873</v>
      </c>
      <c r="Q472" s="8">
        <v>7.6787904303417531E-2</v>
      </c>
      <c r="R472" s="4">
        <v>5.0434782608695654</v>
      </c>
      <c r="S472" s="4">
        <v>0</v>
      </c>
      <c r="T472" s="10">
        <v>0</v>
      </c>
      <c r="U472" s="4">
        <v>0</v>
      </c>
      <c r="V472" s="4">
        <v>0</v>
      </c>
      <c r="W472" s="10" t="s">
        <v>1172</v>
      </c>
      <c r="X472" s="4">
        <v>56.160434782608675</v>
      </c>
      <c r="Y472" s="4">
        <v>16.878043478260867</v>
      </c>
      <c r="Z472" s="10">
        <v>0.30053263553948711</v>
      </c>
      <c r="AA472" s="4">
        <v>0</v>
      </c>
      <c r="AB472" s="4">
        <v>0</v>
      </c>
      <c r="AC472" s="10" t="s">
        <v>1172</v>
      </c>
      <c r="AD472" s="4">
        <v>145.83673913043481</v>
      </c>
      <c r="AE472" s="4">
        <v>31.957717391304346</v>
      </c>
      <c r="AF472" s="10">
        <v>0.21913351588807611</v>
      </c>
      <c r="AG472" s="4">
        <v>0</v>
      </c>
      <c r="AH472" s="4">
        <v>0</v>
      </c>
      <c r="AI472" s="10" t="s">
        <v>1172</v>
      </c>
      <c r="AJ472" s="4">
        <v>0</v>
      </c>
      <c r="AK472" s="4">
        <v>0</v>
      </c>
      <c r="AL472" s="10" t="s">
        <v>1172</v>
      </c>
      <c r="AM472" s="1">
        <v>395801</v>
      </c>
      <c r="AN472" s="1">
        <v>3</v>
      </c>
      <c r="AX472"/>
      <c r="AY472"/>
    </row>
    <row r="473" spans="1:51" x14ac:dyDescent="0.25">
      <c r="A473" t="s">
        <v>721</v>
      </c>
      <c r="B473" t="s">
        <v>216</v>
      </c>
      <c r="C473" t="s">
        <v>999</v>
      </c>
      <c r="D473" t="s">
        <v>767</v>
      </c>
      <c r="E473" s="4">
        <v>111.53260869565217</v>
      </c>
      <c r="F473" s="4">
        <v>353.84347826086957</v>
      </c>
      <c r="G473" s="4">
        <v>7.1682608695652172</v>
      </c>
      <c r="H473" s="10">
        <v>2.0258281726137816E-2</v>
      </c>
      <c r="I473" s="4">
        <v>338.88695652173919</v>
      </c>
      <c r="J473" s="4">
        <v>7.1682608695652172</v>
      </c>
      <c r="K473" s="10">
        <v>2.1152365801087956E-2</v>
      </c>
      <c r="L473" s="4">
        <v>52.252826086956524</v>
      </c>
      <c r="M473" s="4">
        <v>0</v>
      </c>
      <c r="N473" s="10">
        <v>0</v>
      </c>
      <c r="O473" s="4">
        <v>37.296304347826087</v>
      </c>
      <c r="P473" s="4">
        <v>0</v>
      </c>
      <c r="Q473" s="8">
        <v>0</v>
      </c>
      <c r="R473" s="4">
        <v>9.9565217391304355</v>
      </c>
      <c r="S473" s="4">
        <v>0</v>
      </c>
      <c r="T473" s="10">
        <v>0</v>
      </c>
      <c r="U473" s="4">
        <v>5</v>
      </c>
      <c r="V473" s="4">
        <v>0</v>
      </c>
      <c r="W473" s="10">
        <v>0</v>
      </c>
      <c r="X473" s="4">
        <v>96.098369565217396</v>
      </c>
      <c r="Y473" s="4">
        <v>1.1767391304347825</v>
      </c>
      <c r="Z473" s="10">
        <v>1.2245151876756719E-2</v>
      </c>
      <c r="AA473" s="4">
        <v>0</v>
      </c>
      <c r="AB473" s="4">
        <v>0</v>
      </c>
      <c r="AC473" s="10" t="s">
        <v>1172</v>
      </c>
      <c r="AD473" s="4">
        <v>205.49228260869569</v>
      </c>
      <c r="AE473" s="4">
        <v>5.9915217391304347</v>
      </c>
      <c r="AF473" s="10">
        <v>2.9156918513283843E-2</v>
      </c>
      <c r="AG473" s="4">
        <v>0</v>
      </c>
      <c r="AH473" s="4">
        <v>0</v>
      </c>
      <c r="AI473" s="10" t="s">
        <v>1172</v>
      </c>
      <c r="AJ473" s="4">
        <v>0</v>
      </c>
      <c r="AK473" s="4">
        <v>0</v>
      </c>
      <c r="AL473" s="10" t="s">
        <v>1172</v>
      </c>
      <c r="AM473" s="1">
        <v>395405</v>
      </c>
      <c r="AN473" s="1">
        <v>3</v>
      </c>
      <c r="AX473"/>
      <c r="AY473"/>
    </row>
    <row r="474" spans="1:51" x14ac:dyDescent="0.25">
      <c r="A474" t="s">
        <v>721</v>
      </c>
      <c r="B474" t="s">
        <v>192</v>
      </c>
      <c r="C474" t="s">
        <v>988</v>
      </c>
      <c r="D474" t="s">
        <v>781</v>
      </c>
      <c r="E474" s="4">
        <v>117.89130434782609</v>
      </c>
      <c r="F474" s="4">
        <v>405.68478260869563</v>
      </c>
      <c r="G474" s="4">
        <v>0</v>
      </c>
      <c r="H474" s="10">
        <v>0</v>
      </c>
      <c r="I474" s="4">
        <v>394</v>
      </c>
      <c r="J474" s="4">
        <v>0</v>
      </c>
      <c r="K474" s="10">
        <v>0</v>
      </c>
      <c r="L474" s="4">
        <v>72.899456521739125</v>
      </c>
      <c r="M474" s="4">
        <v>0</v>
      </c>
      <c r="N474" s="10">
        <v>0</v>
      </c>
      <c r="O474" s="4">
        <v>62.470108695652172</v>
      </c>
      <c r="P474" s="4">
        <v>0</v>
      </c>
      <c r="Q474" s="8">
        <v>0</v>
      </c>
      <c r="R474" s="4">
        <v>9.0461956521739122</v>
      </c>
      <c r="S474" s="4">
        <v>0</v>
      </c>
      <c r="T474" s="10">
        <v>0</v>
      </c>
      <c r="U474" s="4">
        <v>1.3831521739130435</v>
      </c>
      <c r="V474" s="4">
        <v>0</v>
      </c>
      <c r="W474" s="10">
        <v>0</v>
      </c>
      <c r="X474" s="4">
        <v>100.16304347826087</v>
      </c>
      <c r="Y474" s="4">
        <v>0</v>
      </c>
      <c r="Z474" s="10">
        <v>0</v>
      </c>
      <c r="AA474" s="4">
        <v>1.2554347826086956</v>
      </c>
      <c r="AB474" s="4">
        <v>0</v>
      </c>
      <c r="AC474" s="10">
        <v>0</v>
      </c>
      <c r="AD474" s="4">
        <v>231.36684782608697</v>
      </c>
      <c r="AE474" s="4">
        <v>0</v>
      </c>
      <c r="AF474" s="10">
        <v>0</v>
      </c>
      <c r="AG474" s="4">
        <v>0</v>
      </c>
      <c r="AH474" s="4">
        <v>0</v>
      </c>
      <c r="AI474" s="10" t="s">
        <v>1172</v>
      </c>
      <c r="AJ474" s="4">
        <v>0</v>
      </c>
      <c r="AK474" s="4">
        <v>0</v>
      </c>
      <c r="AL474" s="10" t="s">
        <v>1172</v>
      </c>
      <c r="AM474" s="1">
        <v>395371</v>
      </c>
      <c r="AN474" s="1">
        <v>3</v>
      </c>
      <c r="AX474"/>
      <c r="AY474"/>
    </row>
    <row r="475" spans="1:51" x14ac:dyDescent="0.25">
      <c r="A475" t="s">
        <v>721</v>
      </c>
      <c r="B475" t="s">
        <v>66</v>
      </c>
      <c r="C475" t="s">
        <v>924</v>
      </c>
      <c r="D475" t="s">
        <v>741</v>
      </c>
      <c r="E475" s="4">
        <v>96.717391304347828</v>
      </c>
      <c r="F475" s="4">
        <v>331.8478260869565</v>
      </c>
      <c r="G475" s="4">
        <v>0</v>
      </c>
      <c r="H475" s="10">
        <v>0</v>
      </c>
      <c r="I475" s="4">
        <v>314.25543478260869</v>
      </c>
      <c r="J475" s="4">
        <v>0</v>
      </c>
      <c r="K475" s="10">
        <v>0</v>
      </c>
      <c r="L475" s="4">
        <v>46.771739130434781</v>
      </c>
      <c r="M475" s="4">
        <v>0</v>
      </c>
      <c r="N475" s="10">
        <v>0</v>
      </c>
      <c r="O475" s="4">
        <v>33.652173913043477</v>
      </c>
      <c r="P475" s="4">
        <v>0</v>
      </c>
      <c r="Q475" s="8">
        <v>0</v>
      </c>
      <c r="R475" s="4">
        <v>8.3260869565217384</v>
      </c>
      <c r="S475" s="4">
        <v>0</v>
      </c>
      <c r="T475" s="10">
        <v>0</v>
      </c>
      <c r="U475" s="4">
        <v>4.7934782608695654</v>
      </c>
      <c r="V475" s="4">
        <v>0</v>
      </c>
      <c r="W475" s="10">
        <v>0</v>
      </c>
      <c r="X475" s="4">
        <v>85.885869565217391</v>
      </c>
      <c r="Y475" s="4">
        <v>0</v>
      </c>
      <c r="Z475" s="10">
        <v>0</v>
      </c>
      <c r="AA475" s="4">
        <v>4.4728260869565215</v>
      </c>
      <c r="AB475" s="4">
        <v>0</v>
      </c>
      <c r="AC475" s="10">
        <v>0</v>
      </c>
      <c r="AD475" s="4">
        <v>194.71739130434781</v>
      </c>
      <c r="AE475" s="4">
        <v>0</v>
      </c>
      <c r="AF475" s="10">
        <v>0</v>
      </c>
      <c r="AG475" s="4">
        <v>0</v>
      </c>
      <c r="AH475" s="4">
        <v>0</v>
      </c>
      <c r="AI475" s="10" t="s">
        <v>1172</v>
      </c>
      <c r="AJ475" s="4">
        <v>0</v>
      </c>
      <c r="AK475" s="4">
        <v>0</v>
      </c>
      <c r="AL475" s="10" t="s">
        <v>1172</v>
      </c>
      <c r="AM475" s="1">
        <v>395118</v>
      </c>
      <c r="AN475" s="1">
        <v>3</v>
      </c>
      <c r="AX475"/>
      <c r="AY475"/>
    </row>
    <row r="476" spans="1:51" x14ac:dyDescent="0.25">
      <c r="A476" t="s">
        <v>721</v>
      </c>
      <c r="B476" t="s">
        <v>349</v>
      </c>
      <c r="C476" t="s">
        <v>887</v>
      </c>
      <c r="D476" t="s">
        <v>754</v>
      </c>
      <c r="E476" s="4">
        <v>84.967391304347828</v>
      </c>
      <c r="F476" s="4">
        <v>289.81793478260869</v>
      </c>
      <c r="G476" s="4">
        <v>0</v>
      </c>
      <c r="H476" s="10">
        <v>0</v>
      </c>
      <c r="I476" s="4">
        <v>269.81880434782607</v>
      </c>
      <c r="J476" s="4">
        <v>0</v>
      </c>
      <c r="K476" s="10">
        <v>0</v>
      </c>
      <c r="L476" s="4">
        <v>47.404891304347828</v>
      </c>
      <c r="M476" s="4">
        <v>0</v>
      </c>
      <c r="N476" s="10">
        <v>0</v>
      </c>
      <c r="O476" s="4">
        <v>32.53891304347826</v>
      </c>
      <c r="P476" s="4">
        <v>0</v>
      </c>
      <c r="Q476" s="8">
        <v>0</v>
      </c>
      <c r="R476" s="4">
        <v>9.8714130434782614</v>
      </c>
      <c r="S476" s="4">
        <v>0</v>
      </c>
      <c r="T476" s="10">
        <v>0</v>
      </c>
      <c r="U476" s="4">
        <v>4.9945652173913047</v>
      </c>
      <c r="V476" s="4">
        <v>0</v>
      </c>
      <c r="W476" s="10">
        <v>0</v>
      </c>
      <c r="X476" s="4">
        <v>79.364130434782609</v>
      </c>
      <c r="Y476" s="4">
        <v>0</v>
      </c>
      <c r="Z476" s="10">
        <v>0</v>
      </c>
      <c r="AA476" s="4">
        <v>5.1331521739130439</v>
      </c>
      <c r="AB476" s="4">
        <v>0</v>
      </c>
      <c r="AC476" s="10">
        <v>0</v>
      </c>
      <c r="AD476" s="4">
        <v>157.91576086956522</v>
      </c>
      <c r="AE476" s="4">
        <v>0</v>
      </c>
      <c r="AF476" s="10">
        <v>0</v>
      </c>
      <c r="AG476" s="4">
        <v>0</v>
      </c>
      <c r="AH476" s="4">
        <v>0</v>
      </c>
      <c r="AI476" s="10" t="s">
        <v>1172</v>
      </c>
      <c r="AJ476" s="4">
        <v>0</v>
      </c>
      <c r="AK476" s="4">
        <v>0</v>
      </c>
      <c r="AL476" s="10" t="s">
        <v>1172</v>
      </c>
      <c r="AM476" s="1">
        <v>395593</v>
      </c>
      <c r="AN476" s="1">
        <v>3</v>
      </c>
      <c r="AX476"/>
      <c r="AY476"/>
    </row>
    <row r="477" spans="1:51" x14ac:dyDescent="0.25">
      <c r="A477" t="s">
        <v>721</v>
      </c>
      <c r="B477" t="s">
        <v>561</v>
      </c>
      <c r="C477" t="s">
        <v>1095</v>
      </c>
      <c r="D477" t="s">
        <v>740</v>
      </c>
      <c r="E477" s="4">
        <v>67.608695652173907</v>
      </c>
      <c r="F477" s="4">
        <v>224.17663043478262</v>
      </c>
      <c r="G477" s="4">
        <v>0.13043478260869565</v>
      </c>
      <c r="H477" s="10">
        <v>5.8183933961234954E-4</v>
      </c>
      <c r="I477" s="4">
        <v>210.29347826086956</v>
      </c>
      <c r="J477" s="4">
        <v>8.6956521739130432E-2</v>
      </c>
      <c r="K477" s="10">
        <v>4.1350080115780223E-4</v>
      </c>
      <c r="L477" s="4">
        <v>46.233695652173914</v>
      </c>
      <c r="M477" s="4">
        <v>4.3478260869565216E-2</v>
      </c>
      <c r="N477" s="10">
        <v>9.4040202186434693E-4</v>
      </c>
      <c r="O477" s="4">
        <v>32.350543478260867</v>
      </c>
      <c r="P477" s="4">
        <v>0</v>
      </c>
      <c r="Q477" s="8">
        <v>0</v>
      </c>
      <c r="R477" s="4">
        <v>9.1548913043478262</v>
      </c>
      <c r="S477" s="4">
        <v>0</v>
      </c>
      <c r="T477" s="10">
        <v>0</v>
      </c>
      <c r="U477" s="4">
        <v>4.7282608695652177</v>
      </c>
      <c r="V477" s="4">
        <v>4.3478260869565216E-2</v>
      </c>
      <c r="W477" s="10">
        <v>9.1954022988505746E-3</v>
      </c>
      <c r="X477" s="4">
        <v>54.8125</v>
      </c>
      <c r="Y477" s="4">
        <v>0</v>
      </c>
      <c r="Z477" s="10">
        <v>0</v>
      </c>
      <c r="AA477" s="4">
        <v>0</v>
      </c>
      <c r="AB477" s="4">
        <v>0</v>
      </c>
      <c r="AC477" s="10" t="s">
        <v>1172</v>
      </c>
      <c r="AD477" s="4">
        <v>123.1304347826087</v>
      </c>
      <c r="AE477" s="4">
        <v>8.6956521739130432E-2</v>
      </c>
      <c r="AF477" s="10">
        <v>7.0621468926553661E-4</v>
      </c>
      <c r="AG477" s="4">
        <v>0</v>
      </c>
      <c r="AH477" s="4">
        <v>0</v>
      </c>
      <c r="AI477" s="10" t="s">
        <v>1172</v>
      </c>
      <c r="AJ477" s="4">
        <v>0</v>
      </c>
      <c r="AK477" s="4">
        <v>0</v>
      </c>
      <c r="AL477" s="10" t="s">
        <v>1172</v>
      </c>
      <c r="AM477" s="1">
        <v>395906</v>
      </c>
      <c r="AN477" s="1">
        <v>3</v>
      </c>
      <c r="AX477"/>
      <c r="AY477"/>
    </row>
    <row r="478" spans="1:51" x14ac:dyDescent="0.25">
      <c r="A478" t="s">
        <v>721</v>
      </c>
      <c r="B478" t="s">
        <v>536</v>
      </c>
      <c r="C478" t="s">
        <v>1095</v>
      </c>
      <c r="D478" t="s">
        <v>740</v>
      </c>
      <c r="E478" s="4">
        <v>52.413043478260867</v>
      </c>
      <c r="F478" s="4">
        <v>179.9375</v>
      </c>
      <c r="G478" s="4">
        <v>0</v>
      </c>
      <c r="H478" s="10">
        <v>0</v>
      </c>
      <c r="I478" s="4">
        <v>167.07880434782609</v>
      </c>
      <c r="J478" s="4">
        <v>0</v>
      </c>
      <c r="K478" s="10">
        <v>0</v>
      </c>
      <c r="L478" s="4">
        <v>40.054347826086953</v>
      </c>
      <c r="M478" s="4">
        <v>0</v>
      </c>
      <c r="N478" s="10">
        <v>0</v>
      </c>
      <c r="O478" s="4">
        <v>31.902173913043477</v>
      </c>
      <c r="P478" s="4">
        <v>0</v>
      </c>
      <c r="Q478" s="8">
        <v>0</v>
      </c>
      <c r="R478" s="4">
        <v>3.1141304347826089</v>
      </c>
      <c r="S478" s="4">
        <v>0</v>
      </c>
      <c r="T478" s="10">
        <v>0</v>
      </c>
      <c r="U478" s="4">
        <v>5.0380434782608692</v>
      </c>
      <c r="V478" s="4">
        <v>0</v>
      </c>
      <c r="W478" s="10">
        <v>0</v>
      </c>
      <c r="X478" s="4">
        <v>41.171195652173914</v>
      </c>
      <c r="Y478" s="4">
        <v>0</v>
      </c>
      <c r="Z478" s="10">
        <v>0</v>
      </c>
      <c r="AA478" s="4">
        <v>4.7065217391304346</v>
      </c>
      <c r="AB478" s="4">
        <v>0</v>
      </c>
      <c r="AC478" s="10">
        <v>0</v>
      </c>
      <c r="AD478" s="4">
        <v>94.005434782608702</v>
      </c>
      <c r="AE478" s="4">
        <v>0</v>
      </c>
      <c r="AF478" s="10">
        <v>0</v>
      </c>
      <c r="AG478" s="4">
        <v>0</v>
      </c>
      <c r="AH478" s="4">
        <v>0</v>
      </c>
      <c r="AI478" s="10" t="s">
        <v>1172</v>
      </c>
      <c r="AJ478" s="4">
        <v>0</v>
      </c>
      <c r="AK478" s="4">
        <v>0</v>
      </c>
      <c r="AL478" s="10" t="s">
        <v>1172</v>
      </c>
      <c r="AM478" s="1">
        <v>395870</v>
      </c>
      <c r="AN478" s="1">
        <v>3</v>
      </c>
      <c r="AX478"/>
      <c r="AY478"/>
    </row>
    <row r="479" spans="1:51" x14ac:dyDescent="0.25">
      <c r="A479" t="s">
        <v>721</v>
      </c>
      <c r="B479" t="s">
        <v>543</v>
      </c>
      <c r="C479" t="s">
        <v>1100</v>
      </c>
      <c r="D479" t="s">
        <v>754</v>
      </c>
      <c r="E479" s="4">
        <v>41.25</v>
      </c>
      <c r="F479" s="4">
        <v>148.74456521739131</v>
      </c>
      <c r="G479" s="4">
        <v>0</v>
      </c>
      <c r="H479" s="10">
        <v>0</v>
      </c>
      <c r="I479" s="4">
        <v>141.55978260869566</v>
      </c>
      <c r="J479" s="4">
        <v>0</v>
      </c>
      <c r="K479" s="10">
        <v>0</v>
      </c>
      <c r="L479" s="4">
        <v>29.480978260869566</v>
      </c>
      <c r="M479" s="4">
        <v>0</v>
      </c>
      <c r="N479" s="10">
        <v>0</v>
      </c>
      <c r="O479" s="4">
        <v>22.730978260869566</v>
      </c>
      <c r="P479" s="4">
        <v>0</v>
      </c>
      <c r="Q479" s="8">
        <v>0</v>
      </c>
      <c r="R479" s="4">
        <v>2.0543478260869565</v>
      </c>
      <c r="S479" s="4">
        <v>0</v>
      </c>
      <c r="T479" s="10">
        <v>0</v>
      </c>
      <c r="U479" s="4">
        <v>4.6956521739130439</v>
      </c>
      <c r="V479" s="4">
        <v>0</v>
      </c>
      <c r="W479" s="10">
        <v>0</v>
      </c>
      <c r="X479" s="4">
        <v>32.529891304347828</v>
      </c>
      <c r="Y479" s="4">
        <v>0</v>
      </c>
      <c r="Z479" s="10">
        <v>0</v>
      </c>
      <c r="AA479" s="4">
        <v>0.43478260869565216</v>
      </c>
      <c r="AB479" s="4">
        <v>0</v>
      </c>
      <c r="AC479" s="10">
        <v>0</v>
      </c>
      <c r="AD479" s="4">
        <v>86.298913043478265</v>
      </c>
      <c r="AE479" s="4">
        <v>0</v>
      </c>
      <c r="AF479" s="10">
        <v>0</v>
      </c>
      <c r="AG479" s="4">
        <v>0</v>
      </c>
      <c r="AH479" s="4">
        <v>0</v>
      </c>
      <c r="AI479" s="10" t="s">
        <v>1172</v>
      </c>
      <c r="AJ479" s="4">
        <v>0</v>
      </c>
      <c r="AK479" s="4">
        <v>0</v>
      </c>
      <c r="AL479" s="10" t="s">
        <v>1172</v>
      </c>
      <c r="AM479" s="1">
        <v>395879</v>
      </c>
      <c r="AN479" s="1">
        <v>3</v>
      </c>
      <c r="AX479"/>
      <c r="AY479"/>
    </row>
    <row r="480" spans="1:51" x14ac:dyDescent="0.25">
      <c r="A480" t="s">
        <v>721</v>
      </c>
      <c r="B480" t="s">
        <v>20</v>
      </c>
      <c r="C480" t="s">
        <v>830</v>
      </c>
      <c r="D480" t="s">
        <v>739</v>
      </c>
      <c r="E480" s="4">
        <v>99.021739130434781</v>
      </c>
      <c r="F480" s="4">
        <v>329.58423913043475</v>
      </c>
      <c r="G480" s="4">
        <v>0</v>
      </c>
      <c r="H480" s="10">
        <v>0</v>
      </c>
      <c r="I480" s="4">
        <v>306.77445652173913</v>
      </c>
      <c r="J480" s="4">
        <v>0</v>
      </c>
      <c r="K480" s="10">
        <v>0</v>
      </c>
      <c r="L480" s="4">
        <v>74.904891304347828</v>
      </c>
      <c r="M480" s="4">
        <v>0</v>
      </c>
      <c r="N480" s="10">
        <v>0</v>
      </c>
      <c r="O480" s="4">
        <v>57.399456521739133</v>
      </c>
      <c r="P480" s="4">
        <v>0</v>
      </c>
      <c r="Q480" s="8">
        <v>0</v>
      </c>
      <c r="R480" s="4">
        <v>17.505434782608695</v>
      </c>
      <c r="S480" s="4">
        <v>0</v>
      </c>
      <c r="T480" s="10">
        <v>0</v>
      </c>
      <c r="U480" s="4">
        <v>0</v>
      </c>
      <c r="V480" s="4">
        <v>0</v>
      </c>
      <c r="W480" s="10" t="s">
        <v>1172</v>
      </c>
      <c r="X480" s="4">
        <v>97.850543478260875</v>
      </c>
      <c r="Y480" s="4">
        <v>0</v>
      </c>
      <c r="Z480" s="10">
        <v>0</v>
      </c>
      <c r="AA480" s="4">
        <v>5.3043478260869561</v>
      </c>
      <c r="AB480" s="4">
        <v>0</v>
      </c>
      <c r="AC480" s="10">
        <v>0</v>
      </c>
      <c r="AD480" s="4">
        <v>151.52445652173913</v>
      </c>
      <c r="AE480" s="4">
        <v>0</v>
      </c>
      <c r="AF480" s="10">
        <v>0</v>
      </c>
      <c r="AG480" s="4">
        <v>0</v>
      </c>
      <c r="AH480" s="4">
        <v>0</v>
      </c>
      <c r="AI480" s="10" t="s">
        <v>1172</v>
      </c>
      <c r="AJ480" s="4">
        <v>0</v>
      </c>
      <c r="AK480" s="4">
        <v>0</v>
      </c>
      <c r="AL480" s="10" t="s">
        <v>1172</v>
      </c>
      <c r="AM480" s="1">
        <v>395003</v>
      </c>
      <c r="AN480" s="1">
        <v>3</v>
      </c>
      <c r="AX480"/>
      <c r="AY480"/>
    </row>
    <row r="481" spans="1:51" x14ac:dyDescent="0.25">
      <c r="A481" t="s">
        <v>721</v>
      </c>
      <c r="B481" t="s">
        <v>306</v>
      </c>
      <c r="C481" t="s">
        <v>1030</v>
      </c>
      <c r="D481" t="s">
        <v>741</v>
      </c>
      <c r="E481" s="4">
        <v>60.184782608695649</v>
      </c>
      <c r="F481" s="4">
        <v>223.40217391304347</v>
      </c>
      <c r="G481" s="4">
        <v>0.44293478260869562</v>
      </c>
      <c r="H481" s="10">
        <v>1.9826789276504646E-3</v>
      </c>
      <c r="I481" s="4">
        <v>219.98913043478262</v>
      </c>
      <c r="J481" s="4">
        <v>0.33423913043478259</v>
      </c>
      <c r="K481" s="10">
        <v>1.5193438410988683E-3</v>
      </c>
      <c r="L481" s="4">
        <v>37.826086956521742</v>
      </c>
      <c r="M481" s="4">
        <v>0.10869565217391304</v>
      </c>
      <c r="N481" s="10">
        <v>2.8735632183908041E-3</v>
      </c>
      <c r="O481" s="4">
        <v>37.375</v>
      </c>
      <c r="P481" s="4">
        <v>0</v>
      </c>
      <c r="Q481" s="8">
        <v>0</v>
      </c>
      <c r="R481" s="4">
        <v>0.34239130434782611</v>
      </c>
      <c r="S481" s="4">
        <v>0</v>
      </c>
      <c r="T481" s="10">
        <v>0</v>
      </c>
      <c r="U481" s="4">
        <v>0.10869565217391304</v>
      </c>
      <c r="V481" s="4">
        <v>0.10869565217391304</v>
      </c>
      <c r="W481" s="10">
        <v>1</v>
      </c>
      <c r="X481" s="4">
        <v>51.970108695652172</v>
      </c>
      <c r="Y481" s="4">
        <v>0.33423913043478259</v>
      </c>
      <c r="Z481" s="10">
        <v>6.4313725490196079E-3</v>
      </c>
      <c r="AA481" s="4">
        <v>2.9619565217391304</v>
      </c>
      <c r="AB481" s="4">
        <v>0</v>
      </c>
      <c r="AC481" s="10">
        <v>0</v>
      </c>
      <c r="AD481" s="4">
        <v>130.64402173913044</v>
      </c>
      <c r="AE481" s="4">
        <v>0</v>
      </c>
      <c r="AF481" s="10">
        <v>0</v>
      </c>
      <c r="AG481" s="4">
        <v>0</v>
      </c>
      <c r="AH481" s="4">
        <v>0</v>
      </c>
      <c r="AI481" s="10" t="s">
        <v>1172</v>
      </c>
      <c r="AJ481" s="4">
        <v>0</v>
      </c>
      <c r="AK481" s="4">
        <v>0</v>
      </c>
      <c r="AL481" s="10" t="s">
        <v>1172</v>
      </c>
      <c r="AM481" s="1">
        <v>395534</v>
      </c>
      <c r="AN481" s="1">
        <v>3</v>
      </c>
      <c r="AX481"/>
      <c r="AY481"/>
    </row>
    <row r="482" spans="1:51" x14ac:dyDescent="0.25">
      <c r="A482" t="s">
        <v>721</v>
      </c>
      <c r="B482" t="s">
        <v>220</v>
      </c>
      <c r="C482" t="s">
        <v>876</v>
      </c>
      <c r="D482" t="s">
        <v>794</v>
      </c>
      <c r="E482" s="4">
        <v>106.30434782608695</v>
      </c>
      <c r="F482" s="4">
        <v>383.195652173913</v>
      </c>
      <c r="G482" s="4">
        <v>0</v>
      </c>
      <c r="H482" s="10">
        <v>0</v>
      </c>
      <c r="I482" s="4">
        <v>364.73369565217388</v>
      </c>
      <c r="J482" s="4">
        <v>0</v>
      </c>
      <c r="K482" s="10">
        <v>0</v>
      </c>
      <c r="L482" s="4">
        <v>51.913043478260867</v>
      </c>
      <c r="M482" s="4">
        <v>0</v>
      </c>
      <c r="N482" s="10">
        <v>0</v>
      </c>
      <c r="O482" s="4">
        <v>38.461956521739133</v>
      </c>
      <c r="P482" s="4">
        <v>0</v>
      </c>
      <c r="Q482" s="8">
        <v>0</v>
      </c>
      <c r="R482" s="4">
        <v>8.1467391304347831</v>
      </c>
      <c r="S482" s="4">
        <v>0</v>
      </c>
      <c r="T482" s="10">
        <v>0</v>
      </c>
      <c r="U482" s="4">
        <v>5.3043478260869561</v>
      </c>
      <c r="V482" s="4">
        <v>0</v>
      </c>
      <c r="W482" s="10">
        <v>0</v>
      </c>
      <c r="X482" s="4">
        <v>108.59782608695652</v>
      </c>
      <c r="Y482" s="4">
        <v>0</v>
      </c>
      <c r="Z482" s="10">
        <v>0</v>
      </c>
      <c r="AA482" s="4">
        <v>5.0108695652173916</v>
      </c>
      <c r="AB482" s="4">
        <v>0</v>
      </c>
      <c r="AC482" s="10">
        <v>0</v>
      </c>
      <c r="AD482" s="4">
        <v>217.67391304347825</v>
      </c>
      <c r="AE482" s="4">
        <v>0</v>
      </c>
      <c r="AF482" s="10">
        <v>0</v>
      </c>
      <c r="AG482" s="4">
        <v>0</v>
      </c>
      <c r="AH482" s="4">
        <v>0</v>
      </c>
      <c r="AI482" s="10" t="s">
        <v>1172</v>
      </c>
      <c r="AJ482" s="4">
        <v>0</v>
      </c>
      <c r="AK482" s="4">
        <v>0</v>
      </c>
      <c r="AL482" s="10" t="s">
        <v>1172</v>
      </c>
      <c r="AM482" s="1">
        <v>395410</v>
      </c>
      <c r="AN482" s="1">
        <v>3</v>
      </c>
      <c r="AX482"/>
      <c r="AY482"/>
    </row>
    <row r="483" spans="1:51" x14ac:dyDescent="0.25">
      <c r="A483" t="s">
        <v>721</v>
      </c>
      <c r="B483" t="s">
        <v>663</v>
      </c>
      <c r="C483" t="s">
        <v>885</v>
      </c>
      <c r="D483" t="s">
        <v>795</v>
      </c>
      <c r="E483" s="4">
        <v>36.619565217391305</v>
      </c>
      <c r="F483" s="4">
        <v>132.23369565217391</v>
      </c>
      <c r="G483" s="4">
        <v>0</v>
      </c>
      <c r="H483" s="10">
        <v>0</v>
      </c>
      <c r="I483" s="4">
        <v>124.04347826086956</v>
      </c>
      <c r="J483" s="4">
        <v>0</v>
      </c>
      <c r="K483" s="10">
        <v>0</v>
      </c>
      <c r="L483" s="4">
        <v>41.124999999999993</v>
      </c>
      <c r="M483" s="4">
        <v>0</v>
      </c>
      <c r="N483" s="10">
        <v>0</v>
      </c>
      <c r="O483" s="4">
        <v>32.934782608695649</v>
      </c>
      <c r="P483" s="4">
        <v>0</v>
      </c>
      <c r="Q483" s="8">
        <v>0</v>
      </c>
      <c r="R483" s="4">
        <v>4.3913043478260869</v>
      </c>
      <c r="S483" s="4">
        <v>0</v>
      </c>
      <c r="T483" s="10">
        <v>0</v>
      </c>
      <c r="U483" s="4">
        <v>3.7989130434782608</v>
      </c>
      <c r="V483" s="4">
        <v>0</v>
      </c>
      <c r="W483" s="10">
        <v>0</v>
      </c>
      <c r="X483" s="4">
        <v>20.293478260869566</v>
      </c>
      <c r="Y483" s="4">
        <v>0</v>
      </c>
      <c r="Z483" s="10">
        <v>0</v>
      </c>
      <c r="AA483" s="4">
        <v>0</v>
      </c>
      <c r="AB483" s="4">
        <v>0</v>
      </c>
      <c r="AC483" s="10" t="s">
        <v>1172</v>
      </c>
      <c r="AD483" s="4">
        <v>70.815217391304344</v>
      </c>
      <c r="AE483" s="4">
        <v>0</v>
      </c>
      <c r="AF483" s="10">
        <v>0</v>
      </c>
      <c r="AG483" s="4">
        <v>0</v>
      </c>
      <c r="AH483" s="4">
        <v>0</v>
      </c>
      <c r="AI483" s="10" t="s">
        <v>1172</v>
      </c>
      <c r="AJ483" s="4">
        <v>0</v>
      </c>
      <c r="AK483" s="4">
        <v>0</v>
      </c>
      <c r="AL483" s="10" t="s">
        <v>1172</v>
      </c>
      <c r="AM483" s="1">
        <v>396132</v>
      </c>
      <c r="AN483" s="1">
        <v>3</v>
      </c>
      <c r="AX483"/>
      <c r="AY483"/>
    </row>
    <row r="484" spans="1:51" x14ac:dyDescent="0.25">
      <c r="A484" t="s">
        <v>721</v>
      </c>
      <c r="B484" t="s">
        <v>166</v>
      </c>
      <c r="C484" t="s">
        <v>978</v>
      </c>
      <c r="D484" t="s">
        <v>761</v>
      </c>
      <c r="E484" s="4">
        <v>87.793478260869563</v>
      </c>
      <c r="F484" s="4">
        <v>311.30499999999989</v>
      </c>
      <c r="G484" s="4">
        <v>2.0298913043478262</v>
      </c>
      <c r="H484" s="10">
        <v>6.520586898211808E-3</v>
      </c>
      <c r="I484" s="4">
        <v>286.91369565217377</v>
      </c>
      <c r="J484" s="4">
        <v>2.0298913043478262</v>
      </c>
      <c r="K484" s="10">
        <v>7.0749195145033044E-3</v>
      </c>
      <c r="L484" s="4">
        <v>89.339347826086936</v>
      </c>
      <c r="M484" s="4">
        <v>0</v>
      </c>
      <c r="N484" s="10">
        <v>0</v>
      </c>
      <c r="O484" s="4">
        <v>70.55673913043475</v>
      </c>
      <c r="P484" s="4">
        <v>0</v>
      </c>
      <c r="Q484" s="8">
        <v>0</v>
      </c>
      <c r="R484" s="4">
        <v>13.652173913043478</v>
      </c>
      <c r="S484" s="4">
        <v>0</v>
      </c>
      <c r="T484" s="10">
        <v>0</v>
      </c>
      <c r="U484" s="4">
        <v>5.1304347826086953</v>
      </c>
      <c r="V484" s="4">
        <v>0</v>
      </c>
      <c r="W484" s="10">
        <v>0</v>
      </c>
      <c r="X484" s="4">
        <v>70.845434782608663</v>
      </c>
      <c r="Y484" s="4">
        <v>1.5978260869565217</v>
      </c>
      <c r="Z484" s="10">
        <v>2.2553691594377236E-2</v>
      </c>
      <c r="AA484" s="4">
        <v>5.6086956521739131</v>
      </c>
      <c r="AB484" s="4">
        <v>0</v>
      </c>
      <c r="AC484" s="10">
        <v>0</v>
      </c>
      <c r="AD484" s="4">
        <v>145.35663043478257</v>
      </c>
      <c r="AE484" s="4">
        <v>0.43206521739130432</v>
      </c>
      <c r="AF484" s="10">
        <v>2.9724493206738155E-3</v>
      </c>
      <c r="AG484" s="4">
        <v>0.15489130434782608</v>
      </c>
      <c r="AH484" s="4">
        <v>0</v>
      </c>
      <c r="AI484" s="10">
        <v>0</v>
      </c>
      <c r="AJ484" s="4">
        <v>0</v>
      </c>
      <c r="AK484" s="4">
        <v>0</v>
      </c>
      <c r="AL484" s="10" t="s">
        <v>1172</v>
      </c>
      <c r="AM484" s="1">
        <v>395336</v>
      </c>
      <c r="AN484" s="1">
        <v>3</v>
      </c>
      <c r="AX484"/>
      <c r="AY484"/>
    </row>
    <row r="485" spans="1:51" x14ac:dyDescent="0.25">
      <c r="A485" t="s">
        <v>721</v>
      </c>
      <c r="B485" t="s">
        <v>196</v>
      </c>
      <c r="C485" t="s">
        <v>834</v>
      </c>
      <c r="D485" t="s">
        <v>734</v>
      </c>
      <c r="E485" s="4">
        <v>84.271739130434781</v>
      </c>
      <c r="F485" s="4">
        <v>306.15239130434782</v>
      </c>
      <c r="G485" s="4">
        <v>27.885869565217391</v>
      </c>
      <c r="H485" s="10">
        <v>9.1084931417360349E-2</v>
      </c>
      <c r="I485" s="4">
        <v>288.82630434782607</v>
      </c>
      <c r="J485" s="4">
        <v>27.885869565217391</v>
      </c>
      <c r="K485" s="10">
        <v>9.6548926276587177E-2</v>
      </c>
      <c r="L485" s="4">
        <v>61.200108695652176</v>
      </c>
      <c r="M485" s="4">
        <v>3.9375</v>
      </c>
      <c r="N485" s="10">
        <v>6.4338121024934233E-2</v>
      </c>
      <c r="O485" s="4">
        <v>43.874021739130434</v>
      </c>
      <c r="P485" s="4">
        <v>3.9375</v>
      </c>
      <c r="Q485" s="8">
        <v>8.9745590760106131E-2</v>
      </c>
      <c r="R485" s="4">
        <v>10.108695652173912</v>
      </c>
      <c r="S485" s="4">
        <v>0</v>
      </c>
      <c r="T485" s="10">
        <v>0</v>
      </c>
      <c r="U485" s="4">
        <v>7.2173913043478262</v>
      </c>
      <c r="V485" s="4">
        <v>0</v>
      </c>
      <c r="W485" s="10">
        <v>0</v>
      </c>
      <c r="X485" s="4">
        <v>89.554456521739112</v>
      </c>
      <c r="Y485" s="4">
        <v>4.4673913043478262</v>
      </c>
      <c r="Z485" s="10">
        <v>4.9884634197555303E-2</v>
      </c>
      <c r="AA485" s="4">
        <v>0</v>
      </c>
      <c r="AB485" s="4">
        <v>0</v>
      </c>
      <c r="AC485" s="10" t="s">
        <v>1172</v>
      </c>
      <c r="AD485" s="4">
        <v>155.04728260869564</v>
      </c>
      <c r="AE485" s="4">
        <v>19.480978260869566</v>
      </c>
      <c r="AF485" s="10">
        <v>0.12564540269973748</v>
      </c>
      <c r="AG485" s="4">
        <v>0.35054347826086957</v>
      </c>
      <c r="AH485" s="4">
        <v>0</v>
      </c>
      <c r="AI485" s="10">
        <v>0</v>
      </c>
      <c r="AJ485" s="4">
        <v>0</v>
      </c>
      <c r="AK485" s="4">
        <v>0</v>
      </c>
      <c r="AL485" s="10" t="s">
        <v>1172</v>
      </c>
      <c r="AM485" s="1">
        <v>395378</v>
      </c>
      <c r="AN485" s="1">
        <v>3</v>
      </c>
      <c r="AX485"/>
      <c r="AY485"/>
    </row>
    <row r="486" spans="1:51" x14ac:dyDescent="0.25">
      <c r="A486" t="s">
        <v>721</v>
      </c>
      <c r="B486" t="s">
        <v>605</v>
      </c>
      <c r="C486" t="s">
        <v>849</v>
      </c>
      <c r="D486" t="s">
        <v>781</v>
      </c>
      <c r="E486" s="4">
        <v>76.086956521739125</v>
      </c>
      <c r="F486" s="4">
        <v>307.4742391304348</v>
      </c>
      <c r="G486" s="4">
        <v>63.099782608695641</v>
      </c>
      <c r="H486" s="10">
        <v>0.20521973739051305</v>
      </c>
      <c r="I486" s="4">
        <v>281.56119565217392</v>
      </c>
      <c r="J486" s="4">
        <v>63.099782608695641</v>
      </c>
      <c r="K486" s="10">
        <v>0.22410681437312063</v>
      </c>
      <c r="L486" s="4">
        <v>95.161086956521757</v>
      </c>
      <c r="M486" s="4">
        <v>14.29054347826087</v>
      </c>
      <c r="N486" s="10">
        <v>0.15017213375032265</v>
      </c>
      <c r="O486" s="4">
        <v>69.248043478260882</v>
      </c>
      <c r="P486" s="4">
        <v>14.29054347826087</v>
      </c>
      <c r="Q486" s="8">
        <v>0.2063674691797916</v>
      </c>
      <c r="R486" s="4">
        <v>20.782608695652176</v>
      </c>
      <c r="S486" s="4">
        <v>0</v>
      </c>
      <c r="T486" s="10">
        <v>0</v>
      </c>
      <c r="U486" s="4">
        <v>5.1304347826086953</v>
      </c>
      <c r="V486" s="4">
        <v>0</v>
      </c>
      <c r="W486" s="10">
        <v>0</v>
      </c>
      <c r="X486" s="4">
        <v>39.228478260869572</v>
      </c>
      <c r="Y486" s="4">
        <v>16.228369565217395</v>
      </c>
      <c r="Z486" s="10">
        <v>0.41368848052934043</v>
      </c>
      <c r="AA486" s="4">
        <v>0</v>
      </c>
      <c r="AB486" s="4">
        <v>0</v>
      </c>
      <c r="AC486" s="10" t="s">
        <v>1172</v>
      </c>
      <c r="AD486" s="4">
        <v>173.08467391304347</v>
      </c>
      <c r="AE486" s="4">
        <v>32.580869565217377</v>
      </c>
      <c r="AF486" s="10">
        <v>0.18823659442883878</v>
      </c>
      <c r="AG486" s="4">
        <v>0</v>
      </c>
      <c r="AH486" s="4">
        <v>0</v>
      </c>
      <c r="AI486" s="10" t="s">
        <v>1172</v>
      </c>
      <c r="AJ486" s="4">
        <v>0</v>
      </c>
      <c r="AK486" s="4">
        <v>0</v>
      </c>
      <c r="AL486" s="10" t="s">
        <v>1172</v>
      </c>
      <c r="AM486" s="1">
        <v>396021</v>
      </c>
      <c r="AN486" s="1">
        <v>3</v>
      </c>
      <c r="AX486"/>
      <c r="AY486"/>
    </row>
    <row r="487" spans="1:51" x14ac:dyDescent="0.25">
      <c r="A487" t="s">
        <v>721</v>
      </c>
      <c r="B487" t="s">
        <v>325</v>
      </c>
      <c r="C487" t="s">
        <v>905</v>
      </c>
      <c r="D487" t="s">
        <v>768</v>
      </c>
      <c r="E487" s="4">
        <v>53.315217391304351</v>
      </c>
      <c r="F487" s="4">
        <v>181.67391304347825</v>
      </c>
      <c r="G487" s="4">
        <v>33.255434782608695</v>
      </c>
      <c r="H487" s="10">
        <v>0.18305013760918992</v>
      </c>
      <c r="I487" s="4">
        <v>171.60326086956522</v>
      </c>
      <c r="J487" s="4">
        <v>33.255434782608695</v>
      </c>
      <c r="K487" s="10">
        <v>0.19379255740300871</v>
      </c>
      <c r="L487" s="4">
        <v>34.024456521739125</v>
      </c>
      <c r="M487" s="4">
        <v>5.1467391304347823</v>
      </c>
      <c r="N487" s="10">
        <v>0.15126587333280089</v>
      </c>
      <c r="O487" s="4">
        <v>24.442934782608695</v>
      </c>
      <c r="P487" s="4">
        <v>5.1467391304347823</v>
      </c>
      <c r="Q487" s="8">
        <v>0.21056142301278488</v>
      </c>
      <c r="R487" s="4">
        <v>4.5271739130434785</v>
      </c>
      <c r="S487" s="4">
        <v>0</v>
      </c>
      <c r="T487" s="10">
        <v>0</v>
      </c>
      <c r="U487" s="4">
        <v>5.0543478260869561</v>
      </c>
      <c r="V487" s="4">
        <v>0</v>
      </c>
      <c r="W487" s="10">
        <v>0</v>
      </c>
      <c r="X487" s="4">
        <v>32.336956521739133</v>
      </c>
      <c r="Y487" s="4">
        <v>13.934782608695652</v>
      </c>
      <c r="Z487" s="10">
        <v>0.43092436974789916</v>
      </c>
      <c r="AA487" s="4">
        <v>0.4891304347826087</v>
      </c>
      <c r="AB487" s="4">
        <v>0</v>
      </c>
      <c r="AC487" s="10">
        <v>0</v>
      </c>
      <c r="AD487" s="4">
        <v>114.82336956521739</v>
      </c>
      <c r="AE487" s="4">
        <v>14.173913043478262</v>
      </c>
      <c r="AF487" s="10">
        <v>0.12344101289788191</v>
      </c>
      <c r="AG487" s="4">
        <v>0</v>
      </c>
      <c r="AH487" s="4">
        <v>0</v>
      </c>
      <c r="AI487" s="10" t="s">
        <v>1172</v>
      </c>
      <c r="AJ487" s="4">
        <v>0</v>
      </c>
      <c r="AK487" s="4">
        <v>0</v>
      </c>
      <c r="AL487" s="10" t="s">
        <v>1172</v>
      </c>
      <c r="AM487" s="1">
        <v>395561</v>
      </c>
      <c r="AN487" s="1">
        <v>3</v>
      </c>
      <c r="AX487"/>
      <c r="AY487"/>
    </row>
    <row r="488" spans="1:51" x14ac:dyDescent="0.25">
      <c r="A488" t="s">
        <v>721</v>
      </c>
      <c r="B488" t="s">
        <v>526</v>
      </c>
      <c r="C488" t="s">
        <v>849</v>
      </c>
      <c r="D488" t="s">
        <v>781</v>
      </c>
      <c r="E488" s="4">
        <v>97.630434782608702</v>
      </c>
      <c r="F488" s="4">
        <v>332.66304347826087</v>
      </c>
      <c r="G488" s="4">
        <v>77.899456521739125</v>
      </c>
      <c r="H488" s="10">
        <v>0.23416925338996894</v>
      </c>
      <c r="I488" s="4">
        <v>300.875</v>
      </c>
      <c r="J488" s="4">
        <v>77.899456521739125</v>
      </c>
      <c r="K488" s="10">
        <v>0.25890970177561817</v>
      </c>
      <c r="L488" s="4">
        <v>72.396739130434781</v>
      </c>
      <c r="M488" s="4">
        <v>19.581521739130434</v>
      </c>
      <c r="N488" s="10">
        <v>0.27047518955033406</v>
      </c>
      <c r="O488" s="4">
        <v>40.608695652173914</v>
      </c>
      <c r="P488" s="4">
        <v>19.581521739130434</v>
      </c>
      <c r="Q488" s="8">
        <v>0.48220021413276226</v>
      </c>
      <c r="R488" s="4">
        <v>26.396739130434781</v>
      </c>
      <c r="S488" s="4">
        <v>0</v>
      </c>
      <c r="T488" s="10">
        <v>0</v>
      </c>
      <c r="U488" s="4">
        <v>5.3913043478260869</v>
      </c>
      <c r="V488" s="4">
        <v>0</v>
      </c>
      <c r="W488" s="10">
        <v>0</v>
      </c>
      <c r="X488" s="4">
        <v>114.02173913043478</v>
      </c>
      <c r="Y488" s="4">
        <v>12.630434782608695</v>
      </c>
      <c r="Z488" s="10">
        <v>0.1107721639656816</v>
      </c>
      <c r="AA488" s="4">
        <v>0</v>
      </c>
      <c r="AB488" s="4">
        <v>0</v>
      </c>
      <c r="AC488" s="10" t="s">
        <v>1172</v>
      </c>
      <c r="AD488" s="4">
        <v>146.24456521739131</v>
      </c>
      <c r="AE488" s="4">
        <v>45.6875</v>
      </c>
      <c r="AF488" s="10">
        <v>0.312404771637742</v>
      </c>
      <c r="AG488" s="4">
        <v>0</v>
      </c>
      <c r="AH488" s="4">
        <v>0</v>
      </c>
      <c r="AI488" s="10" t="s">
        <v>1172</v>
      </c>
      <c r="AJ488" s="4">
        <v>0</v>
      </c>
      <c r="AK488" s="4">
        <v>0</v>
      </c>
      <c r="AL488" s="10" t="s">
        <v>1172</v>
      </c>
      <c r="AM488" s="1">
        <v>395851</v>
      </c>
      <c r="AN488" s="1">
        <v>3</v>
      </c>
      <c r="AX488"/>
      <c r="AY488"/>
    </row>
    <row r="489" spans="1:51" x14ac:dyDescent="0.25">
      <c r="A489" t="s">
        <v>721</v>
      </c>
      <c r="B489" t="s">
        <v>643</v>
      </c>
      <c r="C489" t="s">
        <v>838</v>
      </c>
      <c r="D489" t="s">
        <v>736</v>
      </c>
      <c r="E489" s="4">
        <v>98.347826086956516</v>
      </c>
      <c r="F489" s="4">
        <v>348.43478260869563</v>
      </c>
      <c r="G489" s="4">
        <v>1.6956521739130435</v>
      </c>
      <c r="H489" s="10">
        <v>4.8664836536061896E-3</v>
      </c>
      <c r="I489" s="4">
        <v>332.95652173913044</v>
      </c>
      <c r="J489" s="4">
        <v>1.6956521739130435</v>
      </c>
      <c r="K489" s="10">
        <v>5.0927135022199007E-3</v>
      </c>
      <c r="L489" s="4">
        <v>106.18478260869566</v>
      </c>
      <c r="M489" s="4">
        <v>1.6956521739130435</v>
      </c>
      <c r="N489" s="10">
        <v>1.5968881154672945E-2</v>
      </c>
      <c r="O489" s="4">
        <v>90.706521739130437</v>
      </c>
      <c r="P489" s="4">
        <v>1.6956521739130435</v>
      </c>
      <c r="Q489" s="8">
        <v>1.8693828639904132E-2</v>
      </c>
      <c r="R489" s="4">
        <v>10.521739130434783</v>
      </c>
      <c r="S489" s="4">
        <v>0</v>
      </c>
      <c r="T489" s="10">
        <v>0</v>
      </c>
      <c r="U489" s="4">
        <v>4.9565217391304346</v>
      </c>
      <c r="V489" s="4">
        <v>0</v>
      </c>
      <c r="W489" s="10">
        <v>0</v>
      </c>
      <c r="X489" s="4">
        <v>35.247282608695649</v>
      </c>
      <c r="Y489" s="4">
        <v>0</v>
      </c>
      <c r="Z489" s="10">
        <v>0</v>
      </c>
      <c r="AA489" s="4">
        <v>0</v>
      </c>
      <c r="AB489" s="4">
        <v>0</v>
      </c>
      <c r="AC489" s="10" t="s">
        <v>1172</v>
      </c>
      <c r="AD489" s="4">
        <v>207.00271739130434</v>
      </c>
      <c r="AE489" s="4">
        <v>0</v>
      </c>
      <c r="AF489" s="10">
        <v>0</v>
      </c>
      <c r="AG489" s="4">
        <v>0</v>
      </c>
      <c r="AH489" s="4">
        <v>0</v>
      </c>
      <c r="AI489" s="10" t="s">
        <v>1172</v>
      </c>
      <c r="AJ489" s="4">
        <v>0</v>
      </c>
      <c r="AK489" s="4">
        <v>0</v>
      </c>
      <c r="AL489" s="10" t="s">
        <v>1172</v>
      </c>
      <c r="AM489" s="1">
        <v>396101</v>
      </c>
      <c r="AN489" s="1">
        <v>3</v>
      </c>
      <c r="AX489"/>
      <c r="AY489"/>
    </row>
    <row r="490" spans="1:51" x14ac:dyDescent="0.25">
      <c r="A490" t="s">
        <v>721</v>
      </c>
      <c r="B490" t="s">
        <v>669</v>
      </c>
      <c r="C490" t="s">
        <v>818</v>
      </c>
      <c r="D490" t="s">
        <v>761</v>
      </c>
      <c r="E490" s="4">
        <v>12.967391304347826</v>
      </c>
      <c r="F490" s="4">
        <v>98.877717391304344</v>
      </c>
      <c r="G490" s="4">
        <v>17.388586956521738</v>
      </c>
      <c r="H490" s="10">
        <v>0.17585951026465496</v>
      </c>
      <c r="I490" s="4">
        <v>92.149456521739125</v>
      </c>
      <c r="J490" s="4">
        <v>17.182065217391305</v>
      </c>
      <c r="K490" s="10">
        <v>0.18645867122762527</v>
      </c>
      <c r="L490" s="4">
        <v>37.149456521739133</v>
      </c>
      <c r="M490" s="4">
        <v>1.3532608695652175</v>
      </c>
      <c r="N490" s="10">
        <v>3.6427474215492653E-2</v>
      </c>
      <c r="O490" s="4">
        <v>30.421195652173914</v>
      </c>
      <c r="P490" s="4">
        <v>1.1467391304347827</v>
      </c>
      <c r="Q490" s="8">
        <v>3.7695399732023224E-2</v>
      </c>
      <c r="R490" s="4">
        <v>1.9456521739130435</v>
      </c>
      <c r="S490" s="4">
        <v>0.20652173913043478</v>
      </c>
      <c r="T490" s="10">
        <v>0.10614525139664804</v>
      </c>
      <c r="U490" s="4">
        <v>4.7826086956521738</v>
      </c>
      <c r="V490" s="4">
        <v>0</v>
      </c>
      <c r="W490" s="10">
        <v>0</v>
      </c>
      <c r="X490" s="4">
        <v>20.067934782608695</v>
      </c>
      <c r="Y490" s="4">
        <v>5.7445652173913047</v>
      </c>
      <c r="Z490" s="10">
        <v>0.28625592417061613</v>
      </c>
      <c r="AA490" s="4">
        <v>0</v>
      </c>
      <c r="AB490" s="4">
        <v>0</v>
      </c>
      <c r="AC490" s="10" t="s">
        <v>1172</v>
      </c>
      <c r="AD490" s="4">
        <v>41.660326086956523</v>
      </c>
      <c r="AE490" s="4">
        <v>10.290760869565217</v>
      </c>
      <c r="AF490" s="10">
        <v>0.24701585023807968</v>
      </c>
      <c r="AG490" s="4">
        <v>0</v>
      </c>
      <c r="AH490" s="4">
        <v>0</v>
      </c>
      <c r="AI490" s="10" t="s">
        <v>1172</v>
      </c>
      <c r="AJ490" s="4">
        <v>0</v>
      </c>
      <c r="AK490" s="4">
        <v>0</v>
      </c>
      <c r="AL490" s="10" t="s">
        <v>1172</v>
      </c>
      <c r="AM490" s="1">
        <v>396140</v>
      </c>
      <c r="AN490" s="1">
        <v>3</v>
      </c>
      <c r="AX490"/>
      <c r="AY490"/>
    </row>
    <row r="491" spans="1:51" x14ac:dyDescent="0.25">
      <c r="A491" t="s">
        <v>721</v>
      </c>
      <c r="B491" t="s">
        <v>373</v>
      </c>
      <c r="C491" t="s">
        <v>881</v>
      </c>
      <c r="D491" t="s">
        <v>774</v>
      </c>
      <c r="E491" s="4">
        <v>100.5</v>
      </c>
      <c r="F491" s="4">
        <v>385.54108695652172</v>
      </c>
      <c r="G491" s="4">
        <v>43.071304347826079</v>
      </c>
      <c r="H491" s="10">
        <v>0.11171650909591205</v>
      </c>
      <c r="I491" s="4">
        <v>368.20793478260867</v>
      </c>
      <c r="J491" s="4">
        <v>43.071304347826079</v>
      </c>
      <c r="K491" s="10">
        <v>0.11697549204977219</v>
      </c>
      <c r="L491" s="4">
        <v>55.767391304347811</v>
      </c>
      <c r="M491" s="4">
        <v>5.947608695652173</v>
      </c>
      <c r="N491" s="10">
        <v>0.10665029431255604</v>
      </c>
      <c r="O491" s="4">
        <v>39.763043478260855</v>
      </c>
      <c r="P491" s="4">
        <v>5.947608695652173</v>
      </c>
      <c r="Q491" s="8">
        <v>0.14957629435241379</v>
      </c>
      <c r="R491" s="4">
        <v>10.78695652173913</v>
      </c>
      <c r="S491" s="4">
        <v>0</v>
      </c>
      <c r="T491" s="10">
        <v>0</v>
      </c>
      <c r="U491" s="4">
        <v>5.2173913043478262</v>
      </c>
      <c r="V491" s="4">
        <v>0</v>
      </c>
      <c r="W491" s="10">
        <v>0</v>
      </c>
      <c r="X491" s="4">
        <v>105.04804347826085</v>
      </c>
      <c r="Y491" s="4">
        <v>4.6980434782608693</v>
      </c>
      <c r="Z491" s="10">
        <v>4.4722807990546773E-2</v>
      </c>
      <c r="AA491" s="4">
        <v>1.3288043478260869</v>
      </c>
      <c r="AB491" s="4">
        <v>0</v>
      </c>
      <c r="AC491" s="10">
        <v>0</v>
      </c>
      <c r="AD491" s="4">
        <v>223.39684782608697</v>
      </c>
      <c r="AE491" s="4">
        <v>32.425652173913036</v>
      </c>
      <c r="AF491" s="10">
        <v>0.14514820817505986</v>
      </c>
      <c r="AG491" s="4">
        <v>0</v>
      </c>
      <c r="AH491" s="4">
        <v>0</v>
      </c>
      <c r="AI491" s="10" t="s">
        <v>1172</v>
      </c>
      <c r="AJ491" s="4">
        <v>0</v>
      </c>
      <c r="AK491" s="4">
        <v>0</v>
      </c>
      <c r="AL491" s="10" t="s">
        <v>1172</v>
      </c>
      <c r="AM491" s="1">
        <v>395628</v>
      </c>
      <c r="AN491" s="1">
        <v>3</v>
      </c>
      <c r="AX491"/>
      <c r="AY491"/>
    </row>
    <row r="492" spans="1:51" x14ac:dyDescent="0.25">
      <c r="A492" t="s">
        <v>721</v>
      </c>
      <c r="B492" t="s">
        <v>44</v>
      </c>
      <c r="C492" t="s">
        <v>802</v>
      </c>
      <c r="D492" t="s">
        <v>758</v>
      </c>
      <c r="E492" s="4">
        <v>98.586956521739125</v>
      </c>
      <c r="F492" s="4">
        <v>366.833804347826</v>
      </c>
      <c r="G492" s="4">
        <v>0</v>
      </c>
      <c r="H492" s="10">
        <v>0</v>
      </c>
      <c r="I492" s="4">
        <v>340.52869565217384</v>
      </c>
      <c r="J492" s="4">
        <v>0</v>
      </c>
      <c r="K492" s="10">
        <v>0</v>
      </c>
      <c r="L492" s="4">
        <v>48.583152173913042</v>
      </c>
      <c r="M492" s="4">
        <v>0</v>
      </c>
      <c r="N492" s="10">
        <v>0</v>
      </c>
      <c r="O492" s="4">
        <v>27.365760869565218</v>
      </c>
      <c r="P492" s="4">
        <v>0</v>
      </c>
      <c r="Q492" s="8">
        <v>0</v>
      </c>
      <c r="R492" s="4">
        <v>10.608695652173912</v>
      </c>
      <c r="S492" s="4">
        <v>0</v>
      </c>
      <c r="T492" s="10">
        <v>0</v>
      </c>
      <c r="U492" s="4">
        <v>10.608695652173912</v>
      </c>
      <c r="V492" s="4">
        <v>0</v>
      </c>
      <c r="W492" s="10">
        <v>0</v>
      </c>
      <c r="X492" s="4">
        <v>109.9236956521739</v>
      </c>
      <c r="Y492" s="4">
        <v>0</v>
      </c>
      <c r="Z492" s="10">
        <v>0</v>
      </c>
      <c r="AA492" s="4">
        <v>5.0877173913043467</v>
      </c>
      <c r="AB492" s="4">
        <v>0</v>
      </c>
      <c r="AC492" s="10">
        <v>0</v>
      </c>
      <c r="AD492" s="4">
        <v>203.23923913043473</v>
      </c>
      <c r="AE492" s="4">
        <v>0</v>
      </c>
      <c r="AF492" s="10">
        <v>0</v>
      </c>
      <c r="AG492" s="4">
        <v>0</v>
      </c>
      <c r="AH492" s="4">
        <v>0</v>
      </c>
      <c r="AI492" s="10" t="s">
        <v>1172</v>
      </c>
      <c r="AJ492" s="4">
        <v>0</v>
      </c>
      <c r="AK492" s="4">
        <v>0</v>
      </c>
      <c r="AL492" s="10" t="s">
        <v>1172</v>
      </c>
      <c r="AM492" s="1">
        <v>395058</v>
      </c>
      <c r="AN492" s="1">
        <v>3</v>
      </c>
      <c r="AX492"/>
      <c r="AY492"/>
    </row>
    <row r="493" spans="1:51" x14ac:dyDescent="0.25">
      <c r="A493" t="s">
        <v>721</v>
      </c>
      <c r="B493" t="s">
        <v>589</v>
      </c>
      <c r="C493" t="s">
        <v>1112</v>
      </c>
      <c r="D493" t="s">
        <v>755</v>
      </c>
      <c r="E493" s="4">
        <v>101.10869565217391</v>
      </c>
      <c r="F493" s="4">
        <v>300.36032608695655</v>
      </c>
      <c r="G493" s="4">
        <v>18.784239130434784</v>
      </c>
      <c r="H493" s="10">
        <v>6.2539015638825107E-2</v>
      </c>
      <c r="I493" s="4">
        <v>284.22445652173911</v>
      </c>
      <c r="J493" s="4">
        <v>18.784239130434784</v>
      </c>
      <c r="K493" s="10">
        <v>6.6089453948865437E-2</v>
      </c>
      <c r="L493" s="4">
        <v>46.41847826086957</v>
      </c>
      <c r="M493" s="4">
        <v>0</v>
      </c>
      <c r="N493" s="10">
        <v>0</v>
      </c>
      <c r="O493" s="4">
        <v>30.282608695652176</v>
      </c>
      <c r="P493" s="4">
        <v>0</v>
      </c>
      <c r="Q493" s="8">
        <v>0</v>
      </c>
      <c r="R493" s="4">
        <v>12.657608695652174</v>
      </c>
      <c r="S493" s="4">
        <v>0</v>
      </c>
      <c r="T493" s="10">
        <v>0</v>
      </c>
      <c r="U493" s="4">
        <v>3.4782608695652173</v>
      </c>
      <c r="V493" s="4">
        <v>0</v>
      </c>
      <c r="W493" s="10">
        <v>0</v>
      </c>
      <c r="X493" s="4">
        <v>95.055108695652166</v>
      </c>
      <c r="Y493" s="4">
        <v>1.693695652173913</v>
      </c>
      <c r="Z493" s="10">
        <v>1.7818039192367817E-2</v>
      </c>
      <c r="AA493" s="4">
        <v>0</v>
      </c>
      <c r="AB493" s="4">
        <v>0</v>
      </c>
      <c r="AC493" s="10" t="s">
        <v>1172</v>
      </c>
      <c r="AD493" s="4">
        <v>158.88673913043479</v>
      </c>
      <c r="AE493" s="4">
        <v>17.090543478260869</v>
      </c>
      <c r="AF493" s="10">
        <v>0.10756431639163254</v>
      </c>
      <c r="AG493" s="4">
        <v>0</v>
      </c>
      <c r="AH493" s="4">
        <v>0</v>
      </c>
      <c r="AI493" s="10" t="s">
        <v>1172</v>
      </c>
      <c r="AJ493" s="4">
        <v>0</v>
      </c>
      <c r="AK493" s="4">
        <v>0</v>
      </c>
      <c r="AL493" s="10" t="s">
        <v>1172</v>
      </c>
      <c r="AM493" s="1">
        <v>395964</v>
      </c>
      <c r="AN493" s="1">
        <v>3</v>
      </c>
      <c r="AX493"/>
      <c r="AY493"/>
    </row>
    <row r="494" spans="1:51" x14ac:dyDescent="0.25">
      <c r="A494" t="s">
        <v>721</v>
      </c>
      <c r="B494" t="s">
        <v>439</v>
      </c>
      <c r="C494" t="s">
        <v>881</v>
      </c>
      <c r="D494" t="s">
        <v>774</v>
      </c>
      <c r="E494" s="4">
        <v>92.260869565217391</v>
      </c>
      <c r="F494" s="4">
        <v>319.13923913043476</v>
      </c>
      <c r="G494" s="4">
        <v>33.600108695652175</v>
      </c>
      <c r="H494" s="10">
        <v>0.10528353952087835</v>
      </c>
      <c r="I494" s="4">
        <v>280.53347826086951</v>
      </c>
      <c r="J494" s="4">
        <v>30.116630434782607</v>
      </c>
      <c r="K494" s="10">
        <v>0.10735485340818039</v>
      </c>
      <c r="L494" s="4">
        <v>43.146521739130435</v>
      </c>
      <c r="M494" s="4">
        <v>6.6601086956521742</v>
      </c>
      <c r="N494" s="10">
        <v>0.15436026885133569</v>
      </c>
      <c r="O494" s="4">
        <v>5.4103260869565215</v>
      </c>
      <c r="P494" s="4">
        <v>3.1766304347826089</v>
      </c>
      <c r="Q494" s="8">
        <v>0.58714213962832751</v>
      </c>
      <c r="R494" s="4">
        <v>32.95358695652174</v>
      </c>
      <c r="S494" s="4">
        <v>3.4834782608695654</v>
      </c>
      <c r="T494" s="10">
        <v>0.10570862180998968</v>
      </c>
      <c r="U494" s="4">
        <v>4.7826086956521738</v>
      </c>
      <c r="V494" s="4">
        <v>0</v>
      </c>
      <c r="W494" s="10">
        <v>0</v>
      </c>
      <c r="X494" s="4">
        <v>78.929891304347834</v>
      </c>
      <c r="Y494" s="4">
        <v>17.986195652173912</v>
      </c>
      <c r="Z494" s="10">
        <v>0.22787559129937821</v>
      </c>
      <c r="AA494" s="4">
        <v>0.86956521739130432</v>
      </c>
      <c r="AB494" s="4">
        <v>0</v>
      </c>
      <c r="AC494" s="10">
        <v>0</v>
      </c>
      <c r="AD494" s="4">
        <v>196.19326086956519</v>
      </c>
      <c r="AE494" s="4">
        <v>8.9538043478260878</v>
      </c>
      <c r="AF494" s="10">
        <v>4.5637675362248192E-2</v>
      </c>
      <c r="AG494" s="4">
        <v>0</v>
      </c>
      <c r="AH494" s="4">
        <v>0</v>
      </c>
      <c r="AI494" s="10" t="s">
        <v>1172</v>
      </c>
      <c r="AJ494" s="4">
        <v>0</v>
      </c>
      <c r="AK494" s="4">
        <v>0</v>
      </c>
      <c r="AL494" s="10" t="s">
        <v>1172</v>
      </c>
      <c r="AM494" s="1">
        <v>395722</v>
      </c>
      <c r="AN494" s="1">
        <v>3</v>
      </c>
      <c r="AX494"/>
      <c r="AY494"/>
    </row>
    <row r="495" spans="1:51" x14ac:dyDescent="0.25">
      <c r="A495" t="s">
        <v>721</v>
      </c>
      <c r="B495" t="s">
        <v>99</v>
      </c>
      <c r="C495" t="s">
        <v>940</v>
      </c>
      <c r="D495" t="s">
        <v>767</v>
      </c>
      <c r="E495" s="4">
        <v>76.173913043478265</v>
      </c>
      <c r="F495" s="4">
        <v>227.3891304347826</v>
      </c>
      <c r="G495" s="4">
        <v>6.2554347826086962</v>
      </c>
      <c r="H495" s="10">
        <v>2.750982322966759E-2</v>
      </c>
      <c r="I495" s="4">
        <v>215.56304347826085</v>
      </c>
      <c r="J495" s="4">
        <v>6.2554347826086962</v>
      </c>
      <c r="K495" s="10">
        <v>2.9019050212285326E-2</v>
      </c>
      <c r="L495" s="4">
        <v>48.589130434782625</v>
      </c>
      <c r="M495" s="4">
        <v>0.17391304347826086</v>
      </c>
      <c r="N495" s="10">
        <v>3.5792581987383102E-3</v>
      </c>
      <c r="O495" s="4">
        <v>36.76304347826089</v>
      </c>
      <c r="P495" s="4">
        <v>0.17391304347826086</v>
      </c>
      <c r="Q495" s="8">
        <v>4.7306486902016411E-3</v>
      </c>
      <c r="R495" s="4">
        <v>10.173913043478262</v>
      </c>
      <c r="S495" s="4">
        <v>0</v>
      </c>
      <c r="T495" s="10">
        <v>0</v>
      </c>
      <c r="U495" s="4">
        <v>1.6521739130434783</v>
      </c>
      <c r="V495" s="4">
        <v>0</v>
      </c>
      <c r="W495" s="10">
        <v>0</v>
      </c>
      <c r="X495" s="4">
        <v>41.038043478260867</v>
      </c>
      <c r="Y495" s="4">
        <v>0.74456521739130432</v>
      </c>
      <c r="Z495" s="10">
        <v>1.8143292279168322E-2</v>
      </c>
      <c r="AA495" s="4">
        <v>0</v>
      </c>
      <c r="AB495" s="4">
        <v>0</v>
      </c>
      <c r="AC495" s="10" t="s">
        <v>1172</v>
      </c>
      <c r="AD495" s="4">
        <v>137.76195652173911</v>
      </c>
      <c r="AE495" s="4">
        <v>5.3369565217391308</v>
      </c>
      <c r="AF495" s="10">
        <v>3.8740423383119914E-2</v>
      </c>
      <c r="AG495" s="4">
        <v>0</v>
      </c>
      <c r="AH495" s="4">
        <v>0</v>
      </c>
      <c r="AI495" s="10" t="s">
        <v>1172</v>
      </c>
      <c r="AJ495" s="4">
        <v>0</v>
      </c>
      <c r="AK495" s="4">
        <v>0</v>
      </c>
      <c r="AL495" s="10" t="s">
        <v>1172</v>
      </c>
      <c r="AM495" s="1">
        <v>395217</v>
      </c>
      <c r="AN495" s="1">
        <v>3</v>
      </c>
      <c r="AX495"/>
      <c r="AY495"/>
    </row>
    <row r="496" spans="1:51" x14ac:dyDescent="0.25">
      <c r="A496" t="s">
        <v>721</v>
      </c>
      <c r="B496" t="s">
        <v>639</v>
      </c>
      <c r="C496" t="s">
        <v>890</v>
      </c>
      <c r="D496" t="s">
        <v>790</v>
      </c>
      <c r="E496" s="4">
        <v>33.597826086956523</v>
      </c>
      <c r="F496" s="4">
        <v>121.94021739130436</v>
      </c>
      <c r="G496" s="4">
        <v>36.3125</v>
      </c>
      <c r="H496" s="10">
        <v>0.2977893657797388</v>
      </c>
      <c r="I496" s="4">
        <v>112.04891304347827</v>
      </c>
      <c r="J496" s="4">
        <v>36.3125</v>
      </c>
      <c r="K496" s="10">
        <v>0.32407721782994614</v>
      </c>
      <c r="L496" s="4">
        <v>30.160326086956523</v>
      </c>
      <c r="M496" s="4">
        <v>8.5163043478260878</v>
      </c>
      <c r="N496" s="10">
        <v>0.28236778088116049</v>
      </c>
      <c r="O496" s="4">
        <v>20.269021739130434</v>
      </c>
      <c r="P496" s="4">
        <v>8.5163043478260878</v>
      </c>
      <c r="Q496" s="8">
        <v>0.42016356079903477</v>
      </c>
      <c r="R496" s="4">
        <v>5.2826086956521738</v>
      </c>
      <c r="S496" s="4">
        <v>0</v>
      </c>
      <c r="T496" s="10">
        <v>0</v>
      </c>
      <c r="U496" s="4">
        <v>4.6086956521739131</v>
      </c>
      <c r="V496" s="4">
        <v>0</v>
      </c>
      <c r="W496" s="10">
        <v>0</v>
      </c>
      <c r="X496" s="4">
        <v>21.0625</v>
      </c>
      <c r="Y496" s="4">
        <v>2.3423913043478262</v>
      </c>
      <c r="Z496" s="10">
        <v>0.11121145658624694</v>
      </c>
      <c r="AA496" s="4">
        <v>0</v>
      </c>
      <c r="AB496" s="4">
        <v>0</v>
      </c>
      <c r="AC496" s="10" t="s">
        <v>1172</v>
      </c>
      <c r="AD496" s="4">
        <v>63.793478260869563</v>
      </c>
      <c r="AE496" s="4">
        <v>25.453804347826086</v>
      </c>
      <c r="AF496" s="10">
        <v>0.39900323734878174</v>
      </c>
      <c r="AG496" s="4">
        <v>6.9239130434782608</v>
      </c>
      <c r="AH496" s="4">
        <v>0</v>
      </c>
      <c r="AI496" s="10">
        <v>0</v>
      </c>
      <c r="AJ496" s="4">
        <v>0</v>
      </c>
      <c r="AK496" s="4">
        <v>0</v>
      </c>
      <c r="AL496" s="10" t="s">
        <v>1172</v>
      </c>
      <c r="AM496" s="1">
        <v>396093</v>
      </c>
      <c r="AN496" s="1">
        <v>3</v>
      </c>
      <c r="AX496"/>
      <c r="AY496"/>
    </row>
    <row r="497" spans="1:51" x14ac:dyDescent="0.25">
      <c r="A497" t="s">
        <v>721</v>
      </c>
      <c r="B497" t="s">
        <v>360</v>
      </c>
      <c r="C497" t="s">
        <v>885</v>
      </c>
      <c r="D497" t="s">
        <v>795</v>
      </c>
      <c r="E497" s="4">
        <v>77.804347826086953</v>
      </c>
      <c r="F497" s="4">
        <v>248.43206521739128</v>
      </c>
      <c r="G497" s="4">
        <v>14.038043478260869</v>
      </c>
      <c r="H497" s="10">
        <v>5.6506568369009989E-2</v>
      </c>
      <c r="I497" s="4">
        <v>233.63858695652172</v>
      </c>
      <c r="J497" s="4">
        <v>14.038043478260869</v>
      </c>
      <c r="K497" s="10">
        <v>6.0084439223531329E-2</v>
      </c>
      <c r="L497" s="4">
        <v>46.75</v>
      </c>
      <c r="M497" s="4">
        <v>0.2391304347826087</v>
      </c>
      <c r="N497" s="10">
        <v>5.1150895140664966E-3</v>
      </c>
      <c r="O497" s="4">
        <v>31.956521739130434</v>
      </c>
      <c r="P497" s="4">
        <v>0.2391304347826087</v>
      </c>
      <c r="Q497" s="8">
        <v>7.4829931972789122E-3</v>
      </c>
      <c r="R497" s="4">
        <v>10.032608695652174</v>
      </c>
      <c r="S497" s="4">
        <v>0</v>
      </c>
      <c r="T497" s="10">
        <v>0</v>
      </c>
      <c r="U497" s="4">
        <v>4.7608695652173916</v>
      </c>
      <c r="V497" s="4">
        <v>0</v>
      </c>
      <c r="W497" s="10">
        <v>0</v>
      </c>
      <c r="X497" s="4">
        <v>48.298913043478258</v>
      </c>
      <c r="Y497" s="4">
        <v>0.47826086956521741</v>
      </c>
      <c r="Z497" s="10">
        <v>9.9021041971418932E-3</v>
      </c>
      <c r="AA497" s="4">
        <v>0</v>
      </c>
      <c r="AB497" s="4">
        <v>0</v>
      </c>
      <c r="AC497" s="10" t="s">
        <v>1172</v>
      </c>
      <c r="AD497" s="4">
        <v>112.54347826086956</v>
      </c>
      <c r="AE497" s="4">
        <v>13.320652173913043</v>
      </c>
      <c r="AF497" s="10">
        <v>0.11836005408537763</v>
      </c>
      <c r="AG497" s="4">
        <v>40.839673913043477</v>
      </c>
      <c r="AH497" s="4">
        <v>0</v>
      </c>
      <c r="AI497" s="10">
        <v>0</v>
      </c>
      <c r="AJ497" s="4">
        <v>0</v>
      </c>
      <c r="AK497" s="4">
        <v>0</v>
      </c>
      <c r="AL497" s="10" t="s">
        <v>1172</v>
      </c>
      <c r="AM497" s="1">
        <v>395610</v>
      </c>
      <c r="AN497" s="1">
        <v>3</v>
      </c>
      <c r="AX497"/>
      <c r="AY497"/>
    </row>
    <row r="498" spans="1:51" x14ac:dyDescent="0.25">
      <c r="A498" t="s">
        <v>721</v>
      </c>
      <c r="B498" t="s">
        <v>451</v>
      </c>
      <c r="C498" t="s">
        <v>1026</v>
      </c>
      <c r="D498" t="s">
        <v>756</v>
      </c>
      <c r="E498" s="4">
        <v>15.945652173913043</v>
      </c>
      <c r="F498" s="4">
        <v>95.211956521739125</v>
      </c>
      <c r="G498" s="4">
        <v>0</v>
      </c>
      <c r="H498" s="10">
        <v>0</v>
      </c>
      <c r="I498" s="4">
        <v>83.671195652173907</v>
      </c>
      <c r="J498" s="4">
        <v>0</v>
      </c>
      <c r="K498" s="10">
        <v>0</v>
      </c>
      <c r="L498" s="4">
        <v>65.72554347826086</v>
      </c>
      <c r="M498" s="4">
        <v>0</v>
      </c>
      <c r="N498" s="10">
        <v>0</v>
      </c>
      <c r="O498" s="4">
        <v>54.184782608695649</v>
      </c>
      <c r="P498" s="4">
        <v>0</v>
      </c>
      <c r="Q498" s="8">
        <v>0</v>
      </c>
      <c r="R498" s="4">
        <v>7.1059782608695654</v>
      </c>
      <c r="S498" s="4">
        <v>0</v>
      </c>
      <c r="T498" s="10">
        <v>0</v>
      </c>
      <c r="U498" s="4">
        <v>4.4347826086956523</v>
      </c>
      <c r="V498" s="4">
        <v>0</v>
      </c>
      <c r="W498" s="10">
        <v>0</v>
      </c>
      <c r="X498" s="4">
        <v>0</v>
      </c>
      <c r="Y498" s="4">
        <v>0</v>
      </c>
      <c r="Z498" s="10" t="s">
        <v>1172</v>
      </c>
      <c r="AA498" s="4">
        <v>0</v>
      </c>
      <c r="AB498" s="4">
        <v>0</v>
      </c>
      <c r="AC498" s="10" t="s">
        <v>1172</v>
      </c>
      <c r="AD498" s="4">
        <v>29.486413043478262</v>
      </c>
      <c r="AE498" s="4">
        <v>0</v>
      </c>
      <c r="AF498" s="10">
        <v>0</v>
      </c>
      <c r="AG498" s="4">
        <v>0</v>
      </c>
      <c r="AH498" s="4">
        <v>0</v>
      </c>
      <c r="AI498" s="10" t="s">
        <v>1172</v>
      </c>
      <c r="AJ498" s="4">
        <v>0</v>
      </c>
      <c r="AK498" s="4">
        <v>0</v>
      </c>
      <c r="AL498" s="10" t="s">
        <v>1172</v>
      </c>
      <c r="AM498" s="1">
        <v>395741</v>
      </c>
      <c r="AN498" s="1">
        <v>3</v>
      </c>
      <c r="AX498"/>
      <c r="AY498"/>
    </row>
    <row r="499" spans="1:51" x14ac:dyDescent="0.25">
      <c r="A499" t="s">
        <v>721</v>
      </c>
      <c r="B499" t="s">
        <v>575</v>
      </c>
      <c r="C499" t="s">
        <v>841</v>
      </c>
      <c r="D499" t="s">
        <v>784</v>
      </c>
      <c r="E499" s="4">
        <v>97.934782608695656</v>
      </c>
      <c r="F499" s="4">
        <v>310.87228260869563</v>
      </c>
      <c r="G499" s="4">
        <v>153.85054347826087</v>
      </c>
      <c r="H499" s="10">
        <v>0.49489952010909</v>
      </c>
      <c r="I499" s="4">
        <v>293.05978260869563</v>
      </c>
      <c r="J499" s="4">
        <v>153.85054347826087</v>
      </c>
      <c r="K499" s="10">
        <v>0.52498006416556953</v>
      </c>
      <c r="L499" s="4">
        <v>37.644021739130437</v>
      </c>
      <c r="M499" s="4">
        <v>9.2201086956521738</v>
      </c>
      <c r="N499" s="10">
        <v>0.24492889626795639</v>
      </c>
      <c r="O499" s="4">
        <v>19.831521739130434</v>
      </c>
      <c r="P499" s="4">
        <v>9.2201086956521738</v>
      </c>
      <c r="Q499" s="8">
        <v>0.46492189640997533</v>
      </c>
      <c r="R499" s="4">
        <v>12.459239130434783</v>
      </c>
      <c r="S499" s="4">
        <v>0</v>
      </c>
      <c r="T499" s="10">
        <v>0</v>
      </c>
      <c r="U499" s="4">
        <v>5.3532608695652177</v>
      </c>
      <c r="V499" s="4">
        <v>0</v>
      </c>
      <c r="W499" s="10">
        <v>0</v>
      </c>
      <c r="X499" s="4">
        <v>90.149456521739125</v>
      </c>
      <c r="Y499" s="4">
        <v>49.130434782608695</v>
      </c>
      <c r="Z499" s="10">
        <v>0.5449886963074605</v>
      </c>
      <c r="AA499" s="4">
        <v>0</v>
      </c>
      <c r="AB499" s="4">
        <v>0</v>
      </c>
      <c r="AC499" s="10" t="s">
        <v>1172</v>
      </c>
      <c r="AD499" s="4">
        <v>183.07880434782609</v>
      </c>
      <c r="AE499" s="4">
        <v>95.5</v>
      </c>
      <c r="AF499" s="10">
        <v>0.52163329523696433</v>
      </c>
      <c r="AG499" s="4">
        <v>0</v>
      </c>
      <c r="AH499" s="4">
        <v>0</v>
      </c>
      <c r="AI499" s="10" t="s">
        <v>1172</v>
      </c>
      <c r="AJ499" s="4">
        <v>0</v>
      </c>
      <c r="AK499" s="4">
        <v>0</v>
      </c>
      <c r="AL499" s="10" t="s">
        <v>1172</v>
      </c>
      <c r="AM499" s="1">
        <v>395929</v>
      </c>
      <c r="AN499" s="1">
        <v>3</v>
      </c>
      <c r="AX499"/>
      <c r="AY499"/>
    </row>
    <row r="500" spans="1:51" x14ac:dyDescent="0.25">
      <c r="A500" t="s">
        <v>721</v>
      </c>
      <c r="B500" t="s">
        <v>390</v>
      </c>
      <c r="C500" t="s">
        <v>1060</v>
      </c>
      <c r="D500" t="s">
        <v>787</v>
      </c>
      <c r="E500" s="4">
        <v>94.728260869565219</v>
      </c>
      <c r="F500" s="4">
        <v>308.6603260869565</v>
      </c>
      <c r="G500" s="4">
        <v>14.641304347826088</v>
      </c>
      <c r="H500" s="10">
        <v>4.7435005766504973E-2</v>
      </c>
      <c r="I500" s="4">
        <v>284.36141304347825</v>
      </c>
      <c r="J500" s="4">
        <v>14.641304347826088</v>
      </c>
      <c r="K500" s="10">
        <v>5.1488365425963981E-2</v>
      </c>
      <c r="L500" s="4">
        <v>50.271739130434781</v>
      </c>
      <c r="M500" s="4">
        <v>0.88315217391304346</v>
      </c>
      <c r="N500" s="10">
        <v>1.7567567567567569E-2</v>
      </c>
      <c r="O500" s="4">
        <v>25.972826086956523</v>
      </c>
      <c r="P500" s="4">
        <v>0.88315217391304346</v>
      </c>
      <c r="Q500" s="8">
        <v>3.4002929483155468E-2</v>
      </c>
      <c r="R500" s="4">
        <v>18.739130434782609</v>
      </c>
      <c r="S500" s="4">
        <v>0</v>
      </c>
      <c r="T500" s="10">
        <v>0</v>
      </c>
      <c r="U500" s="4">
        <v>5.5597826086956523</v>
      </c>
      <c r="V500" s="4">
        <v>0</v>
      </c>
      <c r="W500" s="10">
        <v>0</v>
      </c>
      <c r="X500" s="4">
        <v>94.972826086956516</v>
      </c>
      <c r="Y500" s="4">
        <v>11.798913043478262</v>
      </c>
      <c r="Z500" s="10">
        <v>0.12423462088698142</v>
      </c>
      <c r="AA500" s="4">
        <v>0</v>
      </c>
      <c r="AB500" s="4">
        <v>0</v>
      </c>
      <c r="AC500" s="10" t="s">
        <v>1172</v>
      </c>
      <c r="AD500" s="4">
        <v>163.41576086956522</v>
      </c>
      <c r="AE500" s="4">
        <v>1.9592391304347827</v>
      </c>
      <c r="AF500" s="10">
        <v>1.1989291118612503E-2</v>
      </c>
      <c r="AG500" s="4">
        <v>0</v>
      </c>
      <c r="AH500" s="4">
        <v>0</v>
      </c>
      <c r="AI500" s="10" t="s">
        <v>1172</v>
      </c>
      <c r="AJ500" s="4">
        <v>0</v>
      </c>
      <c r="AK500" s="4">
        <v>0</v>
      </c>
      <c r="AL500" s="10" t="s">
        <v>1172</v>
      </c>
      <c r="AM500" s="1">
        <v>395652</v>
      </c>
      <c r="AN500" s="1">
        <v>3</v>
      </c>
      <c r="AX500"/>
      <c r="AY500"/>
    </row>
    <row r="501" spans="1:51" x14ac:dyDescent="0.25">
      <c r="A501" t="s">
        <v>721</v>
      </c>
      <c r="B501" t="s">
        <v>171</v>
      </c>
      <c r="C501" t="s">
        <v>863</v>
      </c>
      <c r="D501" t="s">
        <v>777</v>
      </c>
      <c r="E501" s="4">
        <v>69.5</v>
      </c>
      <c r="F501" s="4">
        <v>218.44021739130437</v>
      </c>
      <c r="G501" s="4">
        <v>32.491847826086953</v>
      </c>
      <c r="H501" s="10">
        <v>0.14874480630955636</v>
      </c>
      <c r="I501" s="4">
        <v>209.0271739130435</v>
      </c>
      <c r="J501" s="4">
        <v>32.491847826086953</v>
      </c>
      <c r="K501" s="10">
        <v>0.15544317620446682</v>
      </c>
      <c r="L501" s="4">
        <v>31.570652173913043</v>
      </c>
      <c r="M501" s="4">
        <v>0.33423913043478259</v>
      </c>
      <c r="N501" s="10">
        <v>1.0587020141160268E-2</v>
      </c>
      <c r="O501" s="4">
        <v>22.157608695652176</v>
      </c>
      <c r="P501" s="4">
        <v>0.33423913043478259</v>
      </c>
      <c r="Q501" s="8">
        <v>1.5084621044885943E-2</v>
      </c>
      <c r="R501" s="4">
        <v>5.4565217391304346</v>
      </c>
      <c r="S501" s="4">
        <v>0</v>
      </c>
      <c r="T501" s="10">
        <v>0</v>
      </c>
      <c r="U501" s="4">
        <v>3.9565217391304346</v>
      </c>
      <c r="V501" s="4">
        <v>0</v>
      </c>
      <c r="W501" s="10">
        <v>0</v>
      </c>
      <c r="X501" s="4">
        <v>64.125</v>
      </c>
      <c r="Y501" s="4">
        <v>23.122282608695652</v>
      </c>
      <c r="Z501" s="10">
        <v>0.36058140520383086</v>
      </c>
      <c r="AA501" s="4">
        <v>0</v>
      </c>
      <c r="AB501" s="4">
        <v>0</v>
      </c>
      <c r="AC501" s="10" t="s">
        <v>1172</v>
      </c>
      <c r="AD501" s="4">
        <v>116.16847826086956</v>
      </c>
      <c r="AE501" s="4">
        <v>9.0353260869565215</v>
      </c>
      <c r="AF501" s="10">
        <v>7.7777777777777779E-2</v>
      </c>
      <c r="AG501" s="4">
        <v>6.5760869565217392</v>
      </c>
      <c r="AH501" s="4">
        <v>0</v>
      </c>
      <c r="AI501" s="10">
        <v>0</v>
      </c>
      <c r="AJ501" s="4">
        <v>0</v>
      </c>
      <c r="AK501" s="4">
        <v>0</v>
      </c>
      <c r="AL501" s="10" t="s">
        <v>1172</v>
      </c>
      <c r="AM501" s="1">
        <v>395345</v>
      </c>
      <c r="AN501" s="1">
        <v>3</v>
      </c>
      <c r="AX501"/>
      <c r="AY501"/>
    </row>
    <row r="502" spans="1:51" x14ac:dyDescent="0.25">
      <c r="A502" t="s">
        <v>721</v>
      </c>
      <c r="B502" t="s">
        <v>73</v>
      </c>
      <c r="C502" t="s">
        <v>927</v>
      </c>
      <c r="D502" t="s">
        <v>777</v>
      </c>
      <c r="E502" s="4">
        <v>115.41304347826087</v>
      </c>
      <c r="F502" s="4">
        <v>400.54304347826087</v>
      </c>
      <c r="G502" s="4">
        <v>2.0027173913043477</v>
      </c>
      <c r="H502" s="10">
        <v>5.0000054274143037E-3</v>
      </c>
      <c r="I502" s="4">
        <v>342.79380434782615</v>
      </c>
      <c r="J502" s="4">
        <v>2.0027173913043477</v>
      </c>
      <c r="K502" s="10">
        <v>5.84233835589464E-3</v>
      </c>
      <c r="L502" s="4">
        <v>57.749239130434766</v>
      </c>
      <c r="M502" s="4">
        <v>0</v>
      </c>
      <c r="N502" s="10">
        <v>0</v>
      </c>
      <c r="O502" s="4">
        <v>0</v>
      </c>
      <c r="P502" s="4">
        <v>0</v>
      </c>
      <c r="Q502" s="8" t="s">
        <v>1172</v>
      </c>
      <c r="R502" s="4">
        <v>52.618804347826071</v>
      </c>
      <c r="S502" s="4">
        <v>0</v>
      </c>
      <c r="T502" s="10">
        <v>0</v>
      </c>
      <c r="U502" s="4">
        <v>5.1304347826086953</v>
      </c>
      <c r="V502" s="4">
        <v>0</v>
      </c>
      <c r="W502" s="10">
        <v>0</v>
      </c>
      <c r="X502" s="4">
        <v>110.49847826086962</v>
      </c>
      <c r="Y502" s="4">
        <v>0.53804347826086951</v>
      </c>
      <c r="Z502" s="10">
        <v>4.8692388051773264E-3</v>
      </c>
      <c r="AA502" s="4">
        <v>0</v>
      </c>
      <c r="AB502" s="4">
        <v>0</v>
      </c>
      <c r="AC502" s="10" t="s">
        <v>1172</v>
      </c>
      <c r="AD502" s="4">
        <v>216.26000000000002</v>
      </c>
      <c r="AE502" s="4">
        <v>1.4646739130434783</v>
      </c>
      <c r="AF502" s="10">
        <v>6.7727453668892917E-3</v>
      </c>
      <c r="AG502" s="4">
        <v>16.035326086956523</v>
      </c>
      <c r="AH502" s="4">
        <v>0</v>
      </c>
      <c r="AI502" s="10">
        <v>0</v>
      </c>
      <c r="AJ502" s="4">
        <v>0</v>
      </c>
      <c r="AK502" s="4">
        <v>0</v>
      </c>
      <c r="AL502" s="10" t="s">
        <v>1172</v>
      </c>
      <c r="AM502" s="1">
        <v>395148</v>
      </c>
      <c r="AN502" s="1">
        <v>3</v>
      </c>
      <c r="AX502"/>
      <c r="AY502"/>
    </row>
    <row r="503" spans="1:51" x14ac:dyDescent="0.25">
      <c r="A503" t="s">
        <v>721</v>
      </c>
      <c r="B503" t="s">
        <v>519</v>
      </c>
      <c r="C503" t="s">
        <v>881</v>
      </c>
      <c r="D503" t="s">
        <v>774</v>
      </c>
      <c r="E503" s="4">
        <v>100.40217391304348</v>
      </c>
      <c r="F503" s="4">
        <v>366.48445652173922</v>
      </c>
      <c r="G503" s="4">
        <v>62.791304347826063</v>
      </c>
      <c r="H503" s="10">
        <v>0.17133415409693206</v>
      </c>
      <c r="I503" s="4">
        <v>332.21478260869577</v>
      </c>
      <c r="J503" s="4">
        <v>62.791304347826063</v>
      </c>
      <c r="K503" s="10">
        <v>0.18900815868204685</v>
      </c>
      <c r="L503" s="4">
        <v>49.691630434782603</v>
      </c>
      <c r="M503" s="4">
        <v>7.6142391304347825</v>
      </c>
      <c r="N503" s="10">
        <v>0.15322981081146114</v>
      </c>
      <c r="O503" s="4">
        <v>15.421956521739132</v>
      </c>
      <c r="P503" s="4">
        <v>7.6142391304347825</v>
      </c>
      <c r="Q503" s="8">
        <v>0.49372718174257479</v>
      </c>
      <c r="R503" s="4">
        <v>34.269673913043469</v>
      </c>
      <c r="S503" s="4">
        <v>0</v>
      </c>
      <c r="T503" s="10">
        <v>0</v>
      </c>
      <c r="U503" s="4">
        <v>0</v>
      </c>
      <c r="V503" s="4">
        <v>0</v>
      </c>
      <c r="W503" s="10" t="s">
        <v>1172</v>
      </c>
      <c r="X503" s="4">
        <v>111.21380434782618</v>
      </c>
      <c r="Y503" s="4">
        <v>34.976847826086939</v>
      </c>
      <c r="Z503" s="10">
        <v>0.31450095634436953</v>
      </c>
      <c r="AA503" s="4">
        <v>0</v>
      </c>
      <c r="AB503" s="4">
        <v>0</v>
      </c>
      <c r="AC503" s="10" t="s">
        <v>1172</v>
      </c>
      <c r="AD503" s="4">
        <v>205.57902173913044</v>
      </c>
      <c r="AE503" s="4">
        <v>20.200217391304342</v>
      </c>
      <c r="AF503" s="10">
        <v>9.8260110493849001E-2</v>
      </c>
      <c r="AG503" s="4">
        <v>0</v>
      </c>
      <c r="AH503" s="4">
        <v>0</v>
      </c>
      <c r="AI503" s="10" t="s">
        <v>1172</v>
      </c>
      <c r="AJ503" s="4">
        <v>0</v>
      </c>
      <c r="AK503" s="4">
        <v>0</v>
      </c>
      <c r="AL503" s="10" t="s">
        <v>1172</v>
      </c>
      <c r="AM503" s="1">
        <v>395843</v>
      </c>
      <c r="AN503" s="1">
        <v>3</v>
      </c>
      <c r="AX503"/>
      <c r="AY503"/>
    </row>
    <row r="504" spans="1:51" x14ac:dyDescent="0.25">
      <c r="A504" t="s">
        <v>721</v>
      </c>
      <c r="B504" t="s">
        <v>8</v>
      </c>
      <c r="C504" t="s">
        <v>1056</v>
      </c>
      <c r="D504" t="s">
        <v>768</v>
      </c>
      <c r="E504" s="4">
        <v>78.108695652173907</v>
      </c>
      <c r="F504" s="4">
        <v>277.04054347826087</v>
      </c>
      <c r="G504" s="4">
        <v>34.170978260869568</v>
      </c>
      <c r="H504" s="10">
        <v>0.12334287910300369</v>
      </c>
      <c r="I504" s="4">
        <v>241.65739130434781</v>
      </c>
      <c r="J504" s="4">
        <v>32.681847826086958</v>
      </c>
      <c r="K504" s="10">
        <v>0.13524042302073364</v>
      </c>
      <c r="L504" s="4">
        <v>57.607065217391309</v>
      </c>
      <c r="M504" s="4">
        <v>2.1043478260869564</v>
      </c>
      <c r="N504" s="10">
        <v>3.6529335735917046E-2</v>
      </c>
      <c r="O504" s="4">
        <v>27.060869565217391</v>
      </c>
      <c r="P504" s="4">
        <v>0.61521739130434772</v>
      </c>
      <c r="Q504" s="8">
        <v>2.2734575835475574E-2</v>
      </c>
      <c r="R504" s="4">
        <v>24.796195652173914</v>
      </c>
      <c r="S504" s="4">
        <v>0</v>
      </c>
      <c r="T504" s="10">
        <v>0</v>
      </c>
      <c r="U504" s="4">
        <v>5.75</v>
      </c>
      <c r="V504" s="4">
        <v>1.4891304347826086</v>
      </c>
      <c r="W504" s="10">
        <v>0.25897920604914931</v>
      </c>
      <c r="X504" s="4">
        <v>79.458913043478276</v>
      </c>
      <c r="Y504" s="4">
        <v>17.559456521739129</v>
      </c>
      <c r="Z504" s="10">
        <v>0.22098787724582838</v>
      </c>
      <c r="AA504" s="4">
        <v>4.8369565217391308</v>
      </c>
      <c r="AB504" s="4">
        <v>0</v>
      </c>
      <c r="AC504" s="10">
        <v>0</v>
      </c>
      <c r="AD504" s="4">
        <v>135.13760869565215</v>
      </c>
      <c r="AE504" s="4">
        <v>14.507173913043479</v>
      </c>
      <c r="AF504" s="10">
        <v>0.10735112196424582</v>
      </c>
      <c r="AG504" s="4">
        <v>0</v>
      </c>
      <c r="AH504" s="4">
        <v>0</v>
      </c>
      <c r="AI504" s="10" t="s">
        <v>1172</v>
      </c>
      <c r="AJ504" s="4">
        <v>0</v>
      </c>
      <c r="AK504" s="4">
        <v>0</v>
      </c>
      <c r="AL504" s="10" t="s">
        <v>1172</v>
      </c>
      <c r="AM504" s="1">
        <v>395719</v>
      </c>
      <c r="AN504" s="1">
        <v>3</v>
      </c>
      <c r="AX504"/>
      <c r="AY504"/>
    </row>
    <row r="505" spans="1:51" x14ac:dyDescent="0.25">
      <c r="A505" t="s">
        <v>721</v>
      </c>
      <c r="B505" t="s">
        <v>415</v>
      </c>
      <c r="C505" t="s">
        <v>1066</v>
      </c>
      <c r="D505" t="s">
        <v>777</v>
      </c>
      <c r="E505" s="4">
        <v>103.69565217391305</v>
      </c>
      <c r="F505" s="4">
        <v>336.41499999999996</v>
      </c>
      <c r="G505" s="4">
        <v>15.141304347826088</v>
      </c>
      <c r="H505" s="10">
        <v>4.5007815786531784E-2</v>
      </c>
      <c r="I505" s="4">
        <v>316.70847826086953</v>
      </c>
      <c r="J505" s="4">
        <v>15.141304347826088</v>
      </c>
      <c r="K505" s="10">
        <v>4.7808332858567656E-2</v>
      </c>
      <c r="L505" s="4">
        <v>51.222934782608704</v>
      </c>
      <c r="M505" s="4">
        <v>1.4673913043478262</v>
      </c>
      <c r="N505" s="10">
        <v>2.8647154064394557E-2</v>
      </c>
      <c r="O505" s="4">
        <v>31.516413043478263</v>
      </c>
      <c r="P505" s="4">
        <v>1.4673913043478262</v>
      </c>
      <c r="Q505" s="8">
        <v>4.6559591103324353E-2</v>
      </c>
      <c r="R505" s="4">
        <v>14.75</v>
      </c>
      <c r="S505" s="4">
        <v>0</v>
      </c>
      <c r="T505" s="10">
        <v>0</v>
      </c>
      <c r="U505" s="4">
        <v>4.9565217391304346</v>
      </c>
      <c r="V505" s="4">
        <v>0</v>
      </c>
      <c r="W505" s="10">
        <v>0</v>
      </c>
      <c r="X505" s="4">
        <v>99.146739130434781</v>
      </c>
      <c r="Y505" s="4">
        <v>13.581521739130435</v>
      </c>
      <c r="Z505" s="10">
        <v>0.13698404867620459</v>
      </c>
      <c r="AA505" s="4">
        <v>0</v>
      </c>
      <c r="AB505" s="4">
        <v>0</v>
      </c>
      <c r="AC505" s="10" t="s">
        <v>1172</v>
      </c>
      <c r="AD505" s="4">
        <v>186.04532608695649</v>
      </c>
      <c r="AE505" s="4">
        <v>9.2391304347826081E-2</v>
      </c>
      <c r="AF505" s="10">
        <v>4.9660642538605312E-4</v>
      </c>
      <c r="AG505" s="4">
        <v>0</v>
      </c>
      <c r="AH505" s="4">
        <v>0</v>
      </c>
      <c r="AI505" s="10" t="s">
        <v>1172</v>
      </c>
      <c r="AJ505" s="4">
        <v>0</v>
      </c>
      <c r="AK505" s="4">
        <v>0</v>
      </c>
      <c r="AL505" s="10" t="s">
        <v>1172</v>
      </c>
      <c r="AM505" s="1">
        <v>395691</v>
      </c>
      <c r="AN505" s="1">
        <v>3</v>
      </c>
      <c r="AX505"/>
      <c r="AY505"/>
    </row>
    <row r="506" spans="1:51" x14ac:dyDescent="0.25">
      <c r="A506" t="s">
        <v>721</v>
      </c>
      <c r="B506" t="s">
        <v>80</v>
      </c>
      <c r="C506" t="s">
        <v>903</v>
      </c>
      <c r="D506" t="s">
        <v>769</v>
      </c>
      <c r="E506" s="4">
        <v>97.347826086956516</v>
      </c>
      <c r="F506" s="4">
        <v>323.78858695652173</v>
      </c>
      <c r="G506" s="4">
        <v>83.125</v>
      </c>
      <c r="H506" s="10">
        <v>0.25672615820508216</v>
      </c>
      <c r="I506" s="4">
        <v>306.13423913043482</v>
      </c>
      <c r="J506" s="4">
        <v>77.557608695652164</v>
      </c>
      <c r="K506" s="10">
        <v>0.25334509761453744</v>
      </c>
      <c r="L506" s="4">
        <v>61.431304347826078</v>
      </c>
      <c r="M506" s="4">
        <v>16.906847826086956</v>
      </c>
      <c r="N506" s="10">
        <v>0.27521551114005044</v>
      </c>
      <c r="O506" s="4">
        <v>43.776956521739123</v>
      </c>
      <c r="P506" s="4">
        <v>11.33945652173913</v>
      </c>
      <c r="Q506" s="8">
        <v>0.25902797779256514</v>
      </c>
      <c r="R506" s="4">
        <v>16.784782608695654</v>
      </c>
      <c r="S506" s="4">
        <v>5.5673913043478267</v>
      </c>
      <c r="T506" s="10">
        <v>0.33169278590856105</v>
      </c>
      <c r="U506" s="4">
        <v>0.86956521739130432</v>
      </c>
      <c r="V506" s="4">
        <v>0</v>
      </c>
      <c r="W506" s="10">
        <v>0</v>
      </c>
      <c r="X506" s="4">
        <v>68.619565217391298</v>
      </c>
      <c r="Y506" s="4">
        <v>17.067934782608695</v>
      </c>
      <c r="Z506" s="10">
        <v>0.24873277364169177</v>
      </c>
      <c r="AA506" s="4">
        <v>0</v>
      </c>
      <c r="AB506" s="4">
        <v>0</v>
      </c>
      <c r="AC506" s="10" t="s">
        <v>1172</v>
      </c>
      <c r="AD506" s="4">
        <v>192.24043478260876</v>
      </c>
      <c r="AE506" s="4">
        <v>49.150217391304345</v>
      </c>
      <c r="AF506" s="10">
        <v>0.2556705484300682</v>
      </c>
      <c r="AG506" s="4">
        <v>1.4972826086956521</v>
      </c>
      <c r="AH506" s="4">
        <v>0</v>
      </c>
      <c r="AI506" s="10">
        <v>0</v>
      </c>
      <c r="AJ506" s="4">
        <v>0</v>
      </c>
      <c r="AK506" s="4">
        <v>0</v>
      </c>
      <c r="AL506" s="10" t="s">
        <v>1172</v>
      </c>
      <c r="AM506" s="1">
        <v>395171</v>
      </c>
      <c r="AN506" s="1">
        <v>3</v>
      </c>
      <c r="AX506"/>
      <c r="AY506"/>
    </row>
    <row r="507" spans="1:51" x14ac:dyDescent="0.25">
      <c r="A507" t="s">
        <v>721</v>
      </c>
      <c r="B507" t="s">
        <v>133</v>
      </c>
      <c r="C507" t="s">
        <v>950</v>
      </c>
      <c r="D507" t="s">
        <v>747</v>
      </c>
      <c r="E507" s="4">
        <v>107.51086956521739</v>
      </c>
      <c r="F507" s="4">
        <v>415.84782608695656</v>
      </c>
      <c r="G507" s="4">
        <v>0</v>
      </c>
      <c r="H507" s="10">
        <v>0</v>
      </c>
      <c r="I507" s="4">
        <v>387.39130434782612</v>
      </c>
      <c r="J507" s="4">
        <v>0</v>
      </c>
      <c r="K507" s="10">
        <v>0</v>
      </c>
      <c r="L507" s="4">
        <v>59.450543478260862</v>
      </c>
      <c r="M507" s="4">
        <v>0</v>
      </c>
      <c r="N507" s="10">
        <v>0</v>
      </c>
      <c r="O507" s="4">
        <v>35.602717391304338</v>
      </c>
      <c r="P507" s="4">
        <v>0</v>
      </c>
      <c r="Q507" s="8">
        <v>0</v>
      </c>
      <c r="R507" s="4">
        <v>23.847826086956523</v>
      </c>
      <c r="S507" s="4">
        <v>0</v>
      </c>
      <c r="T507" s="10">
        <v>0</v>
      </c>
      <c r="U507" s="4">
        <v>0</v>
      </c>
      <c r="V507" s="4">
        <v>0</v>
      </c>
      <c r="W507" s="10" t="s">
        <v>1172</v>
      </c>
      <c r="X507" s="4">
        <v>123.8125</v>
      </c>
      <c r="Y507" s="4">
        <v>0</v>
      </c>
      <c r="Z507" s="10">
        <v>0</v>
      </c>
      <c r="AA507" s="4">
        <v>4.6086956521739131</v>
      </c>
      <c r="AB507" s="4">
        <v>0</v>
      </c>
      <c r="AC507" s="10">
        <v>0</v>
      </c>
      <c r="AD507" s="4">
        <v>227.97608695652178</v>
      </c>
      <c r="AE507" s="4">
        <v>0</v>
      </c>
      <c r="AF507" s="10">
        <v>0</v>
      </c>
      <c r="AG507" s="4">
        <v>0</v>
      </c>
      <c r="AH507" s="4">
        <v>0</v>
      </c>
      <c r="AI507" s="10" t="s">
        <v>1172</v>
      </c>
      <c r="AJ507" s="4">
        <v>0</v>
      </c>
      <c r="AK507" s="4">
        <v>0</v>
      </c>
      <c r="AL507" s="10" t="s">
        <v>1172</v>
      </c>
      <c r="AM507" s="1">
        <v>395283</v>
      </c>
      <c r="AN507" s="1">
        <v>3</v>
      </c>
      <c r="AX507"/>
      <c r="AY507"/>
    </row>
    <row r="508" spans="1:51" x14ac:dyDescent="0.25">
      <c r="A508" t="s">
        <v>721</v>
      </c>
      <c r="B508" t="s">
        <v>163</v>
      </c>
      <c r="C508" t="s">
        <v>976</v>
      </c>
      <c r="D508" t="s">
        <v>750</v>
      </c>
      <c r="E508" s="4">
        <v>41.119565217391305</v>
      </c>
      <c r="F508" s="4">
        <v>142.03260869565219</v>
      </c>
      <c r="G508" s="4">
        <v>15.304347826086957</v>
      </c>
      <c r="H508" s="10">
        <v>0.10775235325629448</v>
      </c>
      <c r="I508" s="4">
        <v>127.85869565217392</v>
      </c>
      <c r="J508" s="4">
        <v>15.304347826086957</v>
      </c>
      <c r="K508" s="10">
        <v>0.11969735611663691</v>
      </c>
      <c r="L508" s="4">
        <v>44.171195652173914</v>
      </c>
      <c r="M508" s="4">
        <v>3.1929347826086958</v>
      </c>
      <c r="N508" s="10">
        <v>7.2285450630575204E-2</v>
      </c>
      <c r="O508" s="4">
        <v>34.432065217391305</v>
      </c>
      <c r="P508" s="4">
        <v>3.1929347826086958</v>
      </c>
      <c r="Q508" s="8">
        <v>9.2731433983111039E-2</v>
      </c>
      <c r="R508" s="4">
        <v>4.7826086956521738</v>
      </c>
      <c r="S508" s="4">
        <v>0</v>
      </c>
      <c r="T508" s="10">
        <v>0</v>
      </c>
      <c r="U508" s="4">
        <v>4.9565217391304346</v>
      </c>
      <c r="V508" s="4">
        <v>0</v>
      </c>
      <c r="W508" s="10">
        <v>0</v>
      </c>
      <c r="X508" s="4">
        <v>25.845108695652176</v>
      </c>
      <c r="Y508" s="4">
        <v>2.4592391304347827</v>
      </c>
      <c r="Z508" s="10">
        <v>9.5152980759121014E-2</v>
      </c>
      <c r="AA508" s="4">
        <v>4.4347826086956523</v>
      </c>
      <c r="AB508" s="4">
        <v>0</v>
      </c>
      <c r="AC508" s="10">
        <v>0</v>
      </c>
      <c r="AD508" s="4">
        <v>67.581521739130437</v>
      </c>
      <c r="AE508" s="4">
        <v>9.6521739130434785</v>
      </c>
      <c r="AF508" s="10">
        <v>0.14282267792521108</v>
      </c>
      <c r="AG508" s="4">
        <v>0</v>
      </c>
      <c r="AH508" s="4">
        <v>0</v>
      </c>
      <c r="AI508" s="10" t="s">
        <v>1172</v>
      </c>
      <c r="AJ508" s="4">
        <v>0</v>
      </c>
      <c r="AK508" s="4">
        <v>0</v>
      </c>
      <c r="AL508" s="10" t="s">
        <v>1172</v>
      </c>
      <c r="AM508" s="1">
        <v>395333</v>
      </c>
      <c r="AN508" s="1">
        <v>3</v>
      </c>
      <c r="AX508"/>
      <c r="AY508"/>
    </row>
    <row r="509" spans="1:51" x14ac:dyDescent="0.25">
      <c r="A509" t="s">
        <v>721</v>
      </c>
      <c r="B509" t="s">
        <v>457</v>
      </c>
      <c r="C509" t="s">
        <v>851</v>
      </c>
      <c r="D509" t="s">
        <v>766</v>
      </c>
      <c r="E509" s="4">
        <v>95.869565217391298</v>
      </c>
      <c r="F509" s="4">
        <v>289.38858695652175</v>
      </c>
      <c r="G509" s="4">
        <v>49.422282608695646</v>
      </c>
      <c r="H509" s="10">
        <v>0.17078172684163573</v>
      </c>
      <c r="I509" s="4">
        <v>280.9103260869565</v>
      </c>
      <c r="J509" s="4">
        <v>49.422282608695646</v>
      </c>
      <c r="K509" s="10">
        <v>0.17593615477629987</v>
      </c>
      <c r="L509" s="4">
        <v>85.440869565217412</v>
      </c>
      <c r="M509" s="4">
        <v>2.0311956521739134</v>
      </c>
      <c r="N509" s="10">
        <v>2.3773115401447224E-2</v>
      </c>
      <c r="O509" s="4">
        <v>76.962608695652193</v>
      </c>
      <c r="P509" s="4">
        <v>2.0311956521739134</v>
      </c>
      <c r="Q509" s="8">
        <v>2.639198029534387E-2</v>
      </c>
      <c r="R509" s="4">
        <v>0</v>
      </c>
      <c r="S509" s="4">
        <v>0</v>
      </c>
      <c r="T509" s="10" t="s">
        <v>1172</v>
      </c>
      <c r="U509" s="4">
        <v>8.4782608695652169</v>
      </c>
      <c r="V509" s="4">
        <v>0</v>
      </c>
      <c r="W509" s="10">
        <v>0</v>
      </c>
      <c r="X509" s="4">
        <v>50.89347826086955</v>
      </c>
      <c r="Y509" s="4">
        <v>14.258804347826086</v>
      </c>
      <c r="Z509" s="10">
        <v>0.28016957840331475</v>
      </c>
      <c r="AA509" s="4">
        <v>0</v>
      </c>
      <c r="AB509" s="4">
        <v>0</v>
      </c>
      <c r="AC509" s="10" t="s">
        <v>1172</v>
      </c>
      <c r="AD509" s="4">
        <v>153.05423913043478</v>
      </c>
      <c r="AE509" s="4">
        <v>33.132282608695647</v>
      </c>
      <c r="AF509" s="10">
        <v>0.21647412575394198</v>
      </c>
      <c r="AG509" s="4">
        <v>0</v>
      </c>
      <c r="AH509" s="4">
        <v>0</v>
      </c>
      <c r="AI509" s="10" t="s">
        <v>1172</v>
      </c>
      <c r="AJ509" s="4">
        <v>0</v>
      </c>
      <c r="AK509" s="4">
        <v>0</v>
      </c>
      <c r="AL509" s="10" t="s">
        <v>1172</v>
      </c>
      <c r="AM509" s="1">
        <v>395751</v>
      </c>
      <c r="AN509" s="1">
        <v>3</v>
      </c>
      <c r="AX509"/>
      <c r="AY509"/>
    </row>
    <row r="510" spans="1:51" x14ac:dyDescent="0.25">
      <c r="A510" t="s">
        <v>721</v>
      </c>
      <c r="B510" t="s">
        <v>367</v>
      </c>
      <c r="C510" t="s">
        <v>1051</v>
      </c>
      <c r="D510" t="s">
        <v>745</v>
      </c>
      <c r="E510" s="4">
        <v>103.72826086956522</v>
      </c>
      <c r="F510" s="4">
        <v>363.44347826086954</v>
      </c>
      <c r="G510" s="4">
        <v>34.817934782608695</v>
      </c>
      <c r="H510" s="10">
        <v>9.5800136376686773E-2</v>
      </c>
      <c r="I510" s="4">
        <v>333.81032608695654</v>
      </c>
      <c r="J510" s="4">
        <v>34.817934782608695</v>
      </c>
      <c r="K510" s="10">
        <v>0.10430454680883279</v>
      </c>
      <c r="L510" s="4">
        <v>44.040217391304338</v>
      </c>
      <c r="M510" s="4">
        <v>0</v>
      </c>
      <c r="N510" s="10">
        <v>0</v>
      </c>
      <c r="O510" s="4">
        <v>23.733152173913041</v>
      </c>
      <c r="P510" s="4">
        <v>0</v>
      </c>
      <c r="Q510" s="8">
        <v>0</v>
      </c>
      <c r="R510" s="4">
        <v>13.877717391304348</v>
      </c>
      <c r="S510" s="4">
        <v>0</v>
      </c>
      <c r="T510" s="10">
        <v>0</v>
      </c>
      <c r="U510" s="4">
        <v>6.4293478260869561</v>
      </c>
      <c r="V510" s="4">
        <v>0</v>
      </c>
      <c r="W510" s="10">
        <v>0</v>
      </c>
      <c r="X510" s="4">
        <v>89.316086956521744</v>
      </c>
      <c r="Y510" s="4">
        <v>23.548913043478262</v>
      </c>
      <c r="Z510" s="10">
        <v>0.26365813646696878</v>
      </c>
      <c r="AA510" s="4">
        <v>9.3260869565217384</v>
      </c>
      <c r="AB510" s="4">
        <v>0</v>
      </c>
      <c r="AC510" s="10">
        <v>0</v>
      </c>
      <c r="AD510" s="4">
        <v>220.28282608695653</v>
      </c>
      <c r="AE510" s="4">
        <v>11.269021739130435</v>
      </c>
      <c r="AF510" s="10">
        <v>5.115705994566274E-2</v>
      </c>
      <c r="AG510" s="4">
        <v>0.47826086956521741</v>
      </c>
      <c r="AH510" s="4">
        <v>0</v>
      </c>
      <c r="AI510" s="10">
        <v>0</v>
      </c>
      <c r="AJ510" s="4">
        <v>0</v>
      </c>
      <c r="AK510" s="4">
        <v>0</v>
      </c>
      <c r="AL510" s="10" t="s">
        <v>1172</v>
      </c>
      <c r="AM510" s="1">
        <v>395619</v>
      </c>
      <c r="AN510" s="1">
        <v>3</v>
      </c>
      <c r="AX510"/>
      <c r="AY510"/>
    </row>
    <row r="511" spans="1:51" x14ac:dyDescent="0.25">
      <c r="A511" t="s">
        <v>721</v>
      </c>
      <c r="B511" t="s">
        <v>363</v>
      </c>
      <c r="C511" t="s">
        <v>1049</v>
      </c>
      <c r="D511" t="s">
        <v>747</v>
      </c>
      <c r="E511" s="4">
        <v>55.358695652173914</v>
      </c>
      <c r="F511" s="4">
        <v>172.87771739130434</v>
      </c>
      <c r="G511" s="4">
        <v>28.304347826086953</v>
      </c>
      <c r="H511" s="10">
        <v>0.16372467344661185</v>
      </c>
      <c r="I511" s="4">
        <v>165.20380434782606</v>
      </c>
      <c r="J511" s="4">
        <v>28.304347826086953</v>
      </c>
      <c r="K511" s="10">
        <v>0.17132987910189984</v>
      </c>
      <c r="L511" s="4">
        <v>33.505434782608695</v>
      </c>
      <c r="M511" s="4">
        <v>2.8233695652173911</v>
      </c>
      <c r="N511" s="10">
        <v>8.4266017842660176E-2</v>
      </c>
      <c r="O511" s="4">
        <v>25.831521739130434</v>
      </c>
      <c r="P511" s="4">
        <v>2.8233695652173911</v>
      </c>
      <c r="Q511" s="8">
        <v>0.10929938985903639</v>
      </c>
      <c r="R511" s="4">
        <v>5.0217391304347823</v>
      </c>
      <c r="S511" s="4">
        <v>0</v>
      </c>
      <c r="T511" s="10">
        <v>0</v>
      </c>
      <c r="U511" s="4">
        <v>2.652173913043478</v>
      </c>
      <c r="V511" s="4">
        <v>0</v>
      </c>
      <c r="W511" s="10">
        <v>0</v>
      </c>
      <c r="X511" s="4">
        <v>54.152173913043477</v>
      </c>
      <c r="Y511" s="4">
        <v>13.076086956521738</v>
      </c>
      <c r="Z511" s="10">
        <v>0.24146928944199117</v>
      </c>
      <c r="AA511" s="4">
        <v>0</v>
      </c>
      <c r="AB511" s="4">
        <v>0</v>
      </c>
      <c r="AC511" s="10" t="s">
        <v>1172</v>
      </c>
      <c r="AD511" s="4">
        <v>78.676630434782609</v>
      </c>
      <c r="AE511" s="4">
        <v>12.404891304347826</v>
      </c>
      <c r="AF511" s="10">
        <v>0.15766932614927642</v>
      </c>
      <c r="AG511" s="4">
        <v>6.5434782608695654</v>
      </c>
      <c r="AH511" s="4">
        <v>0</v>
      </c>
      <c r="AI511" s="10">
        <v>0</v>
      </c>
      <c r="AJ511" s="4">
        <v>0</v>
      </c>
      <c r="AK511" s="4">
        <v>0</v>
      </c>
      <c r="AL511" s="10" t="s">
        <v>1172</v>
      </c>
      <c r="AM511" s="1">
        <v>395614</v>
      </c>
      <c r="AN511" s="1">
        <v>3</v>
      </c>
      <c r="AX511"/>
      <c r="AY511"/>
    </row>
    <row r="512" spans="1:51" x14ac:dyDescent="0.25">
      <c r="A512" t="s">
        <v>721</v>
      </c>
      <c r="B512" t="s">
        <v>11</v>
      </c>
      <c r="C512" t="s">
        <v>1052</v>
      </c>
      <c r="D512" t="s">
        <v>746</v>
      </c>
      <c r="E512" s="4">
        <v>78.554347826086953</v>
      </c>
      <c r="F512" s="4">
        <v>239.37097826086955</v>
      </c>
      <c r="G512" s="4">
        <v>99.843478260869574</v>
      </c>
      <c r="H512" s="10">
        <v>0.41710770029965316</v>
      </c>
      <c r="I512" s="4">
        <v>225.82749999999999</v>
      </c>
      <c r="J512" s="4">
        <v>99.843478260869574</v>
      </c>
      <c r="K512" s="10">
        <v>0.44212276299772874</v>
      </c>
      <c r="L512" s="4">
        <v>41.978804347826092</v>
      </c>
      <c r="M512" s="4">
        <v>2.2130434782608694</v>
      </c>
      <c r="N512" s="10">
        <v>5.2718116026462619E-2</v>
      </c>
      <c r="O512" s="4">
        <v>28.435326086956525</v>
      </c>
      <c r="P512" s="4">
        <v>2.2130434782608694</v>
      </c>
      <c r="Q512" s="8">
        <v>7.7827258653313192E-2</v>
      </c>
      <c r="R512" s="4">
        <v>8.0652173913043477</v>
      </c>
      <c r="S512" s="4">
        <v>0</v>
      </c>
      <c r="T512" s="10">
        <v>0</v>
      </c>
      <c r="U512" s="4">
        <v>5.4782608695652177</v>
      </c>
      <c r="V512" s="4">
        <v>0</v>
      </c>
      <c r="W512" s="10">
        <v>0</v>
      </c>
      <c r="X512" s="4">
        <v>66.906956521739133</v>
      </c>
      <c r="Y512" s="4">
        <v>50.803152173913048</v>
      </c>
      <c r="Z512" s="10">
        <v>0.75931046358993026</v>
      </c>
      <c r="AA512" s="4">
        <v>0</v>
      </c>
      <c r="AB512" s="4">
        <v>0</v>
      </c>
      <c r="AC512" s="10" t="s">
        <v>1172</v>
      </c>
      <c r="AD512" s="4">
        <v>130.01141304347826</v>
      </c>
      <c r="AE512" s="4">
        <v>46.827282608695647</v>
      </c>
      <c r="AF512" s="10">
        <v>0.36017824522094627</v>
      </c>
      <c r="AG512" s="4">
        <v>0.47380434782608699</v>
      </c>
      <c r="AH512" s="4">
        <v>0</v>
      </c>
      <c r="AI512" s="10">
        <v>0</v>
      </c>
      <c r="AJ512" s="4">
        <v>0</v>
      </c>
      <c r="AK512" s="4">
        <v>0</v>
      </c>
      <c r="AL512" s="10" t="s">
        <v>1172</v>
      </c>
      <c r="AM512" s="1">
        <v>395624</v>
      </c>
      <c r="AN512" s="1">
        <v>3</v>
      </c>
      <c r="AX512"/>
      <c r="AY512"/>
    </row>
    <row r="513" spans="1:51" x14ac:dyDescent="0.25">
      <c r="A513" t="s">
        <v>721</v>
      </c>
      <c r="B513" t="s">
        <v>309</v>
      </c>
      <c r="C513" t="s">
        <v>881</v>
      </c>
      <c r="D513" t="s">
        <v>774</v>
      </c>
      <c r="E513" s="4">
        <v>208.58695652173913</v>
      </c>
      <c r="F513" s="4">
        <v>640.57782608695652</v>
      </c>
      <c r="G513" s="4">
        <v>12.419130434782607</v>
      </c>
      <c r="H513" s="10">
        <v>1.9387387338469547E-2</v>
      </c>
      <c r="I513" s="4">
        <v>581.17565217391302</v>
      </c>
      <c r="J513" s="4">
        <v>12.419130434782607</v>
      </c>
      <c r="K513" s="10">
        <v>2.1368979220530496E-2</v>
      </c>
      <c r="L513" s="4">
        <v>101.13108695652174</v>
      </c>
      <c r="M513" s="4">
        <v>12.419130434782607</v>
      </c>
      <c r="N513" s="10">
        <v>0.12280230351051045</v>
      </c>
      <c r="O513" s="4">
        <v>58.826739130434788</v>
      </c>
      <c r="P513" s="4">
        <v>12.419130434782607</v>
      </c>
      <c r="Q513" s="8">
        <v>0.21111369792648266</v>
      </c>
      <c r="R513" s="4">
        <v>34.782608695652172</v>
      </c>
      <c r="S513" s="4">
        <v>0</v>
      </c>
      <c r="T513" s="10">
        <v>0</v>
      </c>
      <c r="U513" s="4">
        <v>7.5217391304347823</v>
      </c>
      <c r="V513" s="4">
        <v>0</v>
      </c>
      <c r="W513" s="10">
        <v>0</v>
      </c>
      <c r="X513" s="4">
        <v>162.27717391304347</v>
      </c>
      <c r="Y513" s="4">
        <v>0</v>
      </c>
      <c r="Z513" s="10">
        <v>0</v>
      </c>
      <c r="AA513" s="4">
        <v>17.097826086956523</v>
      </c>
      <c r="AB513" s="4">
        <v>0</v>
      </c>
      <c r="AC513" s="10">
        <v>0</v>
      </c>
      <c r="AD513" s="4">
        <v>326.34347826086957</v>
      </c>
      <c r="AE513" s="4">
        <v>0</v>
      </c>
      <c r="AF513" s="10">
        <v>0</v>
      </c>
      <c r="AG513" s="4">
        <v>26.551630434782609</v>
      </c>
      <c r="AH513" s="4">
        <v>0</v>
      </c>
      <c r="AI513" s="10">
        <v>0</v>
      </c>
      <c r="AJ513" s="4">
        <v>7.1766304347826084</v>
      </c>
      <c r="AK513" s="4">
        <v>0</v>
      </c>
      <c r="AL513" s="10" t="s">
        <v>1172</v>
      </c>
      <c r="AM513" s="1">
        <v>395537</v>
      </c>
      <c r="AN513" s="1">
        <v>3</v>
      </c>
      <c r="AX513"/>
      <c r="AY513"/>
    </row>
    <row r="514" spans="1:51" x14ac:dyDescent="0.25">
      <c r="A514" t="s">
        <v>721</v>
      </c>
      <c r="B514" t="s">
        <v>85</v>
      </c>
      <c r="C514" t="s">
        <v>818</v>
      </c>
      <c r="D514" t="s">
        <v>761</v>
      </c>
      <c r="E514" s="4">
        <v>110.66304347826087</v>
      </c>
      <c r="F514" s="4">
        <v>318.85054347826087</v>
      </c>
      <c r="G514" s="4">
        <v>125.13586956521739</v>
      </c>
      <c r="H514" s="10">
        <v>0.39245932655513605</v>
      </c>
      <c r="I514" s="4">
        <v>304.7771739130435</v>
      </c>
      <c r="J514" s="4">
        <v>125.13586956521739</v>
      </c>
      <c r="K514" s="10">
        <v>0.41058150109666719</v>
      </c>
      <c r="L514" s="4">
        <v>55.676630434782609</v>
      </c>
      <c r="M514" s="4">
        <v>27.059782608695652</v>
      </c>
      <c r="N514" s="10">
        <v>0.48601688711015667</v>
      </c>
      <c r="O514" s="4">
        <v>41.603260869565219</v>
      </c>
      <c r="P514" s="4">
        <v>27.059782608695652</v>
      </c>
      <c r="Q514" s="8">
        <v>0.65042455911169172</v>
      </c>
      <c r="R514" s="4">
        <v>8.9510869565217384</v>
      </c>
      <c r="S514" s="4">
        <v>0</v>
      </c>
      <c r="T514" s="10">
        <v>0</v>
      </c>
      <c r="U514" s="4">
        <v>5.1222826086956523</v>
      </c>
      <c r="V514" s="4">
        <v>0</v>
      </c>
      <c r="W514" s="10">
        <v>0</v>
      </c>
      <c r="X514" s="4">
        <v>66.108695652173907</v>
      </c>
      <c r="Y514" s="4">
        <v>24.953804347826086</v>
      </c>
      <c r="Z514" s="10">
        <v>0.37746629398224268</v>
      </c>
      <c r="AA514" s="4">
        <v>0</v>
      </c>
      <c r="AB514" s="4">
        <v>0</v>
      </c>
      <c r="AC514" s="10" t="s">
        <v>1172</v>
      </c>
      <c r="AD514" s="4">
        <v>193.8016304347826</v>
      </c>
      <c r="AE514" s="4">
        <v>72.706521739130437</v>
      </c>
      <c r="AF514" s="10">
        <v>0.37515949466481585</v>
      </c>
      <c r="AG514" s="4">
        <v>3.2635869565217392</v>
      </c>
      <c r="AH514" s="4">
        <v>0.41576086956521741</v>
      </c>
      <c r="AI514" s="10">
        <v>0.12739383846794339</v>
      </c>
      <c r="AJ514" s="4">
        <v>0</v>
      </c>
      <c r="AK514" s="4">
        <v>0</v>
      </c>
      <c r="AL514" s="10" t="s">
        <v>1172</v>
      </c>
      <c r="AM514" s="1">
        <v>395177</v>
      </c>
      <c r="AN514" s="1">
        <v>3</v>
      </c>
      <c r="AX514"/>
      <c r="AY514"/>
    </row>
    <row r="515" spans="1:51" x14ac:dyDescent="0.25">
      <c r="A515" t="s">
        <v>721</v>
      </c>
      <c r="B515" t="s">
        <v>468</v>
      </c>
      <c r="C515" t="s">
        <v>853</v>
      </c>
      <c r="D515" t="s">
        <v>793</v>
      </c>
      <c r="E515" s="4">
        <v>116.26086956521739</v>
      </c>
      <c r="F515" s="4">
        <v>347.16521739130434</v>
      </c>
      <c r="G515" s="4">
        <v>78.149673913043472</v>
      </c>
      <c r="H515" s="10">
        <v>0.22510801773369402</v>
      </c>
      <c r="I515" s="4">
        <v>322.09456521739133</v>
      </c>
      <c r="J515" s="4">
        <v>78.149673913043472</v>
      </c>
      <c r="K515" s="10">
        <v>0.24262959500821724</v>
      </c>
      <c r="L515" s="4">
        <v>44.640543478260874</v>
      </c>
      <c r="M515" s="4">
        <v>2.2826086956521738</v>
      </c>
      <c r="N515" s="10">
        <v>5.1133084810308427E-2</v>
      </c>
      <c r="O515" s="4">
        <v>24.526413043478261</v>
      </c>
      <c r="P515" s="4">
        <v>2.2826086956521738</v>
      </c>
      <c r="Q515" s="8">
        <v>9.306736747871637E-2</v>
      </c>
      <c r="R515" s="4">
        <v>13.953804347826088</v>
      </c>
      <c r="S515" s="4">
        <v>0</v>
      </c>
      <c r="T515" s="10">
        <v>0</v>
      </c>
      <c r="U515" s="4">
        <v>6.1603260869565215</v>
      </c>
      <c r="V515" s="4">
        <v>0</v>
      </c>
      <c r="W515" s="10">
        <v>0</v>
      </c>
      <c r="X515" s="4">
        <v>75.645434782608703</v>
      </c>
      <c r="Y515" s="4">
        <v>13.313913043478257</v>
      </c>
      <c r="Z515" s="10">
        <v>0.17600418428078357</v>
      </c>
      <c r="AA515" s="4">
        <v>4.9565217391304346</v>
      </c>
      <c r="AB515" s="4">
        <v>0</v>
      </c>
      <c r="AC515" s="10">
        <v>0</v>
      </c>
      <c r="AD515" s="4">
        <v>157.63304347826087</v>
      </c>
      <c r="AE515" s="4">
        <v>62.553152173913034</v>
      </c>
      <c r="AF515" s="10">
        <v>0.39682766248524359</v>
      </c>
      <c r="AG515" s="4">
        <v>64.289673913043472</v>
      </c>
      <c r="AH515" s="4">
        <v>0</v>
      </c>
      <c r="AI515" s="10">
        <v>0</v>
      </c>
      <c r="AJ515" s="4">
        <v>0</v>
      </c>
      <c r="AK515" s="4">
        <v>0</v>
      </c>
      <c r="AL515" s="10" t="s">
        <v>1172</v>
      </c>
      <c r="AM515" s="1">
        <v>395767</v>
      </c>
      <c r="AN515" s="1">
        <v>3</v>
      </c>
      <c r="AX515"/>
      <c r="AY515"/>
    </row>
    <row r="516" spans="1:51" x14ac:dyDescent="0.25">
      <c r="A516" t="s">
        <v>721</v>
      </c>
      <c r="B516" t="s">
        <v>89</v>
      </c>
      <c r="C516" t="s">
        <v>936</v>
      </c>
      <c r="D516" t="s">
        <v>756</v>
      </c>
      <c r="E516" s="4">
        <v>55.25</v>
      </c>
      <c r="F516" s="4">
        <v>164.6766304347826</v>
      </c>
      <c r="G516" s="4">
        <v>12.418478260869566</v>
      </c>
      <c r="H516" s="10">
        <v>7.5411296843286429E-2</v>
      </c>
      <c r="I516" s="4">
        <v>141.31793478260869</v>
      </c>
      <c r="J516" s="4">
        <v>12.418478260869566</v>
      </c>
      <c r="K516" s="10">
        <v>8.7876165753292962E-2</v>
      </c>
      <c r="L516" s="4">
        <v>46.252717391304344</v>
      </c>
      <c r="M516" s="4">
        <v>0</v>
      </c>
      <c r="N516" s="10">
        <v>0</v>
      </c>
      <c r="O516" s="4">
        <v>22.894021739130434</v>
      </c>
      <c r="P516" s="4">
        <v>0</v>
      </c>
      <c r="Q516" s="8">
        <v>0</v>
      </c>
      <c r="R516" s="4">
        <v>15.097826086956522</v>
      </c>
      <c r="S516" s="4">
        <v>0</v>
      </c>
      <c r="T516" s="10">
        <v>0</v>
      </c>
      <c r="U516" s="4">
        <v>8.2608695652173907</v>
      </c>
      <c r="V516" s="4">
        <v>0</v>
      </c>
      <c r="W516" s="10">
        <v>0</v>
      </c>
      <c r="X516" s="4">
        <v>22.567934782608695</v>
      </c>
      <c r="Y516" s="4">
        <v>7.5760869565217392</v>
      </c>
      <c r="Z516" s="10">
        <v>0.33570138470800726</v>
      </c>
      <c r="AA516" s="4">
        <v>0</v>
      </c>
      <c r="AB516" s="4">
        <v>0</v>
      </c>
      <c r="AC516" s="10" t="s">
        <v>1172</v>
      </c>
      <c r="AD516" s="4">
        <v>91.608695652173907</v>
      </c>
      <c r="AE516" s="4">
        <v>3.8831521739130435</v>
      </c>
      <c r="AF516" s="10">
        <v>4.2388467014712862E-2</v>
      </c>
      <c r="AG516" s="4">
        <v>4.2472826086956523</v>
      </c>
      <c r="AH516" s="4">
        <v>0.95923913043478259</v>
      </c>
      <c r="AI516" s="10">
        <v>0.22584772872680742</v>
      </c>
      <c r="AJ516" s="4">
        <v>0</v>
      </c>
      <c r="AK516" s="4">
        <v>0</v>
      </c>
      <c r="AL516" s="10" t="s">
        <v>1172</v>
      </c>
      <c r="AM516" s="1">
        <v>395193</v>
      </c>
      <c r="AN516" s="1">
        <v>3</v>
      </c>
      <c r="AX516"/>
      <c r="AY516"/>
    </row>
    <row r="517" spans="1:51" x14ac:dyDescent="0.25">
      <c r="A517" t="s">
        <v>721</v>
      </c>
      <c r="B517" t="s">
        <v>43</v>
      </c>
      <c r="C517" t="s">
        <v>913</v>
      </c>
      <c r="D517" t="s">
        <v>756</v>
      </c>
      <c r="E517" s="4">
        <v>141.2391304347826</v>
      </c>
      <c r="F517" s="4">
        <v>492.99891304347835</v>
      </c>
      <c r="G517" s="4">
        <v>138.70326086956524</v>
      </c>
      <c r="H517" s="10">
        <v>0.28134597703937086</v>
      </c>
      <c r="I517" s="4">
        <v>474.52608695652185</v>
      </c>
      <c r="J517" s="4">
        <v>138.70326086956524</v>
      </c>
      <c r="K517" s="10">
        <v>0.29229849460789253</v>
      </c>
      <c r="L517" s="4">
        <v>78.094565217391278</v>
      </c>
      <c r="M517" s="4">
        <v>13.541304347826081</v>
      </c>
      <c r="N517" s="10">
        <v>0.17339624479797344</v>
      </c>
      <c r="O517" s="4">
        <v>59.621739130434754</v>
      </c>
      <c r="P517" s="4">
        <v>13.541304347826081</v>
      </c>
      <c r="Q517" s="8">
        <v>0.22712025085685117</v>
      </c>
      <c r="R517" s="4">
        <v>13.081521739130435</v>
      </c>
      <c r="S517" s="4">
        <v>0</v>
      </c>
      <c r="T517" s="10">
        <v>0</v>
      </c>
      <c r="U517" s="4">
        <v>5.3913043478260869</v>
      </c>
      <c r="V517" s="4">
        <v>0</v>
      </c>
      <c r="W517" s="10">
        <v>0</v>
      </c>
      <c r="X517" s="4">
        <v>118.76956521739137</v>
      </c>
      <c r="Y517" s="4">
        <v>31.75869565217392</v>
      </c>
      <c r="Z517" s="10">
        <v>0.26739759124354789</v>
      </c>
      <c r="AA517" s="4">
        <v>0</v>
      </c>
      <c r="AB517" s="4">
        <v>0</v>
      </c>
      <c r="AC517" s="10" t="s">
        <v>1172</v>
      </c>
      <c r="AD517" s="4">
        <v>292.53913043478269</v>
      </c>
      <c r="AE517" s="4">
        <v>93.403260869565244</v>
      </c>
      <c r="AF517" s="10">
        <v>0.31928467391950538</v>
      </c>
      <c r="AG517" s="4">
        <v>0</v>
      </c>
      <c r="AH517" s="4">
        <v>0</v>
      </c>
      <c r="AI517" s="10" t="s">
        <v>1172</v>
      </c>
      <c r="AJ517" s="4">
        <v>3.5956521739130447</v>
      </c>
      <c r="AK517" s="4">
        <v>0</v>
      </c>
      <c r="AL517" s="10" t="s">
        <v>1172</v>
      </c>
      <c r="AM517" s="1">
        <v>395052</v>
      </c>
      <c r="AN517" s="1">
        <v>3</v>
      </c>
      <c r="AX517"/>
      <c r="AY517"/>
    </row>
    <row r="518" spans="1:51" x14ac:dyDescent="0.25">
      <c r="A518" t="s">
        <v>721</v>
      </c>
      <c r="B518" t="s">
        <v>223</v>
      </c>
      <c r="C518" t="s">
        <v>1001</v>
      </c>
      <c r="D518" t="s">
        <v>784</v>
      </c>
      <c r="E518" s="4">
        <v>124.98913043478261</v>
      </c>
      <c r="F518" s="4">
        <v>393.02923913043486</v>
      </c>
      <c r="G518" s="4">
        <v>163.09652173913042</v>
      </c>
      <c r="H518" s="10">
        <v>0.41497299819213573</v>
      </c>
      <c r="I518" s="4">
        <v>353.32815217391311</v>
      </c>
      <c r="J518" s="4">
        <v>163.09652173913042</v>
      </c>
      <c r="K518" s="10">
        <v>0.46160069820548011</v>
      </c>
      <c r="L518" s="4">
        <v>56.113586956521743</v>
      </c>
      <c r="M518" s="4">
        <v>0.375</v>
      </c>
      <c r="N518" s="10">
        <v>6.6828734418735289E-3</v>
      </c>
      <c r="O518" s="4">
        <v>16.412500000000001</v>
      </c>
      <c r="P518" s="4">
        <v>0.375</v>
      </c>
      <c r="Q518" s="8">
        <v>2.2848438690022847E-2</v>
      </c>
      <c r="R518" s="4">
        <v>35.266304347826093</v>
      </c>
      <c r="S518" s="4">
        <v>0</v>
      </c>
      <c r="T518" s="10">
        <v>0</v>
      </c>
      <c r="U518" s="4">
        <v>4.4347826086956523</v>
      </c>
      <c r="V518" s="4">
        <v>0</v>
      </c>
      <c r="W518" s="10">
        <v>0</v>
      </c>
      <c r="X518" s="4">
        <v>87.990869565217395</v>
      </c>
      <c r="Y518" s="4">
        <v>33.451413043478261</v>
      </c>
      <c r="Z518" s="10">
        <v>0.38016913810227343</v>
      </c>
      <c r="AA518" s="4">
        <v>0</v>
      </c>
      <c r="AB518" s="4">
        <v>0</v>
      </c>
      <c r="AC518" s="10" t="s">
        <v>1172</v>
      </c>
      <c r="AD518" s="4">
        <v>248.92478260869572</v>
      </c>
      <c r="AE518" s="4">
        <v>129.27010869565217</v>
      </c>
      <c r="AF518" s="10">
        <v>0.51931393628597411</v>
      </c>
      <c r="AG518" s="4">
        <v>0</v>
      </c>
      <c r="AH518" s="4">
        <v>0</v>
      </c>
      <c r="AI518" s="10" t="s">
        <v>1172</v>
      </c>
      <c r="AJ518" s="4">
        <v>0</v>
      </c>
      <c r="AK518" s="4">
        <v>0</v>
      </c>
      <c r="AL518" s="10" t="s">
        <v>1172</v>
      </c>
      <c r="AM518" s="1">
        <v>395416</v>
      </c>
      <c r="AN518" s="1">
        <v>3</v>
      </c>
      <c r="AX518"/>
      <c r="AY518"/>
    </row>
    <row r="519" spans="1:51" x14ac:dyDescent="0.25">
      <c r="A519" t="s">
        <v>721</v>
      </c>
      <c r="B519" t="s">
        <v>359</v>
      </c>
      <c r="C519" t="s">
        <v>1048</v>
      </c>
      <c r="D519" t="s">
        <v>751</v>
      </c>
      <c r="E519" s="4">
        <v>103.89130434782609</v>
      </c>
      <c r="F519" s="4">
        <v>469.05706521739137</v>
      </c>
      <c r="G519" s="4">
        <v>6.4103260869565215</v>
      </c>
      <c r="H519" s="10">
        <v>1.366640983008232E-2</v>
      </c>
      <c r="I519" s="4">
        <v>436.70108695652175</v>
      </c>
      <c r="J519" s="4">
        <v>6.4103260869565215</v>
      </c>
      <c r="K519" s="10">
        <v>1.4678979005139819E-2</v>
      </c>
      <c r="L519" s="4">
        <v>79.410326086956516</v>
      </c>
      <c r="M519" s="4">
        <v>0</v>
      </c>
      <c r="N519" s="10">
        <v>0</v>
      </c>
      <c r="O519" s="4">
        <v>55.236413043478258</v>
      </c>
      <c r="P519" s="4">
        <v>0</v>
      </c>
      <c r="Q519" s="8">
        <v>0</v>
      </c>
      <c r="R519" s="4">
        <v>19.445652173913043</v>
      </c>
      <c r="S519" s="4">
        <v>0</v>
      </c>
      <c r="T519" s="10">
        <v>0</v>
      </c>
      <c r="U519" s="4">
        <v>4.7282608695652177</v>
      </c>
      <c r="V519" s="4">
        <v>0</v>
      </c>
      <c r="W519" s="10">
        <v>0</v>
      </c>
      <c r="X519" s="4">
        <v>129.52717391304347</v>
      </c>
      <c r="Y519" s="4">
        <v>0</v>
      </c>
      <c r="Z519" s="10">
        <v>0</v>
      </c>
      <c r="AA519" s="4">
        <v>8.1820652173913047</v>
      </c>
      <c r="AB519" s="4">
        <v>0</v>
      </c>
      <c r="AC519" s="10">
        <v>0</v>
      </c>
      <c r="AD519" s="4">
        <v>214.78532608695653</v>
      </c>
      <c r="AE519" s="4">
        <v>6.4103260869565215</v>
      </c>
      <c r="AF519" s="10">
        <v>2.9845270176237646E-2</v>
      </c>
      <c r="AG519" s="4">
        <v>37.152173913043477</v>
      </c>
      <c r="AH519" s="4">
        <v>0</v>
      </c>
      <c r="AI519" s="10">
        <v>0</v>
      </c>
      <c r="AJ519" s="4">
        <v>0</v>
      </c>
      <c r="AK519" s="4">
        <v>0</v>
      </c>
      <c r="AL519" s="10" t="s">
        <v>1172</v>
      </c>
      <c r="AM519" s="1">
        <v>395609</v>
      </c>
      <c r="AN519" s="1">
        <v>3</v>
      </c>
      <c r="AX519"/>
      <c r="AY519"/>
    </row>
    <row r="520" spans="1:51" x14ac:dyDescent="0.25">
      <c r="A520" t="s">
        <v>721</v>
      </c>
      <c r="B520" t="s">
        <v>154</v>
      </c>
      <c r="C520" t="s">
        <v>971</v>
      </c>
      <c r="D520" t="s">
        <v>736</v>
      </c>
      <c r="E520" s="4">
        <v>101.84782608695652</v>
      </c>
      <c r="F520" s="4">
        <v>461.02967391304344</v>
      </c>
      <c r="G520" s="4">
        <v>85.695652173913047</v>
      </c>
      <c r="H520" s="10">
        <v>0.18587882087189994</v>
      </c>
      <c r="I520" s="4">
        <v>450.85576086956519</v>
      </c>
      <c r="J520" s="4">
        <v>85.695652173913047</v>
      </c>
      <c r="K520" s="10">
        <v>0.19007332191704041</v>
      </c>
      <c r="L520" s="4">
        <v>89.134239130434764</v>
      </c>
      <c r="M520" s="4">
        <v>3.5652173913043477</v>
      </c>
      <c r="N520" s="10">
        <v>3.9998292755797013E-2</v>
      </c>
      <c r="O520" s="4">
        <v>78.960326086956499</v>
      </c>
      <c r="P520" s="4">
        <v>3.5652173913043477</v>
      </c>
      <c r="Q520" s="8">
        <v>4.5152009470909311E-2</v>
      </c>
      <c r="R520" s="4">
        <v>0</v>
      </c>
      <c r="S520" s="4">
        <v>0</v>
      </c>
      <c r="T520" s="10" t="s">
        <v>1172</v>
      </c>
      <c r="U520" s="4">
        <v>10.173913043478262</v>
      </c>
      <c r="V520" s="4">
        <v>0</v>
      </c>
      <c r="W520" s="10">
        <v>0</v>
      </c>
      <c r="X520" s="4">
        <v>106.28847826086954</v>
      </c>
      <c r="Y520" s="4">
        <v>25.423913043478262</v>
      </c>
      <c r="Z520" s="10">
        <v>0.239197262577031</v>
      </c>
      <c r="AA520" s="4">
        <v>0</v>
      </c>
      <c r="AB520" s="4">
        <v>0</v>
      </c>
      <c r="AC520" s="10" t="s">
        <v>1172</v>
      </c>
      <c r="AD520" s="4">
        <v>265.60695652173916</v>
      </c>
      <c r="AE520" s="4">
        <v>56.706521739130437</v>
      </c>
      <c r="AF520" s="10">
        <v>0.21349787852596838</v>
      </c>
      <c r="AG520" s="4">
        <v>0</v>
      </c>
      <c r="AH520" s="4">
        <v>0</v>
      </c>
      <c r="AI520" s="10" t="s">
        <v>1172</v>
      </c>
      <c r="AJ520" s="4">
        <v>0</v>
      </c>
      <c r="AK520" s="4">
        <v>0</v>
      </c>
      <c r="AL520" s="10" t="s">
        <v>1172</v>
      </c>
      <c r="AM520" s="1">
        <v>395321</v>
      </c>
      <c r="AN520" s="1">
        <v>3</v>
      </c>
      <c r="AX520"/>
      <c r="AY520"/>
    </row>
    <row r="521" spans="1:51" x14ac:dyDescent="0.25">
      <c r="A521" t="s">
        <v>721</v>
      </c>
      <c r="B521" t="s">
        <v>10</v>
      </c>
      <c r="C521" t="s">
        <v>849</v>
      </c>
      <c r="D521" t="s">
        <v>781</v>
      </c>
      <c r="E521" s="4">
        <v>146.91304347826087</v>
      </c>
      <c r="F521" s="4">
        <v>584.67706521739126</v>
      </c>
      <c r="G521" s="4">
        <v>92.041195652173911</v>
      </c>
      <c r="H521" s="10">
        <v>0.15742227825877125</v>
      </c>
      <c r="I521" s="4">
        <v>534.924347826087</v>
      </c>
      <c r="J521" s="4">
        <v>92.041195652173911</v>
      </c>
      <c r="K521" s="10">
        <v>0.17206394890459925</v>
      </c>
      <c r="L521" s="4">
        <v>78.323369565217391</v>
      </c>
      <c r="M521" s="4">
        <v>0</v>
      </c>
      <c r="N521" s="10">
        <v>0</v>
      </c>
      <c r="O521" s="4">
        <v>38.980978260869563</v>
      </c>
      <c r="P521" s="4">
        <v>0</v>
      </c>
      <c r="Q521" s="8">
        <v>0</v>
      </c>
      <c r="R521" s="4">
        <v>34.038043478260867</v>
      </c>
      <c r="S521" s="4">
        <v>0</v>
      </c>
      <c r="T521" s="10">
        <v>0</v>
      </c>
      <c r="U521" s="4">
        <v>5.3043478260869561</v>
      </c>
      <c r="V521" s="4">
        <v>0</v>
      </c>
      <c r="W521" s="10">
        <v>0</v>
      </c>
      <c r="X521" s="4">
        <v>181.16847826086956</v>
      </c>
      <c r="Y521" s="4">
        <v>41.247282608695649</v>
      </c>
      <c r="Z521" s="10">
        <v>0.22767361631918404</v>
      </c>
      <c r="AA521" s="4">
        <v>10.410326086956522</v>
      </c>
      <c r="AB521" s="4">
        <v>0</v>
      </c>
      <c r="AC521" s="10">
        <v>0</v>
      </c>
      <c r="AD521" s="4">
        <v>306.20152173913044</v>
      </c>
      <c r="AE521" s="4">
        <v>50.79391304347827</v>
      </c>
      <c r="AF521" s="10">
        <v>0.1658839340672916</v>
      </c>
      <c r="AG521" s="4">
        <v>8.5733695652173907</v>
      </c>
      <c r="AH521" s="4">
        <v>0</v>
      </c>
      <c r="AI521" s="10">
        <v>0</v>
      </c>
      <c r="AJ521" s="4">
        <v>0</v>
      </c>
      <c r="AK521" s="4">
        <v>0</v>
      </c>
      <c r="AL521" s="10" t="s">
        <v>1172</v>
      </c>
      <c r="AM521" s="1">
        <v>395539</v>
      </c>
      <c r="AN521" s="1">
        <v>3</v>
      </c>
      <c r="AX521"/>
      <c r="AY521"/>
    </row>
    <row r="522" spans="1:51" x14ac:dyDescent="0.25">
      <c r="A522" t="s">
        <v>721</v>
      </c>
      <c r="B522" t="s">
        <v>487</v>
      </c>
      <c r="C522" t="s">
        <v>879</v>
      </c>
      <c r="D522" t="s">
        <v>754</v>
      </c>
      <c r="E522" s="4">
        <v>50.913043478260867</v>
      </c>
      <c r="F522" s="4">
        <v>179.53021739130435</v>
      </c>
      <c r="G522" s="4">
        <v>20.233695652173914</v>
      </c>
      <c r="H522" s="10">
        <v>0.11270356570711725</v>
      </c>
      <c r="I522" s="4">
        <v>162.16065217391304</v>
      </c>
      <c r="J522" s="4">
        <v>20.233695652173914</v>
      </c>
      <c r="K522" s="10">
        <v>0.12477561838166393</v>
      </c>
      <c r="L522" s="4">
        <v>52.597826086956523</v>
      </c>
      <c r="M522" s="4">
        <v>5.0244565217391308</v>
      </c>
      <c r="N522" s="10">
        <v>9.552593511056004E-2</v>
      </c>
      <c r="O522" s="4">
        <v>35.228260869565219</v>
      </c>
      <c r="P522" s="4">
        <v>5.0244565217391308</v>
      </c>
      <c r="Q522" s="8">
        <v>0.14262573279851898</v>
      </c>
      <c r="R522" s="4">
        <v>12.271739130434783</v>
      </c>
      <c r="S522" s="4">
        <v>0</v>
      </c>
      <c r="T522" s="10">
        <v>0</v>
      </c>
      <c r="U522" s="4">
        <v>5.0978260869565215</v>
      </c>
      <c r="V522" s="4">
        <v>0</v>
      </c>
      <c r="W522" s="10">
        <v>0</v>
      </c>
      <c r="X522" s="4">
        <v>37.355978260869563</v>
      </c>
      <c r="Y522" s="4">
        <v>5.6032608695652177</v>
      </c>
      <c r="Z522" s="10">
        <v>0.14999636284280207</v>
      </c>
      <c r="AA522" s="4">
        <v>0</v>
      </c>
      <c r="AB522" s="4">
        <v>0</v>
      </c>
      <c r="AC522" s="10" t="s">
        <v>1172</v>
      </c>
      <c r="AD522" s="4">
        <v>89.576413043478254</v>
      </c>
      <c r="AE522" s="4">
        <v>9.6059782608695645</v>
      </c>
      <c r="AF522" s="10">
        <v>0.10723780886612475</v>
      </c>
      <c r="AG522" s="4">
        <v>0</v>
      </c>
      <c r="AH522" s="4">
        <v>0</v>
      </c>
      <c r="AI522" s="10" t="s">
        <v>1172</v>
      </c>
      <c r="AJ522" s="4">
        <v>0</v>
      </c>
      <c r="AK522" s="4">
        <v>0</v>
      </c>
      <c r="AL522" s="10" t="s">
        <v>1172</v>
      </c>
      <c r="AM522" s="1">
        <v>395794</v>
      </c>
      <c r="AN522" s="1">
        <v>3</v>
      </c>
      <c r="AX522"/>
      <c r="AY522"/>
    </row>
    <row r="523" spans="1:51" x14ac:dyDescent="0.25">
      <c r="A523" t="s">
        <v>721</v>
      </c>
      <c r="B523" t="s">
        <v>131</v>
      </c>
      <c r="C523" t="s">
        <v>954</v>
      </c>
      <c r="D523" t="s">
        <v>736</v>
      </c>
      <c r="E523" s="4">
        <v>96.858695652173907</v>
      </c>
      <c r="F523" s="4">
        <v>445.13043478260869</v>
      </c>
      <c r="G523" s="4">
        <v>7.1385869565217384</v>
      </c>
      <c r="H523" s="10">
        <v>1.6037067786677083E-2</v>
      </c>
      <c r="I523" s="4">
        <v>388.07880434782606</v>
      </c>
      <c r="J523" s="4">
        <v>7.1385869565217384</v>
      </c>
      <c r="K523" s="10">
        <v>1.8394683957342818E-2</v>
      </c>
      <c r="L523" s="4">
        <v>130.02445652173913</v>
      </c>
      <c r="M523" s="4">
        <v>0.52173913043478259</v>
      </c>
      <c r="N523" s="10">
        <v>4.0126230433237898E-3</v>
      </c>
      <c r="O523" s="4">
        <v>72.972826086956516</v>
      </c>
      <c r="P523" s="4">
        <v>0.52173913043478259</v>
      </c>
      <c r="Q523" s="8">
        <v>7.1497728457585469E-3</v>
      </c>
      <c r="R523" s="4">
        <v>52.616847826086953</v>
      </c>
      <c r="S523" s="4">
        <v>0</v>
      </c>
      <c r="T523" s="10">
        <v>0</v>
      </c>
      <c r="U523" s="4">
        <v>4.4347826086956523</v>
      </c>
      <c r="V523" s="4">
        <v>0</v>
      </c>
      <c r="W523" s="10">
        <v>0</v>
      </c>
      <c r="X523" s="4">
        <v>33.445652173913047</v>
      </c>
      <c r="Y523" s="4">
        <v>6.6168478260869561</v>
      </c>
      <c r="Z523" s="10">
        <v>0.19783880402989923</v>
      </c>
      <c r="AA523" s="4">
        <v>0</v>
      </c>
      <c r="AB523" s="4">
        <v>0</v>
      </c>
      <c r="AC523" s="10" t="s">
        <v>1172</v>
      </c>
      <c r="AD523" s="4">
        <v>281.6603260869565</v>
      </c>
      <c r="AE523" s="4">
        <v>0</v>
      </c>
      <c r="AF523" s="10">
        <v>0</v>
      </c>
      <c r="AG523" s="4">
        <v>0</v>
      </c>
      <c r="AH523" s="4">
        <v>0</v>
      </c>
      <c r="AI523" s="10" t="s">
        <v>1172</v>
      </c>
      <c r="AJ523" s="4">
        <v>0</v>
      </c>
      <c r="AK523" s="4">
        <v>0</v>
      </c>
      <c r="AL523" s="10" t="s">
        <v>1172</v>
      </c>
      <c r="AM523" s="1">
        <v>395278</v>
      </c>
      <c r="AN523" s="1">
        <v>3</v>
      </c>
      <c r="AX523"/>
      <c r="AY523"/>
    </row>
    <row r="524" spans="1:51" x14ac:dyDescent="0.25">
      <c r="A524" t="s">
        <v>721</v>
      </c>
      <c r="B524" t="s">
        <v>631</v>
      </c>
      <c r="C524" t="s">
        <v>909</v>
      </c>
      <c r="D524" t="s">
        <v>763</v>
      </c>
      <c r="E524" s="4">
        <v>70.043478260869563</v>
      </c>
      <c r="F524" s="4">
        <v>266.26358695652175</v>
      </c>
      <c r="G524" s="4">
        <v>4.6494565217391308</v>
      </c>
      <c r="H524" s="10">
        <v>1.7461856406592847E-2</v>
      </c>
      <c r="I524" s="4">
        <v>236.69836956521738</v>
      </c>
      <c r="J524" s="4">
        <v>4.6494565217391308</v>
      </c>
      <c r="K524" s="10">
        <v>1.9642959646403769E-2</v>
      </c>
      <c r="L524" s="4">
        <v>87.410326086956516</v>
      </c>
      <c r="M524" s="4">
        <v>0.33967391304347827</v>
      </c>
      <c r="N524" s="10">
        <v>3.88597009357416E-3</v>
      </c>
      <c r="O524" s="4">
        <v>57.845108695652172</v>
      </c>
      <c r="P524" s="4">
        <v>0.33967391304347827</v>
      </c>
      <c r="Q524" s="8">
        <v>5.872128529149246E-3</v>
      </c>
      <c r="R524" s="4">
        <v>24.682065217391305</v>
      </c>
      <c r="S524" s="4">
        <v>0</v>
      </c>
      <c r="T524" s="10">
        <v>0</v>
      </c>
      <c r="U524" s="4">
        <v>4.8831521739130439</v>
      </c>
      <c r="V524" s="4">
        <v>0</v>
      </c>
      <c r="W524" s="10">
        <v>0</v>
      </c>
      <c r="X524" s="4">
        <v>48.182065217391305</v>
      </c>
      <c r="Y524" s="4">
        <v>4.3097826086956523</v>
      </c>
      <c r="Z524" s="10">
        <v>8.9447859680785072E-2</v>
      </c>
      <c r="AA524" s="4">
        <v>0</v>
      </c>
      <c r="AB524" s="4">
        <v>0</v>
      </c>
      <c r="AC524" s="10" t="s">
        <v>1172</v>
      </c>
      <c r="AD524" s="4">
        <v>106.03260869565217</v>
      </c>
      <c r="AE524" s="4">
        <v>0</v>
      </c>
      <c r="AF524" s="10">
        <v>0</v>
      </c>
      <c r="AG524" s="4">
        <v>24.638586956521738</v>
      </c>
      <c r="AH524" s="4">
        <v>0</v>
      </c>
      <c r="AI524" s="10">
        <v>0</v>
      </c>
      <c r="AJ524" s="4">
        <v>0</v>
      </c>
      <c r="AK524" s="4">
        <v>0</v>
      </c>
      <c r="AL524" s="10" t="s">
        <v>1172</v>
      </c>
      <c r="AM524" s="1">
        <v>396081</v>
      </c>
      <c r="AN524" s="1">
        <v>3</v>
      </c>
      <c r="AX524"/>
      <c r="AY524"/>
    </row>
    <row r="525" spans="1:51" x14ac:dyDescent="0.25">
      <c r="A525" t="s">
        <v>721</v>
      </c>
      <c r="B525" t="s">
        <v>60</v>
      </c>
      <c r="C525" t="s">
        <v>842</v>
      </c>
      <c r="D525" t="s">
        <v>772</v>
      </c>
      <c r="E525" s="4">
        <v>79.576086956521735</v>
      </c>
      <c r="F525" s="4">
        <v>317.84195652173912</v>
      </c>
      <c r="G525" s="4">
        <v>10.953369565217391</v>
      </c>
      <c r="H525" s="10">
        <v>3.4461685565631811E-2</v>
      </c>
      <c r="I525" s="4">
        <v>301.96967391304344</v>
      </c>
      <c r="J525" s="4">
        <v>10.953369565217391</v>
      </c>
      <c r="K525" s="10">
        <v>3.6273078098470156E-2</v>
      </c>
      <c r="L525" s="4">
        <v>88.336956521739125</v>
      </c>
      <c r="M525" s="4">
        <v>0</v>
      </c>
      <c r="N525" s="10">
        <v>0</v>
      </c>
      <c r="O525" s="4">
        <v>77.815217391304344</v>
      </c>
      <c r="P525" s="4">
        <v>0</v>
      </c>
      <c r="Q525" s="8">
        <v>0</v>
      </c>
      <c r="R525" s="4">
        <v>5.3043478260869561</v>
      </c>
      <c r="S525" s="4">
        <v>0</v>
      </c>
      <c r="T525" s="10">
        <v>0</v>
      </c>
      <c r="U525" s="4">
        <v>5.2173913043478262</v>
      </c>
      <c r="V525" s="4">
        <v>0</v>
      </c>
      <c r="W525" s="10">
        <v>0</v>
      </c>
      <c r="X525" s="4">
        <v>68.513586956521735</v>
      </c>
      <c r="Y525" s="4">
        <v>1.7826086956521738</v>
      </c>
      <c r="Z525" s="10">
        <v>2.6018323880537819E-2</v>
      </c>
      <c r="AA525" s="4">
        <v>5.3505434782608692</v>
      </c>
      <c r="AB525" s="4">
        <v>0</v>
      </c>
      <c r="AC525" s="10">
        <v>0</v>
      </c>
      <c r="AD525" s="4">
        <v>155.64086956521737</v>
      </c>
      <c r="AE525" s="4">
        <v>9.1707608695652176</v>
      </c>
      <c r="AF525" s="10">
        <v>5.8922575382569696E-2</v>
      </c>
      <c r="AG525" s="4">
        <v>0</v>
      </c>
      <c r="AH525" s="4">
        <v>0</v>
      </c>
      <c r="AI525" s="10" t="s">
        <v>1172</v>
      </c>
      <c r="AJ525" s="4">
        <v>0</v>
      </c>
      <c r="AK525" s="4">
        <v>0</v>
      </c>
      <c r="AL525" s="10" t="s">
        <v>1172</v>
      </c>
      <c r="AM525" s="1">
        <v>395104</v>
      </c>
      <c r="AN525" s="1">
        <v>3</v>
      </c>
      <c r="AX525"/>
      <c r="AY525"/>
    </row>
    <row r="526" spans="1:51" x14ac:dyDescent="0.25">
      <c r="A526" t="s">
        <v>721</v>
      </c>
      <c r="B526" t="s">
        <v>111</v>
      </c>
      <c r="C526" t="s">
        <v>806</v>
      </c>
      <c r="D526" t="s">
        <v>754</v>
      </c>
      <c r="E526" s="4">
        <v>135.56521739130434</v>
      </c>
      <c r="F526" s="4">
        <v>611.20652173913049</v>
      </c>
      <c r="G526" s="4">
        <v>0.63858695652173914</v>
      </c>
      <c r="H526" s="10">
        <v>1.0447973537728299E-3</v>
      </c>
      <c r="I526" s="4">
        <v>571.63586956521749</v>
      </c>
      <c r="J526" s="4">
        <v>0.63858695652173914</v>
      </c>
      <c r="K526" s="10">
        <v>1.1171219136536065E-3</v>
      </c>
      <c r="L526" s="4">
        <v>98.288043478260875</v>
      </c>
      <c r="M526" s="4">
        <v>0</v>
      </c>
      <c r="N526" s="10">
        <v>0</v>
      </c>
      <c r="O526" s="4">
        <v>58.717391304347828</v>
      </c>
      <c r="P526" s="4">
        <v>0</v>
      </c>
      <c r="Q526" s="8">
        <v>0</v>
      </c>
      <c r="R526" s="4">
        <v>34.701086956521742</v>
      </c>
      <c r="S526" s="4">
        <v>0</v>
      </c>
      <c r="T526" s="10">
        <v>0</v>
      </c>
      <c r="U526" s="4">
        <v>4.8695652173913047</v>
      </c>
      <c r="V526" s="4">
        <v>0</v>
      </c>
      <c r="W526" s="10">
        <v>0</v>
      </c>
      <c r="X526" s="4">
        <v>234.42119565217391</v>
      </c>
      <c r="Y526" s="4">
        <v>0</v>
      </c>
      <c r="Z526" s="10">
        <v>0</v>
      </c>
      <c r="AA526" s="4">
        <v>0</v>
      </c>
      <c r="AB526" s="4">
        <v>0</v>
      </c>
      <c r="AC526" s="10" t="s">
        <v>1172</v>
      </c>
      <c r="AD526" s="4">
        <v>239.08152173913044</v>
      </c>
      <c r="AE526" s="4">
        <v>0</v>
      </c>
      <c r="AF526" s="10">
        <v>0</v>
      </c>
      <c r="AG526" s="4">
        <v>39.415760869565219</v>
      </c>
      <c r="AH526" s="4">
        <v>0.63858695652173914</v>
      </c>
      <c r="AI526" s="10">
        <v>1.6201309893140295E-2</v>
      </c>
      <c r="AJ526" s="4">
        <v>0</v>
      </c>
      <c r="AK526" s="4">
        <v>0</v>
      </c>
      <c r="AL526" s="10" t="s">
        <v>1172</v>
      </c>
      <c r="AM526" s="1">
        <v>395244</v>
      </c>
      <c r="AN526" s="1">
        <v>3</v>
      </c>
      <c r="AX526"/>
      <c r="AY526"/>
    </row>
    <row r="527" spans="1:51" x14ac:dyDescent="0.25">
      <c r="A527" t="s">
        <v>721</v>
      </c>
      <c r="B527" t="s">
        <v>559</v>
      </c>
      <c r="C527" t="s">
        <v>970</v>
      </c>
      <c r="D527" t="s">
        <v>736</v>
      </c>
      <c r="E527" s="4">
        <v>110.51086956521739</v>
      </c>
      <c r="F527" s="4">
        <v>369.24152173913035</v>
      </c>
      <c r="G527" s="4">
        <v>64.082717391304328</v>
      </c>
      <c r="H527" s="10">
        <v>0.17355230551936371</v>
      </c>
      <c r="I527" s="4">
        <v>344.04347826086951</v>
      </c>
      <c r="J527" s="4">
        <v>64.082717391304328</v>
      </c>
      <c r="K527" s="10">
        <v>0.18626342727157838</v>
      </c>
      <c r="L527" s="4">
        <v>82.082826086956516</v>
      </c>
      <c r="M527" s="4">
        <v>11.896630434782608</v>
      </c>
      <c r="N527" s="10">
        <v>0.14493446439307062</v>
      </c>
      <c r="O527" s="4">
        <v>66.343804347826079</v>
      </c>
      <c r="P527" s="4">
        <v>11.896630434782608</v>
      </c>
      <c r="Q527" s="8">
        <v>0.17931788132635826</v>
      </c>
      <c r="R527" s="4">
        <v>10.760760869565217</v>
      </c>
      <c r="S527" s="4">
        <v>0</v>
      </c>
      <c r="T527" s="10">
        <v>0</v>
      </c>
      <c r="U527" s="4">
        <v>4.9782608695652177</v>
      </c>
      <c r="V527" s="4">
        <v>0</v>
      </c>
      <c r="W527" s="10">
        <v>0</v>
      </c>
      <c r="X527" s="4">
        <v>95.732826086956507</v>
      </c>
      <c r="Y527" s="4">
        <v>12.133804347826082</v>
      </c>
      <c r="Z527" s="10">
        <v>0.12674653871394798</v>
      </c>
      <c r="AA527" s="4">
        <v>9.459021739130435</v>
      </c>
      <c r="AB527" s="4">
        <v>0</v>
      </c>
      <c r="AC527" s="10">
        <v>0</v>
      </c>
      <c r="AD527" s="4">
        <v>173.16249999999997</v>
      </c>
      <c r="AE527" s="4">
        <v>40.052282608695634</v>
      </c>
      <c r="AF527" s="10">
        <v>0.23129882398727</v>
      </c>
      <c r="AG527" s="4">
        <v>8.804347826086957</v>
      </c>
      <c r="AH527" s="4">
        <v>0</v>
      </c>
      <c r="AI527" s="10">
        <v>0</v>
      </c>
      <c r="AJ527" s="4">
        <v>0</v>
      </c>
      <c r="AK527" s="4">
        <v>0</v>
      </c>
      <c r="AL527" s="10" t="s">
        <v>1172</v>
      </c>
      <c r="AM527" s="1">
        <v>395904</v>
      </c>
      <c r="AN527" s="1">
        <v>3</v>
      </c>
      <c r="AX527"/>
      <c r="AY527"/>
    </row>
    <row r="528" spans="1:51" x14ac:dyDescent="0.25">
      <c r="A528" t="s">
        <v>721</v>
      </c>
      <c r="B528" t="s">
        <v>404</v>
      </c>
      <c r="C528" t="s">
        <v>813</v>
      </c>
      <c r="D528" t="s">
        <v>755</v>
      </c>
      <c r="E528" s="4">
        <v>100.92391304347827</v>
      </c>
      <c r="F528" s="4">
        <v>437.20478260869578</v>
      </c>
      <c r="G528" s="4">
        <v>0</v>
      </c>
      <c r="H528" s="10">
        <v>0</v>
      </c>
      <c r="I528" s="4">
        <v>419.30576086956535</v>
      </c>
      <c r="J528" s="4">
        <v>0</v>
      </c>
      <c r="K528" s="10">
        <v>0</v>
      </c>
      <c r="L528" s="4">
        <v>88.113913043478277</v>
      </c>
      <c r="M528" s="4">
        <v>0</v>
      </c>
      <c r="N528" s="10">
        <v>0</v>
      </c>
      <c r="O528" s="4">
        <v>70.214891304347844</v>
      </c>
      <c r="P528" s="4">
        <v>0</v>
      </c>
      <c r="Q528" s="8">
        <v>0</v>
      </c>
      <c r="R528" s="4">
        <v>13.08923913043478</v>
      </c>
      <c r="S528" s="4">
        <v>0</v>
      </c>
      <c r="T528" s="10">
        <v>0</v>
      </c>
      <c r="U528" s="4">
        <v>4.8097826086956523</v>
      </c>
      <c r="V528" s="4">
        <v>0</v>
      </c>
      <c r="W528" s="10">
        <v>0</v>
      </c>
      <c r="X528" s="4">
        <v>88.668152173913072</v>
      </c>
      <c r="Y528" s="4">
        <v>0</v>
      </c>
      <c r="Z528" s="10">
        <v>0</v>
      </c>
      <c r="AA528" s="4">
        <v>0</v>
      </c>
      <c r="AB528" s="4">
        <v>0</v>
      </c>
      <c r="AC528" s="10" t="s">
        <v>1172</v>
      </c>
      <c r="AD528" s="4">
        <v>222.85380434782616</v>
      </c>
      <c r="AE528" s="4">
        <v>0</v>
      </c>
      <c r="AF528" s="10">
        <v>0</v>
      </c>
      <c r="AG528" s="4">
        <v>37.568913043478275</v>
      </c>
      <c r="AH528" s="4">
        <v>0</v>
      </c>
      <c r="AI528" s="10">
        <v>0</v>
      </c>
      <c r="AJ528" s="4">
        <v>0</v>
      </c>
      <c r="AK528" s="4">
        <v>0</v>
      </c>
      <c r="AL528" s="10" t="s">
        <v>1172</v>
      </c>
      <c r="AM528" s="1">
        <v>395677</v>
      </c>
      <c r="AN528" s="1">
        <v>3</v>
      </c>
      <c r="AX528"/>
      <c r="AY528"/>
    </row>
    <row r="529" spans="1:51" x14ac:dyDescent="0.25">
      <c r="A529" t="s">
        <v>721</v>
      </c>
      <c r="B529" t="s">
        <v>97</v>
      </c>
      <c r="C529" t="s">
        <v>909</v>
      </c>
      <c r="D529" t="s">
        <v>763</v>
      </c>
      <c r="E529" s="4">
        <v>102.17391304347827</v>
      </c>
      <c r="F529" s="4">
        <v>428.44293478260863</v>
      </c>
      <c r="G529" s="4">
        <v>42.133152173913047</v>
      </c>
      <c r="H529" s="10">
        <v>9.8340172642341156E-2</v>
      </c>
      <c r="I529" s="4">
        <v>408.49239130434773</v>
      </c>
      <c r="J529" s="4">
        <v>42.133152173913047</v>
      </c>
      <c r="K529" s="10">
        <v>0.10314305252878429</v>
      </c>
      <c r="L529" s="4">
        <v>62.666956521739131</v>
      </c>
      <c r="M529" s="4">
        <v>7.7871739130434792</v>
      </c>
      <c r="N529" s="10">
        <v>0.12426283874727685</v>
      </c>
      <c r="O529" s="4">
        <v>44.01532608695652</v>
      </c>
      <c r="P529" s="4">
        <v>7.7871739130434792</v>
      </c>
      <c r="Q529" s="8">
        <v>0.17691960063317869</v>
      </c>
      <c r="R529" s="4">
        <v>13.173369565217392</v>
      </c>
      <c r="S529" s="4">
        <v>0</v>
      </c>
      <c r="T529" s="10">
        <v>0</v>
      </c>
      <c r="U529" s="4">
        <v>5.4782608695652177</v>
      </c>
      <c r="V529" s="4">
        <v>0</v>
      </c>
      <c r="W529" s="10">
        <v>0</v>
      </c>
      <c r="X529" s="4">
        <v>92.048152173913053</v>
      </c>
      <c r="Y529" s="4">
        <v>15.355978260869565</v>
      </c>
      <c r="Z529" s="10">
        <v>0.16682549185622361</v>
      </c>
      <c r="AA529" s="4">
        <v>1.298913043478261</v>
      </c>
      <c r="AB529" s="4">
        <v>0</v>
      </c>
      <c r="AC529" s="10">
        <v>0</v>
      </c>
      <c r="AD529" s="4">
        <v>272.42891304347819</v>
      </c>
      <c r="AE529" s="4">
        <v>18.989999999999998</v>
      </c>
      <c r="AF529" s="10">
        <v>6.970625763561776E-2</v>
      </c>
      <c r="AG529" s="4">
        <v>0</v>
      </c>
      <c r="AH529" s="4">
        <v>0</v>
      </c>
      <c r="AI529" s="10" t="s">
        <v>1172</v>
      </c>
      <c r="AJ529" s="4">
        <v>0</v>
      </c>
      <c r="AK529" s="4">
        <v>0</v>
      </c>
      <c r="AL529" s="10" t="s">
        <v>1172</v>
      </c>
      <c r="AM529" s="1">
        <v>395206</v>
      </c>
      <c r="AN529" s="1">
        <v>3</v>
      </c>
      <c r="AX529"/>
      <c r="AY529"/>
    </row>
    <row r="530" spans="1:51" x14ac:dyDescent="0.25">
      <c r="A530" t="s">
        <v>721</v>
      </c>
      <c r="B530" t="s">
        <v>198</v>
      </c>
      <c r="C530" t="s">
        <v>992</v>
      </c>
      <c r="D530" t="s">
        <v>736</v>
      </c>
      <c r="E530" s="4">
        <v>127.73913043478261</v>
      </c>
      <c r="F530" s="4">
        <v>467.38750000000005</v>
      </c>
      <c r="G530" s="4">
        <v>10.070652173913045</v>
      </c>
      <c r="H530" s="10">
        <v>2.1546687007917505E-2</v>
      </c>
      <c r="I530" s="4">
        <v>446.86576086956524</v>
      </c>
      <c r="J530" s="4">
        <v>10.070652173913045</v>
      </c>
      <c r="K530" s="10">
        <v>2.2536191079657472E-2</v>
      </c>
      <c r="L530" s="4">
        <v>65.953804347826093</v>
      </c>
      <c r="M530" s="4">
        <v>0.52173913043478259</v>
      </c>
      <c r="N530" s="10">
        <v>7.9106752915001424E-3</v>
      </c>
      <c r="O530" s="4">
        <v>54.823369565217391</v>
      </c>
      <c r="P530" s="4">
        <v>0.52173913043478259</v>
      </c>
      <c r="Q530" s="8">
        <v>9.5167286245353162E-3</v>
      </c>
      <c r="R530" s="4">
        <v>5.7391304347826084</v>
      </c>
      <c r="S530" s="4">
        <v>0</v>
      </c>
      <c r="T530" s="10">
        <v>0</v>
      </c>
      <c r="U530" s="4">
        <v>5.3913043478260869</v>
      </c>
      <c r="V530" s="4">
        <v>0</v>
      </c>
      <c r="W530" s="10">
        <v>0</v>
      </c>
      <c r="X530" s="4">
        <v>114.03858695652173</v>
      </c>
      <c r="Y530" s="4">
        <v>9.5489130434782616</v>
      </c>
      <c r="Z530" s="10">
        <v>8.3734052642364581E-2</v>
      </c>
      <c r="AA530" s="4">
        <v>9.3913043478260878</v>
      </c>
      <c r="AB530" s="4">
        <v>0</v>
      </c>
      <c r="AC530" s="10">
        <v>0</v>
      </c>
      <c r="AD530" s="4">
        <v>278.00380434782613</v>
      </c>
      <c r="AE530" s="4">
        <v>0</v>
      </c>
      <c r="AF530" s="10">
        <v>0</v>
      </c>
      <c r="AG530" s="4">
        <v>0</v>
      </c>
      <c r="AH530" s="4">
        <v>0</v>
      </c>
      <c r="AI530" s="10" t="s">
        <v>1172</v>
      </c>
      <c r="AJ530" s="4">
        <v>0</v>
      </c>
      <c r="AK530" s="4">
        <v>0</v>
      </c>
      <c r="AL530" s="10" t="s">
        <v>1172</v>
      </c>
      <c r="AM530" s="1">
        <v>395380</v>
      </c>
      <c r="AN530" s="1">
        <v>3</v>
      </c>
      <c r="AX530"/>
      <c r="AY530"/>
    </row>
    <row r="531" spans="1:51" x14ac:dyDescent="0.25">
      <c r="A531" t="s">
        <v>721</v>
      </c>
      <c r="B531" t="s">
        <v>58</v>
      </c>
      <c r="C531" t="s">
        <v>895</v>
      </c>
      <c r="D531" t="s">
        <v>750</v>
      </c>
      <c r="E531" s="4">
        <v>79.902173913043484</v>
      </c>
      <c r="F531" s="4">
        <v>241.88554347826087</v>
      </c>
      <c r="G531" s="4">
        <v>1.2934782608695652</v>
      </c>
      <c r="H531" s="10">
        <v>5.347480640097926E-3</v>
      </c>
      <c r="I531" s="4">
        <v>225.33423913043481</v>
      </c>
      <c r="J531" s="4">
        <v>1.2934782608695652</v>
      </c>
      <c r="K531" s="10">
        <v>5.7402650651809505E-3</v>
      </c>
      <c r="L531" s="4">
        <v>39.923586956521739</v>
      </c>
      <c r="M531" s="4">
        <v>1.1304347826086956</v>
      </c>
      <c r="N531" s="10">
        <v>2.8314960372668438E-2</v>
      </c>
      <c r="O531" s="4">
        <v>23.372282608695652</v>
      </c>
      <c r="P531" s="4">
        <v>1.1304347826086956</v>
      </c>
      <c r="Q531" s="8">
        <v>4.8366469015230784E-2</v>
      </c>
      <c r="R531" s="4">
        <v>10.964347826086957</v>
      </c>
      <c r="S531" s="4">
        <v>0</v>
      </c>
      <c r="T531" s="10">
        <v>0</v>
      </c>
      <c r="U531" s="4">
        <v>5.5869565217391308</v>
      </c>
      <c r="V531" s="4">
        <v>0</v>
      </c>
      <c r="W531" s="10">
        <v>0</v>
      </c>
      <c r="X531" s="4">
        <v>78.111413043478265</v>
      </c>
      <c r="Y531" s="4">
        <v>0</v>
      </c>
      <c r="Z531" s="10">
        <v>0</v>
      </c>
      <c r="AA531" s="4">
        <v>0</v>
      </c>
      <c r="AB531" s="4">
        <v>0</v>
      </c>
      <c r="AC531" s="10" t="s">
        <v>1172</v>
      </c>
      <c r="AD531" s="4">
        <v>123.85054347826087</v>
      </c>
      <c r="AE531" s="4">
        <v>0.16304347826086957</v>
      </c>
      <c r="AF531" s="10">
        <v>1.3164534743401277E-3</v>
      </c>
      <c r="AG531" s="4">
        <v>0</v>
      </c>
      <c r="AH531" s="4">
        <v>0</v>
      </c>
      <c r="AI531" s="10" t="s">
        <v>1172</v>
      </c>
      <c r="AJ531" s="4">
        <v>0</v>
      </c>
      <c r="AK531" s="4">
        <v>0</v>
      </c>
      <c r="AL531" s="10" t="s">
        <v>1172</v>
      </c>
      <c r="AM531" s="1">
        <v>395101</v>
      </c>
      <c r="AN531" s="1">
        <v>3</v>
      </c>
      <c r="AX531"/>
      <c r="AY531"/>
    </row>
    <row r="532" spans="1:51" x14ac:dyDescent="0.25">
      <c r="A532" t="s">
        <v>721</v>
      </c>
      <c r="B532" t="s">
        <v>150</v>
      </c>
      <c r="C532" t="s">
        <v>967</v>
      </c>
      <c r="D532" t="s">
        <v>786</v>
      </c>
      <c r="E532" s="4">
        <v>41.989130434782609</v>
      </c>
      <c r="F532" s="4">
        <v>150.92586956521737</v>
      </c>
      <c r="G532" s="4">
        <v>47.627717391304351</v>
      </c>
      <c r="H532" s="10">
        <v>0.31557026988487014</v>
      </c>
      <c r="I532" s="4">
        <v>138.23021739130434</v>
      </c>
      <c r="J532" s="4">
        <v>47.627717391304351</v>
      </c>
      <c r="K532" s="10">
        <v>0.34455358813825082</v>
      </c>
      <c r="L532" s="4">
        <v>38.157608695652172</v>
      </c>
      <c r="M532" s="4">
        <v>0</v>
      </c>
      <c r="N532" s="10">
        <v>0</v>
      </c>
      <c r="O532" s="4">
        <v>25.461956521739129</v>
      </c>
      <c r="P532" s="4">
        <v>0</v>
      </c>
      <c r="Q532" s="8">
        <v>0</v>
      </c>
      <c r="R532" s="4">
        <v>8.304347826086957</v>
      </c>
      <c r="S532" s="4">
        <v>0</v>
      </c>
      <c r="T532" s="10">
        <v>0</v>
      </c>
      <c r="U532" s="4">
        <v>4.3913043478260869</v>
      </c>
      <c r="V532" s="4">
        <v>0</v>
      </c>
      <c r="W532" s="10">
        <v>0</v>
      </c>
      <c r="X532" s="4">
        <v>40.135108695652171</v>
      </c>
      <c r="Y532" s="4">
        <v>13.836956521739131</v>
      </c>
      <c r="Z532" s="10">
        <v>0.34475941317777187</v>
      </c>
      <c r="AA532" s="4">
        <v>0</v>
      </c>
      <c r="AB532" s="4">
        <v>0</v>
      </c>
      <c r="AC532" s="10" t="s">
        <v>1172</v>
      </c>
      <c r="AD532" s="4">
        <v>65.252717391304344</v>
      </c>
      <c r="AE532" s="4">
        <v>33.790760869565219</v>
      </c>
      <c r="AF532" s="10">
        <v>0.51784450089534839</v>
      </c>
      <c r="AG532" s="4">
        <v>7.3804347826086953</v>
      </c>
      <c r="AH532" s="4">
        <v>0</v>
      </c>
      <c r="AI532" s="10">
        <v>0</v>
      </c>
      <c r="AJ532" s="4">
        <v>0</v>
      </c>
      <c r="AK532" s="4">
        <v>0</v>
      </c>
      <c r="AL532" s="10" t="s">
        <v>1172</v>
      </c>
      <c r="AM532" s="1">
        <v>395313</v>
      </c>
      <c r="AN532" s="1">
        <v>3</v>
      </c>
      <c r="AX532"/>
      <c r="AY532"/>
    </row>
    <row r="533" spans="1:51" x14ac:dyDescent="0.25">
      <c r="A533" t="s">
        <v>721</v>
      </c>
      <c r="B533" t="s">
        <v>512</v>
      </c>
      <c r="C533" t="s">
        <v>947</v>
      </c>
      <c r="D533" t="s">
        <v>784</v>
      </c>
      <c r="E533" s="4">
        <v>142.65217391304347</v>
      </c>
      <c r="F533" s="4">
        <v>456.80282608695649</v>
      </c>
      <c r="G533" s="4">
        <v>101.375</v>
      </c>
      <c r="H533" s="10">
        <v>0.22192288272030603</v>
      </c>
      <c r="I533" s="4">
        <v>431.59630434782605</v>
      </c>
      <c r="J533" s="4">
        <v>101.375</v>
      </c>
      <c r="K533" s="10">
        <v>0.23488384626737044</v>
      </c>
      <c r="L533" s="4">
        <v>67.032608695652172</v>
      </c>
      <c r="M533" s="4">
        <v>5.4728260869565215</v>
      </c>
      <c r="N533" s="10">
        <v>8.1644235446732605E-2</v>
      </c>
      <c r="O533" s="4">
        <v>41.826086956521742</v>
      </c>
      <c r="P533" s="4">
        <v>5.4728260869565215</v>
      </c>
      <c r="Q533" s="8">
        <v>0.13084719334719333</v>
      </c>
      <c r="R533" s="4">
        <v>20.423913043478262</v>
      </c>
      <c r="S533" s="4">
        <v>0</v>
      </c>
      <c r="T533" s="10">
        <v>0</v>
      </c>
      <c r="U533" s="4">
        <v>4.7826086956521738</v>
      </c>
      <c r="V533" s="4">
        <v>0</v>
      </c>
      <c r="W533" s="10">
        <v>0</v>
      </c>
      <c r="X533" s="4">
        <v>116.19630434782609</v>
      </c>
      <c r="Y533" s="4">
        <v>26.222826086956523</v>
      </c>
      <c r="Z533" s="10">
        <v>0.22567693726695642</v>
      </c>
      <c r="AA533" s="4">
        <v>0</v>
      </c>
      <c r="AB533" s="4">
        <v>0</v>
      </c>
      <c r="AC533" s="10" t="s">
        <v>1172</v>
      </c>
      <c r="AD533" s="4">
        <v>246.22608695652173</v>
      </c>
      <c r="AE533" s="4">
        <v>69.679347826086953</v>
      </c>
      <c r="AF533" s="10">
        <v>0.28298929933606443</v>
      </c>
      <c r="AG533" s="4">
        <v>27.347826086956523</v>
      </c>
      <c r="AH533" s="4">
        <v>0</v>
      </c>
      <c r="AI533" s="10">
        <v>0</v>
      </c>
      <c r="AJ533" s="4">
        <v>0</v>
      </c>
      <c r="AK533" s="4">
        <v>0</v>
      </c>
      <c r="AL533" s="10" t="s">
        <v>1172</v>
      </c>
      <c r="AM533" s="1">
        <v>395831</v>
      </c>
      <c r="AN533" s="1">
        <v>3</v>
      </c>
      <c r="AX533"/>
      <c r="AY533"/>
    </row>
    <row r="534" spans="1:51" x14ac:dyDescent="0.25">
      <c r="A534" t="s">
        <v>721</v>
      </c>
      <c r="B534" t="s">
        <v>607</v>
      </c>
      <c r="C534" t="s">
        <v>1114</v>
      </c>
      <c r="D534" t="s">
        <v>781</v>
      </c>
      <c r="E534" s="4">
        <v>32.945652173913047</v>
      </c>
      <c r="F534" s="4">
        <v>119.60597826086956</v>
      </c>
      <c r="G534" s="4">
        <v>0</v>
      </c>
      <c r="H534" s="10">
        <v>0</v>
      </c>
      <c r="I534" s="4">
        <v>107.27989130434783</v>
      </c>
      <c r="J534" s="4">
        <v>0</v>
      </c>
      <c r="K534" s="10">
        <v>0</v>
      </c>
      <c r="L534" s="4">
        <v>42.176630434782609</v>
      </c>
      <c r="M534" s="4">
        <v>0</v>
      </c>
      <c r="N534" s="10">
        <v>0</v>
      </c>
      <c r="O534" s="4">
        <v>29.850543478260871</v>
      </c>
      <c r="P534" s="4">
        <v>0</v>
      </c>
      <c r="Q534" s="8">
        <v>0</v>
      </c>
      <c r="R534" s="4">
        <v>7.2826086956521738</v>
      </c>
      <c r="S534" s="4">
        <v>0</v>
      </c>
      <c r="T534" s="10">
        <v>0</v>
      </c>
      <c r="U534" s="4">
        <v>5.0434782608695654</v>
      </c>
      <c r="V534" s="4">
        <v>0</v>
      </c>
      <c r="W534" s="10">
        <v>0</v>
      </c>
      <c r="X534" s="4">
        <v>29.125</v>
      </c>
      <c r="Y534" s="4">
        <v>0</v>
      </c>
      <c r="Z534" s="10">
        <v>0</v>
      </c>
      <c r="AA534" s="4">
        <v>0</v>
      </c>
      <c r="AB534" s="4">
        <v>0</v>
      </c>
      <c r="AC534" s="10" t="s">
        <v>1172</v>
      </c>
      <c r="AD534" s="4">
        <v>48.304347826086953</v>
      </c>
      <c r="AE534" s="4">
        <v>0</v>
      </c>
      <c r="AF534" s="10">
        <v>0</v>
      </c>
      <c r="AG534" s="4">
        <v>0</v>
      </c>
      <c r="AH534" s="4">
        <v>0</v>
      </c>
      <c r="AI534" s="10" t="s">
        <v>1172</v>
      </c>
      <c r="AJ534" s="4">
        <v>0</v>
      </c>
      <c r="AK534" s="4">
        <v>0</v>
      </c>
      <c r="AL534" s="10" t="s">
        <v>1172</v>
      </c>
      <c r="AM534" s="1">
        <v>396035</v>
      </c>
      <c r="AN534" s="1">
        <v>3</v>
      </c>
      <c r="AX534"/>
      <c r="AY534"/>
    </row>
    <row r="535" spans="1:51" x14ac:dyDescent="0.25">
      <c r="A535" t="s">
        <v>721</v>
      </c>
      <c r="B535" t="s">
        <v>640</v>
      </c>
      <c r="C535" t="s">
        <v>915</v>
      </c>
      <c r="D535" t="s">
        <v>772</v>
      </c>
      <c r="E535" s="4">
        <v>35.565217391304351</v>
      </c>
      <c r="F535" s="4">
        <v>100.76630434782608</v>
      </c>
      <c r="G535" s="4">
        <v>12.771739130434781</v>
      </c>
      <c r="H535" s="10">
        <v>0.1267461301979397</v>
      </c>
      <c r="I535" s="4">
        <v>93.377717391304344</v>
      </c>
      <c r="J535" s="4">
        <v>12.771739130434781</v>
      </c>
      <c r="K535" s="10">
        <v>0.13677501964322089</v>
      </c>
      <c r="L535" s="4">
        <v>21.633152173913043</v>
      </c>
      <c r="M535" s="4">
        <v>5.6141304347826084</v>
      </c>
      <c r="N535" s="10">
        <v>0.25951513628941086</v>
      </c>
      <c r="O535" s="4">
        <v>15.915760869565217</v>
      </c>
      <c r="P535" s="4">
        <v>5.6141304347826084</v>
      </c>
      <c r="Q535" s="8">
        <v>0.3527403107392863</v>
      </c>
      <c r="R535" s="4">
        <v>0.32608695652173914</v>
      </c>
      <c r="S535" s="4">
        <v>0</v>
      </c>
      <c r="T535" s="10">
        <v>0</v>
      </c>
      <c r="U535" s="4">
        <v>5.3913043478260869</v>
      </c>
      <c r="V535" s="4">
        <v>0</v>
      </c>
      <c r="W535" s="10">
        <v>0</v>
      </c>
      <c r="X535" s="4">
        <v>19.192934782608695</v>
      </c>
      <c r="Y535" s="4">
        <v>6.2581521739130439</v>
      </c>
      <c r="Z535" s="10">
        <v>0.32606541129831518</v>
      </c>
      <c r="AA535" s="4">
        <v>1.6711956521739131</v>
      </c>
      <c r="AB535" s="4">
        <v>0</v>
      </c>
      <c r="AC535" s="10">
        <v>0</v>
      </c>
      <c r="AD535" s="4">
        <v>50.453804347826086</v>
      </c>
      <c r="AE535" s="4">
        <v>0.70108695652173914</v>
      </c>
      <c r="AF535" s="10">
        <v>1.3895621263532073E-2</v>
      </c>
      <c r="AG535" s="4">
        <v>7.8152173913043477</v>
      </c>
      <c r="AH535" s="4">
        <v>0.1983695652173913</v>
      </c>
      <c r="AI535" s="10">
        <v>2.5382475660639777E-2</v>
      </c>
      <c r="AJ535" s="4">
        <v>0</v>
      </c>
      <c r="AK535" s="4">
        <v>0</v>
      </c>
      <c r="AL535" s="10" t="s">
        <v>1172</v>
      </c>
      <c r="AM535" s="1">
        <v>396095</v>
      </c>
      <c r="AN535" s="1">
        <v>3</v>
      </c>
      <c r="AX535"/>
      <c r="AY535"/>
    </row>
    <row r="536" spans="1:51" x14ac:dyDescent="0.25">
      <c r="A536" t="s">
        <v>721</v>
      </c>
      <c r="B536" t="s">
        <v>473</v>
      </c>
      <c r="C536" t="s">
        <v>1075</v>
      </c>
      <c r="D536" t="s">
        <v>791</v>
      </c>
      <c r="E536" s="4">
        <v>86.978260869565219</v>
      </c>
      <c r="F536" s="4">
        <v>319.78369565217389</v>
      </c>
      <c r="G536" s="4">
        <v>96.245543478260856</v>
      </c>
      <c r="H536" s="10">
        <v>0.3009707648852315</v>
      </c>
      <c r="I536" s="4">
        <v>302.06902173913039</v>
      </c>
      <c r="J536" s="4">
        <v>96.245543478260856</v>
      </c>
      <c r="K536" s="10">
        <v>0.31862103212086212</v>
      </c>
      <c r="L536" s="4">
        <v>54.186521739130441</v>
      </c>
      <c r="M536" s="4">
        <v>13.763586956521738</v>
      </c>
      <c r="N536" s="10">
        <v>0.25400388352630604</v>
      </c>
      <c r="O536" s="4">
        <v>36.471847826086957</v>
      </c>
      <c r="P536" s="4">
        <v>13.763586956521738</v>
      </c>
      <c r="Q536" s="8">
        <v>0.3773756411288039</v>
      </c>
      <c r="R536" s="4">
        <v>12.236413043478262</v>
      </c>
      <c r="S536" s="4">
        <v>0</v>
      </c>
      <c r="T536" s="10">
        <v>0</v>
      </c>
      <c r="U536" s="4">
        <v>5.4782608695652177</v>
      </c>
      <c r="V536" s="4">
        <v>0</v>
      </c>
      <c r="W536" s="10">
        <v>0</v>
      </c>
      <c r="X536" s="4">
        <v>73.210760869565206</v>
      </c>
      <c r="Y536" s="4">
        <v>41.586630434782606</v>
      </c>
      <c r="Z536" s="10">
        <v>0.56803986109193383</v>
      </c>
      <c r="AA536" s="4">
        <v>0</v>
      </c>
      <c r="AB536" s="4">
        <v>0</v>
      </c>
      <c r="AC536" s="10" t="s">
        <v>1172</v>
      </c>
      <c r="AD536" s="4">
        <v>129.4753260869565</v>
      </c>
      <c r="AE536" s="4">
        <v>40.895326086956523</v>
      </c>
      <c r="AF536" s="10">
        <v>0.31585420421718768</v>
      </c>
      <c r="AG536" s="4">
        <v>62.911086956521714</v>
      </c>
      <c r="AH536" s="4">
        <v>0</v>
      </c>
      <c r="AI536" s="10">
        <v>0</v>
      </c>
      <c r="AJ536" s="4">
        <v>0</v>
      </c>
      <c r="AK536" s="4">
        <v>0</v>
      </c>
      <c r="AL536" s="10" t="s">
        <v>1172</v>
      </c>
      <c r="AM536" s="1">
        <v>395775</v>
      </c>
      <c r="AN536" s="1">
        <v>3</v>
      </c>
      <c r="AX536"/>
      <c r="AY536"/>
    </row>
    <row r="537" spans="1:51" x14ac:dyDescent="0.25">
      <c r="A537" t="s">
        <v>721</v>
      </c>
      <c r="B537" t="s">
        <v>13</v>
      </c>
      <c r="C537" t="s">
        <v>1079</v>
      </c>
      <c r="D537" t="s">
        <v>768</v>
      </c>
      <c r="E537" s="4">
        <v>110.21739130434783</v>
      </c>
      <c r="F537" s="4">
        <v>468.41815217391309</v>
      </c>
      <c r="G537" s="4">
        <v>267.32467391304351</v>
      </c>
      <c r="H537" s="10">
        <v>0.57069665783103962</v>
      </c>
      <c r="I537" s="4">
        <v>420.04423913043479</v>
      </c>
      <c r="J537" s="4">
        <v>267.32467391304351</v>
      </c>
      <c r="K537" s="10">
        <v>0.63642028388831717</v>
      </c>
      <c r="L537" s="4">
        <v>114.08815217391304</v>
      </c>
      <c r="M537" s="4">
        <v>54.131630434782608</v>
      </c>
      <c r="N537" s="10">
        <v>0.47447197104451078</v>
      </c>
      <c r="O537" s="4">
        <v>65.714239130434777</v>
      </c>
      <c r="P537" s="4">
        <v>54.131630434782608</v>
      </c>
      <c r="Q537" s="8">
        <v>0.82374278620707908</v>
      </c>
      <c r="R537" s="4">
        <v>43.482608695652182</v>
      </c>
      <c r="S537" s="4">
        <v>0</v>
      </c>
      <c r="T537" s="10">
        <v>0</v>
      </c>
      <c r="U537" s="4">
        <v>4.8913043478260869</v>
      </c>
      <c r="V537" s="4">
        <v>0</v>
      </c>
      <c r="W537" s="10">
        <v>0</v>
      </c>
      <c r="X537" s="4">
        <v>87.419347826086977</v>
      </c>
      <c r="Y537" s="4">
        <v>77.905217391304362</v>
      </c>
      <c r="Z537" s="10">
        <v>0.89116676489385238</v>
      </c>
      <c r="AA537" s="4">
        <v>0</v>
      </c>
      <c r="AB537" s="4">
        <v>0</v>
      </c>
      <c r="AC537" s="10" t="s">
        <v>1172</v>
      </c>
      <c r="AD537" s="4">
        <v>239.10086956521741</v>
      </c>
      <c r="AE537" s="4">
        <v>135.28782608695653</v>
      </c>
      <c r="AF537" s="10">
        <v>0.56581904671850336</v>
      </c>
      <c r="AG537" s="4">
        <v>27.809782608695656</v>
      </c>
      <c r="AH537" s="4">
        <v>0</v>
      </c>
      <c r="AI537" s="10">
        <v>0</v>
      </c>
      <c r="AJ537" s="4">
        <v>0</v>
      </c>
      <c r="AK537" s="4">
        <v>0</v>
      </c>
      <c r="AL537" s="10" t="s">
        <v>1172</v>
      </c>
      <c r="AM537" s="1">
        <v>395790</v>
      </c>
      <c r="AN537" s="1">
        <v>3</v>
      </c>
      <c r="AX537"/>
      <c r="AY537"/>
    </row>
    <row r="538" spans="1:51" x14ac:dyDescent="0.25">
      <c r="A538" t="s">
        <v>721</v>
      </c>
      <c r="B538" t="s">
        <v>616</v>
      </c>
      <c r="C538" t="s">
        <v>1099</v>
      </c>
      <c r="D538" t="s">
        <v>784</v>
      </c>
      <c r="E538" s="4">
        <v>96.456521739130437</v>
      </c>
      <c r="F538" s="4">
        <v>343.53510869565207</v>
      </c>
      <c r="G538" s="4">
        <v>32.958695652173908</v>
      </c>
      <c r="H538" s="10">
        <v>9.5939817555512188E-2</v>
      </c>
      <c r="I538" s="4">
        <v>316.78510869565213</v>
      </c>
      <c r="J538" s="4">
        <v>32.958695652173908</v>
      </c>
      <c r="K538" s="10">
        <v>0.10404117727591362</v>
      </c>
      <c r="L538" s="4">
        <v>89.020760869565208</v>
      </c>
      <c r="M538" s="4">
        <v>1.0642391304347827</v>
      </c>
      <c r="N538" s="10">
        <v>1.195495432794744E-2</v>
      </c>
      <c r="O538" s="4">
        <v>62.270760869565216</v>
      </c>
      <c r="P538" s="4">
        <v>1.0642391304347827</v>
      </c>
      <c r="Q538" s="8">
        <v>1.7090511109443159E-2</v>
      </c>
      <c r="R538" s="4">
        <v>20.777173913043477</v>
      </c>
      <c r="S538" s="4">
        <v>0</v>
      </c>
      <c r="T538" s="10">
        <v>0</v>
      </c>
      <c r="U538" s="4">
        <v>5.9728260869565215</v>
      </c>
      <c r="V538" s="4">
        <v>0</v>
      </c>
      <c r="W538" s="10">
        <v>0</v>
      </c>
      <c r="X538" s="4">
        <v>49.172391304347812</v>
      </c>
      <c r="Y538" s="4">
        <v>4.6319565217391299</v>
      </c>
      <c r="Z538" s="10">
        <v>9.4198317366143092E-2</v>
      </c>
      <c r="AA538" s="4">
        <v>0</v>
      </c>
      <c r="AB538" s="4">
        <v>0</v>
      </c>
      <c r="AC538" s="10" t="s">
        <v>1172</v>
      </c>
      <c r="AD538" s="4">
        <v>136.69782608695647</v>
      </c>
      <c r="AE538" s="4">
        <v>27.262499999999996</v>
      </c>
      <c r="AF538" s="10">
        <v>0.19943623670107033</v>
      </c>
      <c r="AG538" s="4">
        <v>68.64413043478261</v>
      </c>
      <c r="AH538" s="4">
        <v>0</v>
      </c>
      <c r="AI538" s="10">
        <v>0</v>
      </c>
      <c r="AJ538" s="4">
        <v>0</v>
      </c>
      <c r="AK538" s="4">
        <v>0</v>
      </c>
      <c r="AL538" s="10" t="s">
        <v>1172</v>
      </c>
      <c r="AM538" s="1">
        <v>396063</v>
      </c>
      <c r="AN538" s="1">
        <v>3</v>
      </c>
      <c r="AX538"/>
      <c r="AY538"/>
    </row>
    <row r="539" spans="1:51" x14ac:dyDescent="0.25">
      <c r="A539" t="s">
        <v>721</v>
      </c>
      <c r="B539" t="s">
        <v>320</v>
      </c>
      <c r="C539" t="s">
        <v>841</v>
      </c>
      <c r="D539" t="s">
        <v>784</v>
      </c>
      <c r="E539" s="4">
        <v>88.641304347826093</v>
      </c>
      <c r="F539" s="4">
        <v>323.67358695652172</v>
      </c>
      <c r="G539" s="4">
        <v>40.282608695652172</v>
      </c>
      <c r="H539" s="10">
        <v>0.12445442049944977</v>
      </c>
      <c r="I539" s="4">
        <v>307.07217391304346</v>
      </c>
      <c r="J539" s="4">
        <v>40.282608695652172</v>
      </c>
      <c r="K539" s="10">
        <v>0.13118286877748611</v>
      </c>
      <c r="L539" s="4">
        <v>45.051956521739129</v>
      </c>
      <c r="M539" s="4">
        <v>0</v>
      </c>
      <c r="N539" s="10">
        <v>0</v>
      </c>
      <c r="O539" s="4">
        <v>35.117173913043473</v>
      </c>
      <c r="P539" s="4">
        <v>0</v>
      </c>
      <c r="Q539" s="8">
        <v>0</v>
      </c>
      <c r="R539" s="4">
        <v>4.7173913043478262</v>
      </c>
      <c r="S539" s="4">
        <v>0</v>
      </c>
      <c r="T539" s="10">
        <v>0</v>
      </c>
      <c r="U539" s="4">
        <v>5.2173913043478262</v>
      </c>
      <c r="V539" s="4">
        <v>0</v>
      </c>
      <c r="W539" s="10">
        <v>0</v>
      </c>
      <c r="X539" s="4">
        <v>88.552065217391316</v>
      </c>
      <c r="Y539" s="4">
        <v>1.2934782608695652</v>
      </c>
      <c r="Z539" s="10">
        <v>1.4606980172558759E-2</v>
      </c>
      <c r="AA539" s="4">
        <v>6.6666304347826095</v>
      </c>
      <c r="AB539" s="4">
        <v>0</v>
      </c>
      <c r="AC539" s="10">
        <v>0</v>
      </c>
      <c r="AD539" s="4">
        <v>183.4029347826087</v>
      </c>
      <c r="AE539" s="4">
        <v>38.989130434782609</v>
      </c>
      <c r="AF539" s="10">
        <v>0.21258727664852928</v>
      </c>
      <c r="AG539" s="4">
        <v>0</v>
      </c>
      <c r="AH539" s="4">
        <v>0</v>
      </c>
      <c r="AI539" s="10" t="s">
        <v>1172</v>
      </c>
      <c r="AJ539" s="4">
        <v>0</v>
      </c>
      <c r="AK539" s="4">
        <v>0</v>
      </c>
      <c r="AL539" s="10" t="s">
        <v>1172</v>
      </c>
      <c r="AM539" s="1">
        <v>395556</v>
      </c>
      <c r="AN539" s="1">
        <v>3</v>
      </c>
      <c r="AX539"/>
      <c r="AY539"/>
    </row>
    <row r="540" spans="1:51" x14ac:dyDescent="0.25">
      <c r="A540" t="s">
        <v>721</v>
      </c>
      <c r="B540" t="s">
        <v>645</v>
      </c>
      <c r="C540" t="s">
        <v>937</v>
      </c>
      <c r="D540" t="s">
        <v>739</v>
      </c>
      <c r="E540" s="4">
        <v>29.184782608695652</v>
      </c>
      <c r="F540" s="4">
        <v>131.50543478260869</v>
      </c>
      <c r="G540" s="4">
        <v>3.2663043478260869</v>
      </c>
      <c r="H540" s="10">
        <v>2.4837789808653966E-2</v>
      </c>
      <c r="I540" s="4">
        <v>126.375</v>
      </c>
      <c r="J540" s="4">
        <v>3.2663043478260869</v>
      </c>
      <c r="K540" s="10">
        <v>2.5846127381413151E-2</v>
      </c>
      <c r="L540" s="4">
        <v>50.516304347826086</v>
      </c>
      <c r="M540" s="4">
        <v>0</v>
      </c>
      <c r="N540" s="10">
        <v>0</v>
      </c>
      <c r="O540" s="4">
        <v>45.385869565217391</v>
      </c>
      <c r="P540" s="4">
        <v>0</v>
      </c>
      <c r="Q540" s="8">
        <v>0</v>
      </c>
      <c r="R540" s="4">
        <v>0</v>
      </c>
      <c r="S540" s="4">
        <v>0</v>
      </c>
      <c r="T540" s="10" t="s">
        <v>1172</v>
      </c>
      <c r="U540" s="4">
        <v>5.1304347826086953</v>
      </c>
      <c r="V540" s="4">
        <v>0</v>
      </c>
      <c r="W540" s="10">
        <v>0</v>
      </c>
      <c r="X540" s="4">
        <v>19.635869565217391</v>
      </c>
      <c r="Y540" s="4">
        <v>0.70652173913043481</v>
      </c>
      <c r="Z540" s="10">
        <v>3.5981179075560477E-2</v>
      </c>
      <c r="AA540" s="4">
        <v>0</v>
      </c>
      <c r="AB540" s="4">
        <v>0</v>
      </c>
      <c r="AC540" s="10" t="s">
        <v>1172</v>
      </c>
      <c r="AD540" s="4">
        <v>61.353260869565219</v>
      </c>
      <c r="AE540" s="4">
        <v>2.5597826086956523</v>
      </c>
      <c r="AF540" s="10">
        <v>4.1722030294977411E-2</v>
      </c>
      <c r="AG540" s="4">
        <v>0</v>
      </c>
      <c r="AH540" s="4">
        <v>0</v>
      </c>
      <c r="AI540" s="10" t="s">
        <v>1172</v>
      </c>
      <c r="AJ540" s="4">
        <v>0</v>
      </c>
      <c r="AK540" s="4">
        <v>0</v>
      </c>
      <c r="AL540" s="10" t="s">
        <v>1172</v>
      </c>
      <c r="AM540" s="1">
        <v>396105</v>
      </c>
      <c r="AN540" s="1">
        <v>3</v>
      </c>
      <c r="AX540"/>
      <c r="AY540"/>
    </row>
    <row r="541" spans="1:51" x14ac:dyDescent="0.25">
      <c r="A541" t="s">
        <v>721</v>
      </c>
      <c r="B541" t="s">
        <v>315</v>
      </c>
      <c r="C541" t="s">
        <v>1035</v>
      </c>
      <c r="D541" t="s">
        <v>741</v>
      </c>
      <c r="E541" s="4">
        <v>40.923913043478258</v>
      </c>
      <c r="F541" s="4">
        <v>204.30815217391296</v>
      </c>
      <c r="G541" s="4">
        <v>33.011739130434783</v>
      </c>
      <c r="H541" s="10">
        <v>0.16157817874214947</v>
      </c>
      <c r="I541" s="4">
        <v>184.26467391304337</v>
      </c>
      <c r="J541" s="4">
        <v>33.011739130434783</v>
      </c>
      <c r="K541" s="10">
        <v>0.17915392261249927</v>
      </c>
      <c r="L541" s="4">
        <v>82.04869565217389</v>
      </c>
      <c r="M541" s="4">
        <v>15.394891304347825</v>
      </c>
      <c r="N541" s="10">
        <v>0.18763115223197258</v>
      </c>
      <c r="O541" s="4">
        <v>62.005217391304313</v>
      </c>
      <c r="P541" s="4">
        <v>15.394891304347825</v>
      </c>
      <c r="Q541" s="8">
        <v>0.24828380500939623</v>
      </c>
      <c r="R541" s="4">
        <v>15.391304347826088</v>
      </c>
      <c r="S541" s="4">
        <v>0</v>
      </c>
      <c r="T541" s="10">
        <v>0</v>
      </c>
      <c r="U541" s="4">
        <v>4.6521739130434785</v>
      </c>
      <c r="V541" s="4">
        <v>0</v>
      </c>
      <c r="W541" s="10">
        <v>0</v>
      </c>
      <c r="X541" s="4">
        <v>5.5456521739130462</v>
      </c>
      <c r="Y541" s="4">
        <v>0</v>
      </c>
      <c r="Z541" s="10">
        <v>0</v>
      </c>
      <c r="AA541" s="4">
        <v>0</v>
      </c>
      <c r="AB541" s="4">
        <v>0</v>
      </c>
      <c r="AC541" s="10" t="s">
        <v>1172</v>
      </c>
      <c r="AD541" s="4">
        <v>101.73445652173906</v>
      </c>
      <c r="AE541" s="4">
        <v>17.616847826086957</v>
      </c>
      <c r="AF541" s="10">
        <v>0.17316500651205141</v>
      </c>
      <c r="AG541" s="4">
        <v>14.979347826086956</v>
      </c>
      <c r="AH541" s="4">
        <v>0</v>
      </c>
      <c r="AI541" s="10">
        <v>0</v>
      </c>
      <c r="AJ541" s="4">
        <v>0</v>
      </c>
      <c r="AK541" s="4">
        <v>0</v>
      </c>
      <c r="AL541" s="10" t="s">
        <v>1172</v>
      </c>
      <c r="AM541" s="1">
        <v>395549</v>
      </c>
      <c r="AN541" s="1">
        <v>3</v>
      </c>
      <c r="AX541"/>
      <c r="AY541"/>
    </row>
    <row r="542" spans="1:51" x14ac:dyDescent="0.25">
      <c r="A542" t="s">
        <v>721</v>
      </c>
      <c r="B542" t="s">
        <v>358</v>
      </c>
      <c r="C542" t="s">
        <v>1047</v>
      </c>
      <c r="D542" t="s">
        <v>796</v>
      </c>
      <c r="E542" s="4">
        <v>93.586956521739125</v>
      </c>
      <c r="F542" s="4">
        <v>311.16706521739127</v>
      </c>
      <c r="G542" s="4">
        <v>18.364130434782609</v>
      </c>
      <c r="H542" s="10">
        <v>5.9016947767119375E-2</v>
      </c>
      <c r="I542" s="4">
        <v>288.38173913043477</v>
      </c>
      <c r="J542" s="4">
        <v>18.364130434782609</v>
      </c>
      <c r="K542" s="10">
        <v>6.3679935110164967E-2</v>
      </c>
      <c r="L542" s="4">
        <v>54.709239130434781</v>
      </c>
      <c r="M542" s="4">
        <v>0</v>
      </c>
      <c r="N542" s="10">
        <v>0</v>
      </c>
      <c r="O542" s="4">
        <v>36.073369565217391</v>
      </c>
      <c r="P542" s="4">
        <v>0</v>
      </c>
      <c r="Q542" s="8">
        <v>0</v>
      </c>
      <c r="R542" s="4">
        <v>13.940217391304348</v>
      </c>
      <c r="S542" s="4">
        <v>0</v>
      </c>
      <c r="T542" s="10">
        <v>0</v>
      </c>
      <c r="U542" s="4">
        <v>4.6956521739130439</v>
      </c>
      <c r="V542" s="4">
        <v>0</v>
      </c>
      <c r="W542" s="10">
        <v>0</v>
      </c>
      <c r="X542" s="4">
        <v>82.203804347826093</v>
      </c>
      <c r="Y542" s="4">
        <v>3.839673913043478</v>
      </c>
      <c r="Z542" s="10">
        <v>4.6709199695877814E-2</v>
      </c>
      <c r="AA542" s="4">
        <v>4.1494565217391308</v>
      </c>
      <c r="AB542" s="4">
        <v>0</v>
      </c>
      <c r="AC542" s="10">
        <v>0</v>
      </c>
      <c r="AD542" s="4">
        <v>110.23641304347827</v>
      </c>
      <c r="AE542" s="4">
        <v>14.524456521739131</v>
      </c>
      <c r="AF542" s="10">
        <v>0.1317573397096162</v>
      </c>
      <c r="AG542" s="4">
        <v>59.868152173913039</v>
      </c>
      <c r="AH542" s="4">
        <v>0</v>
      </c>
      <c r="AI542" s="10">
        <v>0</v>
      </c>
      <c r="AJ542" s="4">
        <v>0</v>
      </c>
      <c r="AK542" s="4">
        <v>0</v>
      </c>
      <c r="AL542" s="10" t="s">
        <v>1172</v>
      </c>
      <c r="AM542" s="1">
        <v>395607</v>
      </c>
      <c r="AN542" s="1">
        <v>3</v>
      </c>
      <c r="AX542"/>
      <c r="AY542"/>
    </row>
    <row r="543" spans="1:51" x14ac:dyDescent="0.25">
      <c r="A543" t="s">
        <v>721</v>
      </c>
      <c r="B543" t="s">
        <v>570</v>
      </c>
      <c r="C543" t="s">
        <v>901</v>
      </c>
      <c r="D543" t="s">
        <v>734</v>
      </c>
      <c r="E543" s="4">
        <v>51.402173913043477</v>
      </c>
      <c r="F543" s="4">
        <v>281.61956521739131</v>
      </c>
      <c r="G543" s="4">
        <v>50.915760869565219</v>
      </c>
      <c r="H543" s="10">
        <v>0.18079624840788916</v>
      </c>
      <c r="I543" s="4">
        <v>260.26902173913044</v>
      </c>
      <c r="J543" s="4">
        <v>50.915760869565219</v>
      </c>
      <c r="K543" s="10">
        <v>0.19562743398866139</v>
      </c>
      <c r="L543" s="4">
        <v>39.989130434782616</v>
      </c>
      <c r="M543" s="4">
        <v>1.2853260869565217</v>
      </c>
      <c r="N543" s="10">
        <v>3.2141886382169062E-2</v>
      </c>
      <c r="O543" s="4">
        <v>27.097826086956523</v>
      </c>
      <c r="P543" s="4">
        <v>1.2853260869565217</v>
      </c>
      <c r="Q543" s="8">
        <v>4.7432811873245086E-2</v>
      </c>
      <c r="R543" s="4">
        <v>8.8152173913043477</v>
      </c>
      <c r="S543" s="4">
        <v>0</v>
      </c>
      <c r="T543" s="10">
        <v>0</v>
      </c>
      <c r="U543" s="4">
        <v>4.0760869565217392</v>
      </c>
      <c r="V543" s="4">
        <v>0</v>
      </c>
      <c r="W543" s="10">
        <v>0</v>
      </c>
      <c r="X543" s="4">
        <v>47.168478260869563</v>
      </c>
      <c r="Y543" s="4">
        <v>12.975543478260869</v>
      </c>
      <c r="Z543" s="10">
        <v>0.27508929600184356</v>
      </c>
      <c r="AA543" s="4">
        <v>8.4592391304347831</v>
      </c>
      <c r="AB543" s="4">
        <v>0</v>
      </c>
      <c r="AC543" s="10">
        <v>0</v>
      </c>
      <c r="AD543" s="4">
        <v>186.00271739130434</v>
      </c>
      <c r="AE543" s="4">
        <v>36.654891304347828</v>
      </c>
      <c r="AF543" s="10">
        <v>0.1970664290201464</v>
      </c>
      <c r="AG543" s="4">
        <v>0</v>
      </c>
      <c r="AH543" s="4">
        <v>0</v>
      </c>
      <c r="AI543" s="10" t="s">
        <v>1172</v>
      </c>
      <c r="AJ543" s="4">
        <v>0</v>
      </c>
      <c r="AK543" s="4">
        <v>0</v>
      </c>
      <c r="AL543" s="10" t="s">
        <v>1172</v>
      </c>
      <c r="AM543" s="1">
        <v>395918</v>
      </c>
      <c r="AN543" s="1">
        <v>3</v>
      </c>
      <c r="AX543"/>
      <c r="AY543"/>
    </row>
    <row r="544" spans="1:51" x14ac:dyDescent="0.25">
      <c r="A544" t="s">
        <v>721</v>
      </c>
      <c r="B544" t="s">
        <v>210</v>
      </c>
      <c r="C544" t="s">
        <v>857</v>
      </c>
      <c r="D544" t="s">
        <v>759</v>
      </c>
      <c r="E544" s="4">
        <v>90.804347826086953</v>
      </c>
      <c r="F544" s="4">
        <v>281.25173913043477</v>
      </c>
      <c r="G544" s="4">
        <v>17.728478260869569</v>
      </c>
      <c r="H544" s="10">
        <v>6.3034199595287541E-2</v>
      </c>
      <c r="I544" s="4">
        <v>261.55608695652177</v>
      </c>
      <c r="J544" s="4">
        <v>17.728478260869569</v>
      </c>
      <c r="K544" s="10">
        <v>6.7780790220403314E-2</v>
      </c>
      <c r="L544" s="4">
        <v>60.199673913043483</v>
      </c>
      <c r="M544" s="4">
        <v>5.206847826086956</v>
      </c>
      <c r="N544" s="10">
        <v>8.6492957314155586E-2</v>
      </c>
      <c r="O544" s="4">
        <v>40.504021739130444</v>
      </c>
      <c r="P544" s="4">
        <v>5.206847826086956</v>
      </c>
      <c r="Q544" s="8">
        <v>0.12855137841921221</v>
      </c>
      <c r="R544" s="4">
        <v>19.695652173913043</v>
      </c>
      <c r="S544" s="4">
        <v>0</v>
      </c>
      <c r="T544" s="10">
        <v>0</v>
      </c>
      <c r="U544" s="4">
        <v>0</v>
      </c>
      <c r="V544" s="4">
        <v>0</v>
      </c>
      <c r="W544" s="10" t="s">
        <v>1172</v>
      </c>
      <c r="X544" s="4">
        <v>60.706630434782618</v>
      </c>
      <c r="Y544" s="4">
        <v>1.9720652173913047</v>
      </c>
      <c r="Z544" s="10">
        <v>3.2485170125031111E-2</v>
      </c>
      <c r="AA544" s="4">
        <v>0</v>
      </c>
      <c r="AB544" s="4">
        <v>0</v>
      </c>
      <c r="AC544" s="10" t="s">
        <v>1172</v>
      </c>
      <c r="AD544" s="4">
        <v>153.86880434782606</v>
      </c>
      <c r="AE544" s="4">
        <v>10.549565217391308</v>
      </c>
      <c r="AF544" s="10">
        <v>6.8562079637296922E-2</v>
      </c>
      <c r="AG544" s="4">
        <v>6.4766304347826065</v>
      </c>
      <c r="AH544" s="4">
        <v>0</v>
      </c>
      <c r="AI544" s="10">
        <v>0</v>
      </c>
      <c r="AJ544" s="4">
        <v>0</v>
      </c>
      <c r="AK544" s="4">
        <v>0</v>
      </c>
      <c r="AL544" s="10" t="s">
        <v>1172</v>
      </c>
      <c r="AM544" s="1">
        <v>395398</v>
      </c>
      <c r="AN544" s="1">
        <v>3</v>
      </c>
      <c r="AX544"/>
      <c r="AY544"/>
    </row>
    <row r="545" spans="1:51" x14ac:dyDescent="0.25">
      <c r="A545" t="s">
        <v>721</v>
      </c>
      <c r="B545" t="s">
        <v>119</v>
      </c>
      <c r="C545" t="s">
        <v>826</v>
      </c>
      <c r="D545" t="s">
        <v>767</v>
      </c>
      <c r="E545" s="4">
        <v>153.35869565217391</v>
      </c>
      <c r="F545" s="4">
        <v>488.10434782608695</v>
      </c>
      <c r="G545" s="4">
        <v>18.511956521739133</v>
      </c>
      <c r="H545" s="10">
        <v>3.7926227463835255E-2</v>
      </c>
      <c r="I545" s="4">
        <v>477.99565217391307</v>
      </c>
      <c r="J545" s="4">
        <v>18.511956521739133</v>
      </c>
      <c r="K545" s="10">
        <v>3.872829478165165E-2</v>
      </c>
      <c r="L545" s="4">
        <v>68.797173913043466</v>
      </c>
      <c r="M545" s="4">
        <v>5.4765217391304342</v>
      </c>
      <c r="N545" s="10">
        <v>7.9603876549529662E-2</v>
      </c>
      <c r="O545" s="4">
        <v>63.384130434782598</v>
      </c>
      <c r="P545" s="4">
        <v>5.4765217391304342</v>
      </c>
      <c r="Q545" s="8">
        <v>8.6402096259178857E-2</v>
      </c>
      <c r="R545" s="4">
        <v>2.1739130434782608E-2</v>
      </c>
      <c r="S545" s="4">
        <v>0</v>
      </c>
      <c r="T545" s="10">
        <v>0</v>
      </c>
      <c r="U545" s="4">
        <v>5.3913043478260869</v>
      </c>
      <c r="V545" s="4">
        <v>0</v>
      </c>
      <c r="W545" s="10">
        <v>0</v>
      </c>
      <c r="X545" s="4">
        <v>124.76695652173912</v>
      </c>
      <c r="Y545" s="4">
        <v>13.0354347826087</v>
      </c>
      <c r="Z545" s="10">
        <v>0.10447826208165489</v>
      </c>
      <c r="AA545" s="4">
        <v>4.6956521739130439</v>
      </c>
      <c r="AB545" s="4">
        <v>0</v>
      </c>
      <c r="AC545" s="10">
        <v>0</v>
      </c>
      <c r="AD545" s="4">
        <v>289.84456521739133</v>
      </c>
      <c r="AE545" s="4">
        <v>0</v>
      </c>
      <c r="AF545" s="10">
        <v>0</v>
      </c>
      <c r="AG545" s="4">
        <v>0</v>
      </c>
      <c r="AH545" s="4">
        <v>0</v>
      </c>
      <c r="AI545" s="10" t="s">
        <v>1172</v>
      </c>
      <c r="AJ545" s="4">
        <v>0</v>
      </c>
      <c r="AK545" s="4">
        <v>0</v>
      </c>
      <c r="AL545" s="10" t="s">
        <v>1172</v>
      </c>
      <c r="AM545" s="1">
        <v>395258</v>
      </c>
      <c r="AN545" s="1">
        <v>3</v>
      </c>
      <c r="AX545"/>
      <c r="AY545"/>
    </row>
    <row r="546" spans="1:51" x14ac:dyDescent="0.25">
      <c r="A546" t="s">
        <v>721</v>
      </c>
      <c r="B546" t="s">
        <v>179</v>
      </c>
      <c r="C546" t="s">
        <v>983</v>
      </c>
      <c r="D546" t="s">
        <v>736</v>
      </c>
      <c r="E546" s="4">
        <v>84.510869565217391</v>
      </c>
      <c r="F546" s="4">
        <v>289.25978260869567</v>
      </c>
      <c r="G546" s="4">
        <v>39.017391304347818</v>
      </c>
      <c r="H546" s="10">
        <v>0.13488702422600413</v>
      </c>
      <c r="I546" s="4">
        <v>278.9989130434783</v>
      </c>
      <c r="J546" s="4">
        <v>39.017391304347818</v>
      </c>
      <c r="K546" s="10">
        <v>0.13984782549409958</v>
      </c>
      <c r="L546" s="4">
        <v>42.90978260869565</v>
      </c>
      <c r="M546" s="4">
        <v>0.66847826086956519</v>
      </c>
      <c r="N546" s="10">
        <v>1.5578691389923247E-2</v>
      </c>
      <c r="O546" s="4">
        <v>32.64891304347826</v>
      </c>
      <c r="P546" s="4">
        <v>0.66847826086956519</v>
      </c>
      <c r="Q546" s="8">
        <v>2.0474747811033058E-2</v>
      </c>
      <c r="R546" s="4">
        <v>5.1304347826086953</v>
      </c>
      <c r="S546" s="4">
        <v>0</v>
      </c>
      <c r="T546" s="10">
        <v>0</v>
      </c>
      <c r="U546" s="4">
        <v>5.1304347826086953</v>
      </c>
      <c r="V546" s="4">
        <v>0</v>
      </c>
      <c r="W546" s="10">
        <v>0</v>
      </c>
      <c r="X546" s="4">
        <v>91.661956521739171</v>
      </c>
      <c r="Y546" s="4">
        <v>12.769565217391303</v>
      </c>
      <c r="Z546" s="10">
        <v>0.13931150612482057</v>
      </c>
      <c r="AA546" s="4">
        <v>0</v>
      </c>
      <c r="AB546" s="4">
        <v>0</v>
      </c>
      <c r="AC546" s="10" t="s">
        <v>1172</v>
      </c>
      <c r="AD546" s="4">
        <v>154.68804347826085</v>
      </c>
      <c r="AE546" s="4">
        <v>25.579347826086952</v>
      </c>
      <c r="AF546" s="10">
        <v>0.1653608595138884</v>
      </c>
      <c r="AG546" s="4">
        <v>0</v>
      </c>
      <c r="AH546" s="4">
        <v>0</v>
      </c>
      <c r="AI546" s="10" t="s">
        <v>1172</v>
      </c>
      <c r="AJ546" s="4">
        <v>0</v>
      </c>
      <c r="AK546" s="4">
        <v>0</v>
      </c>
      <c r="AL546" s="10" t="s">
        <v>1172</v>
      </c>
      <c r="AM546" s="1">
        <v>395354</v>
      </c>
      <c r="AN546" s="1">
        <v>3</v>
      </c>
      <c r="AX546"/>
      <c r="AY546"/>
    </row>
    <row r="547" spans="1:51" x14ac:dyDescent="0.25">
      <c r="A547" t="s">
        <v>721</v>
      </c>
      <c r="B547" t="s">
        <v>67</v>
      </c>
      <c r="C547" t="s">
        <v>881</v>
      </c>
      <c r="D547" t="s">
        <v>774</v>
      </c>
      <c r="E547" s="4">
        <v>62.402173913043477</v>
      </c>
      <c r="F547" s="4">
        <v>275.17282608695655</v>
      </c>
      <c r="G547" s="4">
        <v>0</v>
      </c>
      <c r="H547" s="10">
        <v>0</v>
      </c>
      <c r="I547" s="4">
        <v>262.21630434782611</v>
      </c>
      <c r="J547" s="4">
        <v>0</v>
      </c>
      <c r="K547" s="10">
        <v>0</v>
      </c>
      <c r="L547" s="4">
        <v>52.777173913043477</v>
      </c>
      <c r="M547" s="4">
        <v>0</v>
      </c>
      <c r="N547" s="10">
        <v>0</v>
      </c>
      <c r="O547" s="4">
        <v>39.820652173913047</v>
      </c>
      <c r="P547" s="4">
        <v>0</v>
      </c>
      <c r="Q547" s="8">
        <v>0</v>
      </c>
      <c r="R547" s="4">
        <v>7.0434782608695654</v>
      </c>
      <c r="S547" s="4">
        <v>0</v>
      </c>
      <c r="T547" s="10">
        <v>0</v>
      </c>
      <c r="U547" s="4">
        <v>5.9130434782608692</v>
      </c>
      <c r="V547" s="4">
        <v>0</v>
      </c>
      <c r="W547" s="10">
        <v>0</v>
      </c>
      <c r="X547" s="4">
        <v>55.877717391304351</v>
      </c>
      <c r="Y547" s="4">
        <v>0</v>
      </c>
      <c r="Z547" s="10">
        <v>0</v>
      </c>
      <c r="AA547" s="4">
        <v>0</v>
      </c>
      <c r="AB547" s="4">
        <v>0</v>
      </c>
      <c r="AC547" s="10" t="s">
        <v>1172</v>
      </c>
      <c r="AD547" s="4">
        <v>166.51793478260871</v>
      </c>
      <c r="AE547" s="4">
        <v>0</v>
      </c>
      <c r="AF547" s="10">
        <v>0</v>
      </c>
      <c r="AG547" s="4">
        <v>0</v>
      </c>
      <c r="AH547" s="4">
        <v>0</v>
      </c>
      <c r="AI547" s="10" t="s">
        <v>1172</v>
      </c>
      <c r="AJ547" s="4">
        <v>0</v>
      </c>
      <c r="AK547" s="4">
        <v>0</v>
      </c>
      <c r="AL547" s="10" t="s">
        <v>1172</v>
      </c>
      <c r="AM547" s="1">
        <v>395121</v>
      </c>
      <c r="AN547" s="1">
        <v>3</v>
      </c>
      <c r="AX547"/>
      <c r="AY547"/>
    </row>
    <row r="548" spans="1:51" x14ac:dyDescent="0.25">
      <c r="A548" t="s">
        <v>721</v>
      </c>
      <c r="B548" t="s">
        <v>282</v>
      </c>
      <c r="C548" t="s">
        <v>868</v>
      </c>
      <c r="D548" t="s">
        <v>765</v>
      </c>
      <c r="E548" s="4">
        <v>101.66304347826087</v>
      </c>
      <c r="F548" s="4">
        <v>324.41250000000008</v>
      </c>
      <c r="G548" s="4">
        <v>55.988586956521715</v>
      </c>
      <c r="H548" s="10">
        <v>0.17258455502337827</v>
      </c>
      <c r="I548" s="4">
        <v>303.05108695652183</v>
      </c>
      <c r="J548" s="4">
        <v>55.988586956521715</v>
      </c>
      <c r="K548" s="10">
        <v>0.18474966553924385</v>
      </c>
      <c r="L548" s="4">
        <v>47.671086956521741</v>
      </c>
      <c r="M548" s="4">
        <v>1.5895652173913044</v>
      </c>
      <c r="N548" s="10">
        <v>3.3344429902365393E-2</v>
      </c>
      <c r="O548" s="4">
        <v>32.45369565217392</v>
      </c>
      <c r="P548" s="4">
        <v>1.5895652173913044</v>
      </c>
      <c r="Q548" s="8">
        <v>4.8979482473356678E-2</v>
      </c>
      <c r="R548" s="4">
        <v>9.9130434782608692</v>
      </c>
      <c r="S548" s="4">
        <v>0</v>
      </c>
      <c r="T548" s="10">
        <v>0</v>
      </c>
      <c r="U548" s="4">
        <v>5.3043478260869561</v>
      </c>
      <c r="V548" s="4">
        <v>0</v>
      </c>
      <c r="W548" s="10">
        <v>0</v>
      </c>
      <c r="X548" s="4">
        <v>76.761304347826083</v>
      </c>
      <c r="Y548" s="4">
        <v>13.302065217391304</v>
      </c>
      <c r="Z548" s="10">
        <v>0.17329128693691909</v>
      </c>
      <c r="AA548" s="4">
        <v>6.1440217391304346</v>
      </c>
      <c r="AB548" s="4">
        <v>0</v>
      </c>
      <c r="AC548" s="10">
        <v>0</v>
      </c>
      <c r="AD548" s="4">
        <v>193.83608695652183</v>
      </c>
      <c r="AE548" s="4">
        <v>41.096956521739109</v>
      </c>
      <c r="AF548" s="10">
        <v>0.21201911969548431</v>
      </c>
      <c r="AG548" s="4">
        <v>0</v>
      </c>
      <c r="AH548" s="4">
        <v>0</v>
      </c>
      <c r="AI548" s="10" t="s">
        <v>1172</v>
      </c>
      <c r="AJ548" s="4">
        <v>0</v>
      </c>
      <c r="AK548" s="4">
        <v>0</v>
      </c>
      <c r="AL548" s="10" t="s">
        <v>1172</v>
      </c>
      <c r="AM548" s="1">
        <v>395494</v>
      </c>
      <c r="AN548" s="1">
        <v>3</v>
      </c>
      <c r="AX548"/>
      <c r="AY548"/>
    </row>
    <row r="549" spans="1:51" x14ac:dyDescent="0.25">
      <c r="A549" t="s">
        <v>721</v>
      </c>
      <c r="B549" t="s">
        <v>434</v>
      </c>
      <c r="C549" t="s">
        <v>1033</v>
      </c>
      <c r="D549" t="s">
        <v>777</v>
      </c>
      <c r="E549" s="4">
        <v>28.510869565217391</v>
      </c>
      <c r="F549" s="4">
        <v>90.944565217391315</v>
      </c>
      <c r="G549" s="4">
        <v>3.9347826086956519</v>
      </c>
      <c r="H549" s="10">
        <v>4.3265725657053382E-2</v>
      </c>
      <c r="I549" s="4">
        <v>85.10108695652174</v>
      </c>
      <c r="J549" s="4">
        <v>3.9347826086956519</v>
      </c>
      <c r="K549" s="10">
        <v>4.6236572873692407E-2</v>
      </c>
      <c r="L549" s="4">
        <v>25.452173913043481</v>
      </c>
      <c r="M549" s="4">
        <v>0</v>
      </c>
      <c r="N549" s="10">
        <v>0</v>
      </c>
      <c r="O549" s="4">
        <v>19.608695652173914</v>
      </c>
      <c r="P549" s="4">
        <v>0</v>
      </c>
      <c r="Q549" s="8">
        <v>0</v>
      </c>
      <c r="R549" s="4">
        <v>0.97934782608695625</v>
      </c>
      <c r="S549" s="4">
        <v>0</v>
      </c>
      <c r="T549" s="10">
        <v>0</v>
      </c>
      <c r="U549" s="4">
        <v>4.8641304347826084</v>
      </c>
      <c r="V549" s="4">
        <v>0</v>
      </c>
      <c r="W549" s="10">
        <v>0</v>
      </c>
      <c r="X549" s="4">
        <v>24.649999999999988</v>
      </c>
      <c r="Y549" s="4">
        <v>0.86956521739130432</v>
      </c>
      <c r="Z549" s="10">
        <v>3.5276479407355163E-2</v>
      </c>
      <c r="AA549" s="4">
        <v>0</v>
      </c>
      <c r="AB549" s="4">
        <v>0</v>
      </c>
      <c r="AC549" s="10" t="s">
        <v>1172</v>
      </c>
      <c r="AD549" s="4">
        <v>40.842391304347842</v>
      </c>
      <c r="AE549" s="4">
        <v>3.0652173913043477</v>
      </c>
      <c r="AF549" s="10">
        <v>7.5049900199600769E-2</v>
      </c>
      <c r="AG549" s="4">
        <v>0</v>
      </c>
      <c r="AH549" s="4">
        <v>0</v>
      </c>
      <c r="AI549" s="10" t="s">
        <v>1172</v>
      </c>
      <c r="AJ549" s="4">
        <v>0</v>
      </c>
      <c r="AK549" s="4">
        <v>0</v>
      </c>
      <c r="AL549" s="10" t="s">
        <v>1172</v>
      </c>
      <c r="AM549" s="1">
        <v>395716</v>
      </c>
      <c r="AN549" s="1">
        <v>3</v>
      </c>
      <c r="AX549"/>
      <c r="AY549"/>
    </row>
    <row r="550" spans="1:51" x14ac:dyDescent="0.25">
      <c r="A550" t="s">
        <v>721</v>
      </c>
      <c r="B550" t="s">
        <v>548</v>
      </c>
      <c r="C550" t="s">
        <v>1016</v>
      </c>
      <c r="D550" t="s">
        <v>794</v>
      </c>
      <c r="E550" s="4">
        <v>6.6195652173913047</v>
      </c>
      <c r="F550" s="4">
        <v>55.520434782608696</v>
      </c>
      <c r="G550" s="4">
        <v>0</v>
      </c>
      <c r="H550" s="10">
        <v>0</v>
      </c>
      <c r="I550" s="4">
        <v>50.423913043478265</v>
      </c>
      <c r="J550" s="4">
        <v>0</v>
      </c>
      <c r="K550" s="10">
        <v>0</v>
      </c>
      <c r="L550" s="4">
        <v>29.271195652173908</v>
      </c>
      <c r="M550" s="4">
        <v>0</v>
      </c>
      <c r="N550" s="10">
        <v>0</v>
      </c>
      <c r="O550" s="4">
        <v>24.174673913043474</v>
      </c>
      <c r="P550" s="4">
        <v>0</v>
      </c>
      <c r="Q550" s="8">
        <v>0</v>
      </c>
      <c r="R550" s="4">
        <v>5.0965217391304352</v>
      </c>
      <c r="S550" s="4">
        <v>0</v>
      </c>
      <c r="T550" s="10">
        <v>0</v>
      </c>
      <c r="U550" s="4">
        <v>0</v>
      </c>
      <c r="V550" s="4">
        <v>0</v>
      </c>
      <c r="W550" s="10" t="s">
        <v>1172</v>
      </c>
      <c r="X550" s="4">
        <v>19.057608695652178</v>
      </c>
      <c r="Y550" s="4">
        <v>0</v>
      </c>
      <c r="Z550" s="10">
        <v>0</v>
      </c>
      <c r="AA550" s="4">
        <v>0</v>
      </c>
      <c r="AB550" s="4">
        <v>0</v>
      </c>
      <c r="AC550" s="10" t="s">
        <v>1172</v>
      </c>
      <c r="AD550" s="4">
        <v>7.1916304347826108</v>
      </c>
      <c r="AE550" s="4">
        <v>0</v>
      </c>
      <c r="AF550" s="10">
        <v>0</v>
      </c>
      <c r="AG550" s="4">
        <v>0</v>
      </c>
      <c r="AH550" s="4">
        <v>0</v>
      </c>
      <c r="AI550" s="10" t="s">
        <v>1172</v>
      </c>
      <c r="AJ550" s="4">
        <v>0</v>
      </c>
      <c r="AK550" s="4">
        <v>0</v>
      </c>
      <c r="AL550" s="10" t="s">
        <v>1172</v>
      </c>
      <c r="AM550" s="1">
        <v>395890</v>
      </c>
      <c r="AN550" s="1">
        <v>3</v>
      </c>
      <c r="AX550"/>
      <c r="AY550"/>
    </row>
    <row r="551" spans="1:51" x14ac:dyDescent="0.25">
      <c r="A551" t="s">
        <v>721</v>
      </c>
      <c r="B551" t="s">
        <v>441</v>
      </c>
      <c r="C551" t="s">
        <v>1072</v>
      </c>
      <c r="D551" t="s">
        <v>800</v>
      </c>
      <c r="E551" s="4">
        <v>77.847826086956516</v>
      </c>
      <c r="F551" s="4">
        <v>268.9103260869565</v>
      </c>
      <c r="G551" s="4">
        <v>59.619565217391305</v>
      </c>
      <c r="H551" s="10">
        <v>0.22170798007255532</v>
      </c>
      <c r="I551" s="4">
        <v>243.63315217391306</v>
      </c>
      <c r="J551" s="4">
        <v>59.619565217391305</v>
      </c>
      <c r="K551" s="10">
        <v>0.24471039628807564</v>
      </c>
      <c r="L551" s="4">
        <v>36.592391304347828</v>
      </c>
      <c r="M551" s="4">
        <v>10.489130434782609</v>
      </c>
      <c r="N551" s="10">
        <v>0.2866478538541512</v>
      </c>
      <c r="O551" s="4">
        <v>19.456521739130434</v>
      </c>
      <c r="P551" s="4">
        <v>10.489130434782609</v>
      </c>
      <c r="Q551" s="8">
        <v>0.53910614525139666</v>
      </c>
      <c r="R551" s="4">
        <v>17.135869565217391</v>
      </c>
      <c r="S551" s="4">
        <v>0</v>
      </c>
      <c r="T551" s="10">
        <v>0</v>
      </c>
      <c r="U551" s="4">
        <v>0</v>
      </c>
      <c r="V551" s="4">
        <v>0</v>
      </c>
      <c r="W551" s="10" t="s">
        <v>1172</v>
      </c>
      <c r="X551" s="4">
        <v>69.103260869565219</v>
      </c>
      <c r="Y551" s="4">
        <v>33.673913043478258</v>
      </c>
      <c r="Z551" s="10">
        <v>0.48729846637829333</v>
      </c>
      <c r="AA551" s="4">
        <v>8.1413043478260878</v>
      </c>
      <c r="AB551" s="4">
        <v>0</v>
      </c>
      <c r="AC551" s="10">
        <v>0</v>
      </c>
      <c r="AD551" s="4">
        <v>152.8125</v>
      </c>
      <c r="AE551" s="4">
        <v>15.456521739130435</v>
      </c>
      <c r="AF551" s="10">
        <v>0.10114697252600693</v>
      </c>
      <c r="AG551" s="4">
        <v>2.2608695652173911</v>
      </c>
      <c r="AH551" s="4">
        <v>0</v>
      </c>
      <c r="AI551" s="10">
        <v>0</v>
      </c>
      <c r="AJ551" s="4">
        <v>0</v>
      </c>
      <c r="AK551" s="4">
        <v>0</v>
      </c>
      <c r="AL551" s="10" t="s">
        <v>1172</v>
      </c>
      <c r="AM551" s="1">
        <v>395728</v>
      </c>
      <c r="AN551" s="1">
        <v>3</v>
      </c>
      <c r="AX551"/>
      <c r="AY551"/>
    </row>
    <row r="552" spans="1:51" x14ac:dyDescent="0.25">
      <c r="A552" t="s">
        <v>721</v>
      </c>
      <c r="B552" t="s">
        <v>53</v>
      </c>
      <c r="C552" t="s">
        <v>881</v>
      </c>
      <c r="D552" t="s">
        <v>774</v>
      </c>
      <c r="E552" s="4">
        <v>144.94565217391303</v>
      </c>
      <c r="F552" s="4">
        <v>553.54760869565223</v>
      </c>
      <c r="G552" s="4">
        <v>265.47217391304349</v>
      </c>
      <c r="H552" s="10">
        <v>0.4795832729520535</v>
      </c>
      <c r="I552" s="4">
        <v>522.62641304347824</v>
      </c>
      <c r="J552" s="4">
        <v>261.64880434782611</v>
      </c>
      <c r="K552" s="10">
        <v>0.50064213713220629</v>
      </c>
      <c r="L552" s="4">
        <v>91.037282608695691</v>
      </c>
      <c r="M552" s="4">
        <v>38.442173913043483</v>
      </c>
      <c r="N552" s="10">
        <v>0.42226846860399991</v>
      </c>
      <c r="O552" s="4">
        <v>67.333478260869612</v>
      </c>
      <c r="P552" s="4">
        <v>34.618804347826092</v>
      </c>
      <c r="Q552" s="8">
        <v>0.51413955200268591</v>
      </c>
      <c r="R552" s="4">
        <v>17.616847826086957</v>
      </c>
      <c r="S552" s="4">
        <v>3.8233695652173911</v>
      </c>
      <c r="T552" s="10">
        <v>0.21702915316982876</v>
      </c>
      <c r="U552" s="4">
        <v>6.0869565217391308</v>
      </c>
      <c r="V552" s="4">
        <v>0</v>
      </c>
      <c r="W552" s="10">
        <v>0</v>
      </c>
      <c r="X552" s="4">
        <v>133.73608695652177</v>
      </c>
      <c r="Y552" s="4">
        <v>67.583152173913064</v>
      </c>
      <c r="Z552" s="10">
        <v>0.50534716329695406</v>
      </c>
      <c r="AA552" s="4">
        <v>7.2173913043478262</v>
      </c>
      <c r="AB552" s="4">
        <v>0</v>
      </c>
      <c r="AC552" s="10">
        <v>0</v>
      </c>
      <c r="AD552" s="4">
        <v>275.97260869565213</v>
      </c>
      <c r="AE552" s="4">
        <v>159.44684782608695</v>
      </c>
      <c r="AF552" s="10">
        <v>0.5777633098432895</v>
      </c>
      <c r="AG552" s="4">
        <v>45.584239130434781</v>
      </c>
      <c r="AH552" s="4">
        <v>0</v>
      </c>
      <c r="AI552" s="10">
        <v>0</v>
      </c>
      <c r="AJ552" s="4">
        <v>0</v>
      </c>
      <c r="AK552" s="4">
        <v>0</v>
      </c>
      <c r="AL552" s="10" t="s">
        <v>1172</v>
      </c>
      <c r="AM552" s="1">
        <v>395084</v>
      </c>
      <c r="AN552" s="1">
        <v>3</v>
      </c>
      <c r="AX552"/>
      <c r="AY552"/>
    </row>
    <row r="553" spans="1:51" x14ac:dyDescent="0.25">
      <c r="A553" t="s">
        <v>721</v>
      </c>
      <c r="B553" t="s">
        <v>377</v>
      </c>
      <c r="C553" t="s">
        <v>1054</v>
      </c>
      <c r="D553" t="s">
        <v>736</v>
      </c>
      <c r="E553" s="4">
        <v>63.402173913043477</v>
      </c>
      <c r="F553" s="4">
        <v>272.0177173913043</v>
      </c>
      <c r="G553" s="4">
        <v>43.372717391304349</v>
      </c>
      <c r="H553" s="10">
        <v>0.1594481337732557</v>
      </c>
      <c r="I553" s="4">
        <v>248.73782608695649</v>
      </c>
      <c r="J553" s="4">
        <v>43.372717391304349</v>
      </c>
      <c r="K553" s="10">
        <v>0.17437121676918427</v>
      </c>
      <c r="L553" s="4">
        <v>87.149782608695631</v>
      </c>
      <c r="M553" s="4">
        <v>2.8651086956521743</v>
      </c>
      <c r="N553" s="10">
        <v>3.2875683792770581E-2</v>
      </c>
      <c r="O553" s="4">
        <v>63.869891304347803</v>
      </c>
      <c r="P553" s="4">
        <v>2.8651086956521743</v>
      </c>
      <c r="Q553" s="8">
        <v>4.4858518421451242E-2</v>
      </c>
      <c r="R553" s="4">
        <v>18.0625</v>
      </c>
      <c r="S553" s="4">
        <v>0</v>
      </c>
      <c r="T553" s="10">
        <v>0</v>
      </c>
      <c r="U553" s="4">
        <v>5.2173913043478262</v>
      </c>
      <c r="V553" s="4">
        <v>0</v>
      </c>
      <c r="W553" s="10">
        <v>0</v>
      </c>
      <c r="X553" s="4">
        <v>18.972826086956523</v>
      </c>
      <c r="Y553" s="4">
        <v>5.3668478260869561</v>
      </c>
      <c r="Z553" s="10">
        <v>0.2828702377542251</v>
      </c>
      <c r="AA553" s="4">
        <v>0</v>
      </c>
      <c r="AB553" s="4">
        <v>0</v>
      </c>
      <c r="AC553" s="10" t="s">
        <v>1172</v>
      </c>
      <c r="AD553" s="4">
        <v>162.08804347826086</v>
      </c>
      <c r="AE553" s="4">
        <v>35.14076086956522</v>
      </c>
      <c r="AF553" s="10">
        <v>0.21680045064075484</v>
      </c>
      <c r="AG553" s="4">
        <v>3.8070652173913042</v>
      </c>
      <c r="AH553" s="4">
        <v>0</v>
      </c>
      <c r="AI553" s="10">
        <v>0</v>
      </c>
      <c r="AJ553" s="4">
        <v>0</v>
      </c>
      <c r="AK553" s="4">
        <v>0</v>
      </c>
      <c r="AL553" s="10" t="s">
        <v>1172</v>
      </c>
      <c r="AM553" s="1">
        <v>395634</v>
      </c>
      <c r="AN553" s="1">
        <v>3</v>
      </c>
      <c r="AX553"/>
      <c r="AY553"/>
    </row>
    <row r="554" spans="1:51" x14ac:dyDescent="0.25">
      <c r="A554" t="s">
        <v>721</v>
      </c>
      <c r="B554" t="s">
        <v>138</v>
      </c>
      <c r="C554" t="s">
        <v>960</v>
      </c>
      <c r="D554" t="s">
        <v>738</v>
      </c>
      <c r="E554" s="4">
        <v>74.956521739130437</v>
      </c>
      <c r="F554" s="4">
        <v>237.47445652173917</v>
      </c>
      <c r="G554" s="4">
        <v>59.556521739130417</v>
      </c>
      <c r="H554" s="10">
        <v>0.25079127503415688</v>
      </c>
      <c r="I554" s="4">
        <v>221.4289130434783</v>
      </c>
      <c r="J554" s="4">
        <v>57.518478260869543</v>
      </c>
      <c r="K554" s="10">
        <v>0.25976046881274079</v>
      </c>
      <c r="L554" s="4">
        <v>51.47228260869565</v>
      </c>
      <c r="M554" s="4">
        <v>3.0597826086956523</v>
      </c>
      <c r="N554" s="10">
        <v>5.9445248075684472E-2</v>
      </c>
      <c r="O554" s="4">
        <v>35.426739130434783</v>
      </c>
      <c r="P554" s="4">
        <v>1.0217391304347827</v>
      </c>
      <c r="Q554" s="8">
        <v>2.8840902536158518E-2</v>
      </c>
      <c r="R554" s="4">
        <v>11.601847826086953</v>
      </c>
      <c r="S554" s="4">
        <v>2.0380434782608696</v>
      </c>
      <c r="T554" s="10">
        <v>0.17566542061328316</v>
      </c>
      <c r="U554" s="4">
        <v>4.443695652173913</v>
      </c>
      <c r="V554" s="4">
        <v>0</v>
      </c>
      <c r="W554" s="10">
        <v>0</v>
      </c>
      <c r="X554" s="4">
        <v>53.226521739130447</v>
      </c>
      <c r="Y554" s="4">
        <v>18.172608695652169</v>
      </c>
      <c r="Z554" s="10">
        <v>0.34142018117806566</v>
      </c>
      <c r="AA554" s="4">
        <v>0</v>
      </c>
      <c r="AB554" s="4">
        <v>0</v>
      </c>
      <c r="AC554" s="10" t="s">
        <v>1172</v>
      </c>
      <c r="AD554" s="4">
        <v>132.77565217391307</v>
      </c>
      <c r="AE554" s="4">
        <v>38.324130434782596</v>
      </c>
      <c r="AF554" s="10">
        <v>0.2886382390694992</v>
      </c>
      <c r="AG554" s="4">
        <v>0</v>
      </c>
      <c r="AH554" s="4">
        <v>0</v>
      </c>
      <c r="AI554" s="10" t="s">
        <v>1172</v>
      </c>
      <c r="AJ554" s="4">
        <v>0</v>
      </c>
      <c r="AK554" s="4">
        <v>0</v>
      </c>
      <c r="AL554" s="10" t="s">
        <v>1172</v>
      </c>
      <c r="AM554" s="1">
        <v>395289</v>
      </c>
      <c r="AN554" s="1">
        <v>3</v>
      </c>
      <c r="AX554"/>
      <c r="AY554"/>
    </row>
    <row r="555" spans="1:51" x14ac:dyDescent="0.25">
      <c r="A555" t="s">
        <v>721</v>
      </c>
      <c r="B555" t="s">
        <v>340</v>
      </c>
      <c r="C555" t="s">
        <v>1041</v>
      </c>
      <c r="D555" t="s">
        <v>734</v>
      </c>
      <c r="E555" s="4">
        <v>102.84782608695652</v>
      </c>
      <c r="F555" s="4">
        <v>489.50282608695647</v>
      </c>
      <c r="G555" s="4">
        <v>4.4891304347826084</v>
      </c>
      <c r="H555" s="10">
        <v>9.1707957452837018E-3</v>
      </c>
      <c r="I555" s="4">
        <v>478.77771739130429</v>
      </c>
      <c r="J555" s="4">
        <v>4.4891304347826084</v>
      </c>
      <c r="K555" s="10">
        <v>9.3762309140917044E-3</v>
      </c>
      <c r="L555" s="4">
        <v>135.45695652173913</v>
      </c>
      <c r="M555" s="4">
        <v>0</v>
      </c>
      <c r="N555" s="10">
        <v>0</v>
      </c>
      <c r="O555" s="4">
        <v>124.73184782608696</v>
      </c>
      <c r="P555" s="4">
        <v>0</v>
      </c>
      <c r="Q555" s="8">
        <v>0</v>
      </c>
      <c r="R555" s="4">
        <v>0</v>
      </c>
      <c r="S555" s="4">
        <v>0</v>
      </c>
      <c r="T555" s="10" t="s">
        <v>1172</v>
      </c>
      <c r="U555" s="4">
        <v>10.725108695652175</v>
      </c>
      <c r="V555" s="4">
        <v>0</v>
      </c>
      <c r="W555" s="10">
        <v>0</v>
      </c>
      <c r="X555" s="4">
        <v>107.26228260869564</v>
      </c>
      <c r="Y555" s="4">
        <v>0</v>
      </c>
      <c r="Z555" s="10">
        <v>0</v>
      </c>
      <c r="AA555" s="4">
        <v>0</v>
      </c>
      <c r="AB555" s="4">
        <v>0</v>
      </c>
      <c r="AC555" s="10" t="s">
        <v>1172</v>
      </c>
      <c r="AD555" s="4">
        <v>242.29445652173905</v>
      </c>
      <c r="AE555" s="4">
        <v>0</v>
      </c>
      <c r="AF555" s="10">
        <v>0</v>
      </c>
      <c r="AG555" s="4">
        <v>4.4891304347826084</v>
      </c>
      <c r="AH555" s="4">
        <v>4.4891304347826084</v>
      </c>
      <c r="AI555" s="10">
        <v>1</v>
      </c>
      <c r="AJ555" s="4">
        <v>0</v>
      </c>
      <c r="AK555" s="4">
        <v>0</v>
      </c>
      <c r="AL555" s="10" t="s">
        <v>1172</v>
      </c>
      <c r="AM555" s="1">
        <v>395583</v>
      </c>
      <c r="AN555" s="1">
        <v>3</v>
      </c>
      <c r="AX555"/>
      <c r="AY555"/>
    </row>
    <row r="556" spans="1:51" x14ac:dyDescent="0.25">
      <c r="A556" t="s">
        <v>721</v>
      </c>
      <c r="B556" t="s">
        <v>679</v>
      </c>
      <c r="C556" t="s">
        <v>1123</v>
      </c>
      <c r="D556" t="s">
        <v>778</v>
      </c>
      <c r="E556" s="4">
        <v>144.94565217391303</v>
      </c>
      <c r="F556" s="4">
        <v>840.36869565217376</v>
      </c>
      <c r="G556" s="4">
        <v>0</v>
      </c>
      <c r="H556" s="10">
        <v>0</v>
      </c>
      <c r="I556" s="4">
        <v>822.11869565217376</v>
      </c>
      <c r="J556" s="4">
        <v>0</v>
      </c>
      <c r="K556" s="10">
        <v>0</v>
      </c>
      <c r="L556" s="4">
        <v>161.66195652173917</v>
      </c>
      <c r="M556" s="4">
        <v>0</v>
      </c>
      <c r="N556" s="10">
        <v>0</v>
      </c>
      <c r="O556" s="4">
        <v>143.41195652173917</v>
      </c>
      <c r="P556" s="4">
        <v>0</v>
      </c>
      <c r="Q556" s="8">
        <v>0</v>
      </c>
      <c r="R556" s="4">
        <v>12.869565217391305</v>
      </c>
      <c r="S556" s="4">
        <v>0</v>
      </c>
      <c r="T556" s="10">
        <v>0</v>
      </c>
      <c r="U556" s="4">
        <v>5.3804347826086953</v>
      </c>
      <c r="V556" s="4">
        <v>0</v>
      </c>
      <c r="W556" s="10">
        <v>0</v>
      </c>
      <c r="X556" s="4">
        <v>162.67260869565217</v>
      </c>
      <c r="Y556" s="4">
        <v>0</v>
      </c>
      <c r="Z556" s="10">
        <v>0</v>
      </c>
      <c r="AA556" s="4">
        <v>0</v>
      </c>
      <c r="AB556" s="4">
        <v>0</v>
      </c>
      <c r="AC556" s="10" t="s">
        <v>1172</v>
      </c>
      <c r="AD556" s="4">
        <v>516.03413043478236</v>
      </c>
      <c r="AE556" s="4">
        <v>0</v>
      </c>
      <c r="AF556" s="10">
        <v>0</v>
      </c>
      <c r="AG556" s="4">
        <v>0</v>
      </c>
      <c r="AH556" s="4">
        <v>0</v>
      </c>
      <c r="AI556" s="10" t="s">
        <v>1172</v>
      </c>
      <c r="AJ556" s="4">
        <v>0</v>
      </c>
      <c r="AK556" s="4">
        <v>0</v>
      </c>
      <c r="AL556" s="10" t="s">
        <v>1172</v>
      </c>
      <c r="AM556" t="s">
        <v>2</v>
      </c>
      <c r="AN556" s="1">
        <v>3</v>
      </c>
      <c r="AX556"/>
      <c r="AY556"/>
    </row>
    <row r="557" spans="1:51" x14ac:dyDescent="0.25">
      <c r="A557" t="s">
        <v>721</v>
      </c>
      <c r="B557" t="s">
        <v>400</v>
      </c>
      <c r="C557" t="s">
        <v>829</v>
      </c>
      <c r="D557" t="s">
        <v>738</v>
      </c>
      <c r="E557" s="4">
        <v>123.82608695652173</v>
      </c>
      <c r="F557" s="4">
        <v>502.53554347826088</v>
      </c>
      <c r="G557" s="4">
        <v>68.679565217391314</v>
      </c>
      <c r="H557" s="10">
        <v>0.13666608483457909</v>
      </c>
      <c r="I557" s="4">
        <v>464.4975</v>
      </c>
      <c r="J557" s="4">
        <v>68.679565217391314</v>
      </c>
      <c r="K557" s="10">
        <v>0.14785777150015084</v>
      </c>
      <c r="L557" s="4">
        <v>100.15489130434784</v>
      </c>
      <c r="M557" s="4">
        <v>0</v>
      </c>
      <c r="N557" s="10">
        <v>0</v>
      </c>
      <c r="O557" s="4">
        <v>66.913043478260875</v>
      </c>
      <c r="P557" s="4">
        <v>0</v>
      </c>
      <c r="Q557" s="8">
        <v>0</v>
      </c>
      <c r="R557" s="4">
        <v>28.285326086956523</v>
      </c>
      <c r="S557" s="4">
        <v>0</v>
      </c>
      <c r="T557" s="10">
        <v>0</v>
      </c>
      <c r="U557" s="4">
        <v>4.9565217391304346</v>
      </c>
      <c r="V557" s="4">
        <v>0</v>
      </c>
      <c r="W557" s="10">
        <v>0</v>
      </c>
      <c r="X557" s="4">
        <v>119.88847826086956</v>
      </c>
      <c r="Y557" s="4">
        <v>10.24445652173913</v>
      </c>
      <c r="Z557" s="10">
        <v>8.5449883678128405E-2</v>
      </c>
      <c r="AA557" s="4">
        <v>4.7961956521739131</v>
      </c>
      <c r="AB557" s="4">
        <v>0</v>
      </c>
      <c r="AC557" s="10">
        <v>0</v>
      </c>
      <c r="AD557" s="4">
        <v>251.22673913043479</v>
      </c>
      <c r="AE557" s="4">
        <v>37.517499999999998</v>
      </c>
      <c r="AF557" s="10">
        <v>0.14933720880929491</v>
      </c>
      <c r="AG557" s="4">
        <v>26.46923913043479</v>
      </c>
      <c r="AH557" s="4">
        <v>20.917608695652177</v>
      </c>
      <c r="AI557" s="10">
        <v>0.7902610495365826</v>
      </c>
      <c r="AJ557" s="4">
        <v>0</v>
      </c>
      <c r="AK557" s="4">
        <v>0</v>
      </c>
      <c r="AL557" s="10" t="s">
        <v>1172</v>
      </c>
      <c r="AM557" s="1">
        <v>395671</v>
      </c>
      <c r="AN557" s="1">
        <v>3</v>
      </c>
      <c r="AX557"/>
      <c r="AY557"/>
    </row>
    <row r="558" spans="1:51" x14ac:dyDescent="0.25">
      <c r="A558" t="s">
        <v>721</v>
      </c>
      <c r="B558" t="s">
        <v>452</v>
      </c>
      <c r="C558" t="s">
        <v>905</v>
      </c>
      <c r="D558" t="s">
        <v>768</v>
      </c>
      <c r="E558" s="4">
        <v>90.239130434782609</v>
      </c>
      <c r="F558" s="4">
        <v>267.43706521739131</v>
      </c>
      <c r="G558" s="4">
        <v>120.86945652173912</v>
      </c>
      <c r="H558" s="10">
        <v>0.45195476709067267</v>
      </c>
      <c r="I558" s="4">
        <v>252.02673913043478</v>
      </c>
      <c r="J558" s="4">
        <v>120.86945652173912</v>
      </c>
      <c r="K558" s="10">
        <v>0.47958981233012715</v>
      </c>
      <c r="L558" s="4">
        <v>48.009456521739132</v>
      </c>
      <c r="M558" s="4">
        <v>21.924782608695647</v>
      </c>
      <c r="N558" s="10">
        <v>0.45667633414612596</v>
      </c>
      <c r="O558" s="4">
        <v>37.327391304347827</v>
      </c>
      <c r="P558" s="4">
        <v>21.924782608695647</v>
      </c>
      <c r="Q558" s="8">
        <v>0.58736444853412217</v>
      </c>
      <c r="R558" s="4">
        <v>4.9429347826086953</v>
      </c>
      <c r="S558" s="4">
        <v>0</v>
      </c>
      <c r="T558" s="10">
        <v>0</v>
      </c>
      <c r="U558" s="4">
        <v>5.7391304347826084</v>
      </c>
      <c r="V558" s="4">
        <v>0</v>
      </c>
      <c r="W558" s="10">
        <v>0</v>
      </c>
      <c r="X558" s="4">
        <v>54.498804347826081</v>
      </c>
      <c r="Y558" s="4">
        <v>49.074673913043476</v>
      </c>
      <c r="Z558" s="10">
        <v>0.9004724874299197</v>
      </c>
      <c r="AA558" s="4">
        <v>4.7282608695652177</v>
      </c>
      <c r="AB558" s="4">
        <v>0</v>
      </c>
      <c r="AC558" s="10">
        <v>0</v>
      </c>
      <c r="AD558" s="4">
        <v>133.39141304347825</v>
      </c>
      <c r="AE558" s="4">
        <v>49.870000000000012</v>
      </c>
      <c r="AF558" s="10">
        <v>0.37386214646174515</v>
      </c>
      <c r="AG558" s="4">
        <v>26.809130434782606</v>
      </c>
      <c r="AH558" s="4">
        <v>0</v>
      </c>
      <c r="AI558" s="10">
        <v>0</v>
      </c>
      <c r="AJ558" s="4">
        <v>0</v>
      </c>
      <c r="AK558" s="4">
        <v>0</v>
      </c>
      <c r="AL558" s="10" t="s">
        <v>1172</v>
      </c>
      <c r="AM558" s="1">
        <v>395742</v>
      </c>
      <c r="AN558" s="1">
        <v>3</v>
      </c>
      <c r="AX558"/>
      <c r="AY558"/>
    </row>
    <row r="559" spans="1:51" x14ac:dyDescent="0.25">
      <c r="A559" t="s">
        <v>721</v>
      </c>
      <c r="B559" t="s">
        <v>682</v>
      </c>
      <c r="C559" t="s">
        <v>905</v>
      </c>
      <c r="D559" t="s">
        <v>768</v>
      </c>
      <c r="E559" s="4">
        <v>148.21739130434781</v>
      </c>
      <c r="F559" s="4">
        <v>661.02771739130446</v>
      </c>
      <c r="G559" s="4">
        <v>0.47826086956521741</v>
      </c>
      <c r="H559" s="10">
        <v>7.2351106766390598E-4</v>
      </c>
      <c r="I559" s="4">
        <v>643.73967391304359</v>
      </c>
      <c r="J559" s="4">
        <v>0.17934782608695651</v>
      </c>
      <c r="K559" s="10">
        <v>2.7860303373376181E-4</v>
      </c>
      <c r="L559" s="4">
        <v>188.82336956521738</v>
      </c>
      <c r="M559" s="4">
        <v>0.47826086956521741</v>
      </c>
      <c r="N559" s="10">
        <v>2.5328478708247591E-3</v>
      </c>
      <c r="O559" s="4">
        <v>171.5353260869565</v>
      </c>
      <c r="P559" s="4">
        <v>0.17934782608695651</v>
      </c>
      <c r="Q559" s="8">
        <v>1.0455445544554456E-3</v>
      </c>
      <c r="R559" s="4">
        <v>11.907608695652174</v>
      </c>
      <c r="S559" s="4">
        <v>0.29891304347826086</v>
      </c>
      <c r="T559" s="10">
        <v>2.5102692834322229E-2</v>
      </c>
      <c r="U559" s="4">
        <v>5.3804347826086953</v>
      </c>
      <c r="V559" s="4">
        <v>0</v>
      </c>
      <c r="W559" s="10">
        <v>0</v>
      </c>
      <c r="X559" s="4">
        <v>135.81619565217397</v>
      </c>
      <c r="Y559" s="4">
        <v>0</v>
      </c>
      <c r="Z559" s="10">
        <v>0</v>
      </c>
      <c r="AA559" s="4">
        <v>0</v>
      </c>
      <c r="AB559" s="4">
        <v>0</v>
      </c>
      <c r="AC559" s="10" t="s">
        <v>1172</v>
      </c>
      <c r="AD559" s="4">
        <v>336.38815217391311</v>
      </c>
      <c r="AE559" s="4">
        <v>0</v>
      </c>
      <c r="AF559" s="10">
        <v>0</v>
      </c>
      <c r="AG559" s="4">
        <v>0</v>
      </c>
      <c r="AH559" s="4">
        <v>0</v>
      </c>
      <c r="AI559" s="10" t="s">
        <v>1172</v>
      </c>
      <c r="AJ559" s="4">
        <v>0</v>
      </c>
      <c r="AK559" s="4">
        <v>0</v>
      </c>
      <c r="AL559" s="10" t="s">
        <v>1172</v>
      </c>
      <c r="AM559" t="s">
        <v>5</v>
      </c>
      <c r="AN559" s="1">
        <v>3</v>
      </c>
      <c r="AX559"/>
      <c r="AY559"/>
    </row>
    <row r="560" spans="1:51" x14ac:dyDescent="0.25">
      <c r="A560" t="s">
        <v>721</v>
      </c>
      <c r="B560" t="s">
        <v>188</v>
      </c>
      <c r="C560" t="s">
        <v>844</v>
      </c>
      <c r="D560" t="s">
        <v>780</v>
      </c>
      <c r="E560" s="4">
        <v>83.923913043478265</v>
      </c>
      <c r="F560" s="4">
        <v>335.491847826087</v>
      </c>
      <c r="G560" s="4">
        <v>0</v>
      </c>
      <c r="H560" s="10">
        <v>0</v>
      </c>
      <c r="I560" s="4">
        <v>321.95923913043475</v>
      </c>
      <c r="J560" s="4">
        <v>0</v>
      </c>
      <c r="K560" s="10">
        <v>0</v>
      </c>
      <c r="L560" s="4">
        <v>45.317934782608695</v>
      </c>
      <c r="M560" s="4">
        <v>0</v>
      </c>
      <c r="N560" s="10">
        <v>0</v>
      </c>
      <c r="O560" s="4">
        <v>31.785326086956523</v>
      </c>
      <c r="P560" s="4">
        <v>0</v>
      </c>
      <c r="Q560" s="8">
        <v>0</v>
      </c>
      <c r="R560" s="4">
        <v>9.0489130434782616</v>
      </c>
      <c r="S560" s="4">
        <v>0</v>
      </c>
      <c r="T560" s="10">
        <v>0</v>
      </c>
      <c r="U560" s="4">
        <v>4.4836956521739131</v>
      </c>
      <c r="V560" s="4">
        <v>0</v>
      </c>
      <c r="W560" s="10">
        <v>0</v>
      </c>
      <c r="X560" s="4">
        <v>94.755434782608702</v>
      </c>
      <c r="Y560" s="4">
        <v>0</v>
      </c>
      <c r="Z560" s="10">
        <v>0</v>
      </c>
      <c r="AA560" s="4">
        <v>0</v>
      </c>
      <c r="AB560" s="4">
        <v>0</v>
      </c>
      <c r="AC560" s="10" t="s">
        <v>1172</v>
      </c>
      <c r="AD560" s="4">
        <v>195.41847826086956</v>
      </c>
      <c r="AE560" s="4">
        <v>0</v>
      </c>
      <c r="AF560" s="10">
        <v>0</v>
      </c>
      <c r="AG560" s="4">
        <v>0</v>
      </c>
      <c r="AH560" s="4">
        <v>0</v>
      </c>
      <c r="AI560" s="10" t="s">
        <v>1172</v>
      </c>
      <c r="AJ560" s="4">
        <v>0</v>
      </c>
      <c r="AK560" s="4">
        <v>0</v>
      </c>
      <c r="AL560" s="10" t="s">
        <v>1172</v>
      </c>
      <c r="AM560" s="1">
        <v>395365</v>
      </c>
      <c r="AN560" s="1">
        <v>3</v>
      </c>
      <c r="AX560"/>
      <c r="AY560"/>
    </row>
    <row r="561" spans="1:51" x14ac:dyDescent="0.25">
      <c r="A561" t="s">
        <v>721</v>
      </c>
      <c r="B561" t="s">
        <v>386</v>
      </c>
      <c r="C561" t="s">
        <v>945</v>
      </c>
      <c r="D561" t="s">
        <v>749</v>
      </c>
      <c r="E561" s="4">
        <v>43.652173913043477</v>
      </c>
      <c r="F561" s="4">
        <v>161.23695652173913</v>
      </c>
      <c r="G561" s="4">
        <v>15.274456521739131</v>
      </c>
      <c r="H561" s="10">
        <v>9.4732974692931016E-2</v>
      </c>
      <c r="I561" s="4">
        <v>151.67173913043479</v>
      </c>
      <c r="J561" s="4">
        <v>15.274456521739131</v>
      </c>
      <c r="K561" s="10">
        <v>0.10070733420286947</v>
      </c>
      <c r="L561" s="4">
        <v>34.777173913043477</v>
      </c>
      <c r="M561" s="4">
        <v>2.0625</v>
      </c>
      <c r="N561" s="10">
        <v>5.93061415846226E-2</v>
      </c>
      <c r="O561" s="4">
        <v>25.211956521739129</v>
      </c>
      <c r="P561" s="4">
        <v>2.0625</v>
      </c>
      <c r="Q561" s="8">
        <v>8.1806423798232386E-2</v>
      </c>
      <c r="R561" s="4">
        <v>5.3831521739130439</v>
      </c>
      <c r="S561" s="4">
        <v>0</v>
      </c>
      <c r="T561" s="10">
        <v>0</v>
      </c>
      <c r="U561" s="4">
        <v>4.1820652173913047</v>
      </c>
      <c r="V561" s="4">
        <v>0</v>
      </c>
      <c r="W561" s="10">
        <v>0</v>
      </c>
      <c r="X561" s="4">
        <v>33.779891304347828</v>
      </c>
      <c r="Y561" s="4">
        <v>7.125</v>
      </c>
      <c r="Z561" s="10">
        <v>0.21092430214785615</v>
      </c>
      <c r="AA561" s="4">
        <v>0</v>
      </c>
      <c r="AB561" s="4">
        <v>0</v>
      </c>
      <c r="AC561" s="10" t="s">
        <v>1172</v>
      </c>
      <c r="AD561" s="4">
        <v>92.679891304347819</v>
      </c>
      <c r="AE561" s="4">
        <v>6.0869565217391308</v>
      </c>
      <c r="AF561" s="10">
        <v>6.5677208249526484E-2</v>
      </c>
      <c r="AG561" s="4">
        <v>0</v>
      </c>
      <c r="AH561" s="4">
        <v>0</v>
      </c>
      <c r="AI561" s="10" t="s">
        <v>1172</v>
      </c>
      <c r="AJ561" s="4">
        <v>0</v>
      </c>
      <c r="AK561" s="4">
        <v>0</v>
      </c>
      <c r="AL561" s="10" t="s">
        <v>1172</v>
      </c>
      <c r="AM561" s="1">
        <v>395647</v>
      </c>
      <c r="AN561" s="1">
        <v>3</v>
      </c>
      <c r="AX561"/>
      <c r="AY561"/>
    </row>
    <row r="562" spans="1:51" x14ac:dyDescent="0.25">
      <c r="A562" t="s">
        <v>721</v>
      </c>
      <c r="B562" t="s">
        <v>674</v>
      </c>
      <c r="C562" t="s">
        <v>901</v>
      </c>
      <c r="D562" t="s">
        <v>749</v>
      </c>
      <c r="E562" s="4">
        <v>29.065217391304348</v>
      </c>
      <c r="F562" s="4">
        <v>121.95630434782608</v>
      </c>
      <c r="G562" s="4">
        <v>16.456521739130437</v>
      </c>
      <c r="H562" s="10">
        <v>0.13493785193913005</v>
      </c>
      <c r="I562" s="4">
        <v>111.44</v>
      </c>
      <c r="J562" s="4">
        <v>13.423913043478262</v>
      </c>
      <c r="K562" s="10">
        <v>0.12045865975841943</v>
      </c>
      <c r="L562" s="4">
        <v>37.138369565217388</v>
      </c>
      <c r="M562" s="4">
        <v>7.1902173913043477</v>
      </c>
      <c r="N562" s="10">
        <v>0.19360616730031346</v>
      </c>
      <c r="O562" s="4">
        <v>26.622065217391306</v>
      </c>
      <c r="P562" s="4">
        <v>4.1576086956521738</v>
      </c>
      <c r="Q562" s="8">
        <v>0.15617153146090812</v>
      </c>
      <c r="R562" s="4">
        <v>4.9728260869565215</v>
      </c>
      <c r="S562" s="4">
        <v>0</v>
      </c>
      <c r="T562" s="10">
        <v>0</v>
      </c>
      <c r="U562" s="4">
        <v>5.5434782608695654</v>
      </c>
      <c r="V562" s="4">
        <v>3.0326086956521738</v>
      </c>
      <c r="W562" s="10">
        <v>0.54705882352941171</v>
      </c>
      <c r="X562" s="4">
        <v>29.660326086956523</v>
      </c>
      <c r="Y562" s="4">
        <v>0</v>
      </c>
      <c r="Z562" s="10">
        <v>0</v>
      </c>
      <c r="AA562" s="4">
        <v>0</v>
      </c>
      <c r="AB562" s="4">
        <v>0</v>
      </c>
      <c r="AC562" s="10" t="s">
        <v>1172</v>
      </c>
      <c r="AD562" s="4">
        <v>55.157608695652172</v>
      </c>
      <c r="AE562" s="4">
        <v>9.2663043478260878</v>
      </c>
      <c r="AF562" s="10">
        <v>0.16799684697999806</v>
      </c>
      <c r="AG562" s="4">
        <v>0</v>
      </c>
      <c r="AH562" s="4">
        <v>0</v>
      </c>
      <c r="AI562" s="10" t="s">
        <v>1172</v>
      </c>
      <c r="AJ562" s="4">
        <v>0</v>
      </c>
      <c r="AK562" s="4">
        <v>0</v>
      </c>
      <c r="AL562" s="10" t="s">
        <v>1172</v>
      </c>
      <c r="AM562" s="1">
        <v>396146</v>
      </c>
      <c r="AN562" s="1">
        <v>3</v>
      </c>
      <c r="AX562"/>
      <c r="AY562"/>
    </row>
    <row r="563" spans="1:51" x14ac:dyDescent="0.25">
      <c r="A563" t="s">
        <v>721</v>
      </c>
      <c r="B563" t="s">
        <v>241</v>
      </c>
      <c r="C563" t="s">
        <v>862</v>
      </c>
      <c r="D563" t="s">
        <v>758</v>
      </c>
      <c r="E563" s="4">
        <v>59.521739130434781</v>
      </c>
      <c r="F563" s="4">
        <v>221.40423913043475</v>
      </c>
      <c r="G563" s="4">
        <v>38.914130434782606</v>
      </c>
      <c r="H563" s="10">
        <v>0.17576054816121803</v>
      </c>
      <c r="I563" s="4">
        <v>210.42054347826087</v>
      </c>
      <c r="J563" s="4">
        <v>34.145108695652169</v>
      </c>
      <c r="K563" s="10">
        <v>0.16227079414981074</v>
      </c>
      <c r="L563" s="4">
        <v>52.433913043478256</v>
      </c>
      <c r="M563" s="4">
        <v>15.782608695652172</v>
      </c>
      <c r="N563" s="10">
        <v>0.30100001658402292</v>
      </c>
      <c r="O563" s="4">
        <v>41.450217391304349</v>
      </c>
      <c r="P563" s="4">
        <v>11.013586956521738</v>
      </c>
      <c r="Q563" s="8">
        <v>0.26570637380618967</v>
      </c>
      <c r="R563" s="4">
        <v>5.4809782608695654</v>
      </c>
      <c r="S563" s="4">
        <v>0</v>
      </c>
      <c r="T563" s="10">
        <v>0</v>
      </c>
      <c r="U563" s="4">
        <v>5.5027173913043477</v>
      </c>
      <c r="V563" s="4">
        <v>4.7690217391304346</v>
      </c>
      <c r="W563" s="10">
        <v>0.8666666666666667</v>
      </c>
      <c r="X563" s="4">
        <v>58.388586956521742</v>
      </c>
      <c r="Y563" s="4">
        <v>14.429347826086957</v>
      </c>
      <c r="Z563" s="10">
        <v>0.24712616931167683</v>
      </c>
      <c r="AA563" s="4">
        <v>0</v>
      </c>
      <c r="AB563" s="4">
        <v>0</v>
      </c>
      <c r="AC563" s="10" t="s">
        <v>1172</v>
      </c>
      <c r="AD563" s="4">
        <v>110.58173913043477</v>
      </c>
      <c r="AE563" s="4">
        <v>8.7021739130434774</v>
      </c>
      <c r="AF563" s="10">
        <v>7.8694493154778292E-2</v>
      </c>
      <c r="AG563" s="4">
        <v>0</v>
      </c>
      <c r="AH563" s="4">
        <v>0</v>
      </c>
      <c r="AI563" s="10" t="s">
        <v>1172</v>
      </c>
      <c r="AJ563" s="4">
        <v>0</v>
      </c>
      <c r="AK563" s="4">
        <v>0</v>
      </c>
      <c r="AL563" s="10" t="s">
        <v>1172</v>
      </c>
      <c r="AM563" s="1">
        <v>395438</v>
      </c>
      <c r="AN563" s="1">
        <v>3</v>
      </c>
      <c r="AX563"/>
      <c r="AY563"/>
    </row>
    <row r="564" spans="1:51" x14ac:dyDescent="0.25">
      <c r="A564" t="s">
        <v>721</v>
      </c>
      <c r="B564" t="s">
        <v>361</v>
      </c>
      <c r="C564" t="s">
        <v>802</v>
      </c>
      <c r="D564" t="s">
        <v>758</v>
      </c>
      <c r="E564" s="4">
        <v>73.945652173913047</v>
      </c>
      <c r="F564" s="4">
        <v>280.83152173913044</v>
      </c>
      <c r="G564" s="4">
        <v>0.78260869565217395</v>
      </c>
      <c r="H564" s="10">
        <v>2.7867551719466645E-3</v>
      </c>
      <c r="I564" s="4">
        <v>267.22010869565219</v>
      </c>
      <c r="J564" s="4">
        <v>0.78260869565217395</v>
      </c>
      <c r="K564" s="10">
        <v>2.9287043533969921E-3</v>
      </c>
      <c r="L564" s="4">
        <v>53.755434782608702</v>
      </c>
      <c r="M564" s="4">
        <v>0</v>
      </c>
      <c r="N564" s="10">
        <v>0</v>
      </c>
      <c r="O564" s="4">
        <v>40.144021739130437</v>
      </c>
      <c r="P564" s="4">
        <v>0</v>
      </c>
      <c r="Q564" s="8">
        <v>0</v>
      </c>
      <c r="R564" s="4">
        <v>8.5461956521739122</v>
      </c>
      <c r="S564" s="4">
        <v>0</v>
      </c>
      <c r="T564" s="10">
        <v>0</v>
      </c>
      <c r="U564" s="4">
        <v>5.0652173913043477</v>
      </c>
      <c r="V564" s="4">
        <v>0</v>
      </c>
      <c r="W564" s="10">
        <v>0</v>
      </c>
      <c r="X564" s="4">
        <v>74.038043478260875</v>
      </c>
      <c r="Y564" s="4">
        <v>0.78260869565217395</v>
      </c>
      <c r="Z564" s="10">
        <v>1.0570358951772737E-2</v>
      </c>
      <c r="AA564" s="4">
        <v>0</v>
      </c>
      <c r="AB564" s="4">
        <v>0</v>
      </c>
      <c r="AC564" s="10" t="s">
        <v>1172</v>
      </c>
      <c r="AD564" s="4">
        <v>153.03804347826087</v>
      </c>
      <c r="AE564" s="4">
        <v>0</v>
      </c>
      <c r="AF564" s="10">
        <v>0</v>
      </c>
      <c r="AG564" s="4">
        <v>0</v>
      </c>
      <c r="AH564" s="4">
        <v>0</v>
      </c>
      <c r="AI564" s="10" t="s">
        <v>1172</v>
      </c>
      <c r="AJ564" s="4">
        <v>0</v>
      </c>
      <c r="AK564" s="4">
        <v>0</v>
      </c>
      <c r="AL564" s="10" t="s">
        <v>1172</v>
      </c>
      <c r="AM564" s="1">
        <v>395612</v>
      </c>
      <c r="AN564" s="1">
        <v>3</v>
      </c>
      <c r="AX564"/>
      <c r="AY564"/>
    </row>
    <row r="565" spans="1:51" x14ac:dyDescent="0.25">
      <c r="A565" t="s">
        <v>721</v>
      </c>
      <c r="B565" t="s">
        <v>650</v>
      </c>
      <c r="C565" t="s">
        <v>848</v>
      </c>
      <c r="D565" t="s">
        <v>758</v>
      </c>
      <c r="E565" s="4">
        <v>35.576086956521742</v>
      </c>
      <c r="F565" s="4">
        <v>137.6204347826087</v>
      </c>
      <c r="G565" s="4">
        <v>46.83152173913043</v>
      </c>
      <c r="H565" s="10">
        <v>0.34029482477008277</v>
      </c>
      <c r="I565" s="4">
        <v>132.38945652173911</v>
      </c>
      <c r="J565" s="4">
        <v>46.75</v>
      </c>
      <c r="K565" s="10">
        <v>0.3531247973083369</v>
      </c>
      <c r="L565" s="4">
        <v>35.492717391304353</v>
      </c>
      <c r="M565" s="4">
        <v>7.070652173913043</v>
      </c>
      <c r="N565" s="10">
        <v>0.19921416824639465</v>
      </c>
      <c r="O565" s="4">
        <v>30.261739130434783</v>
      </c>
      <c r="P565" s="4">
        <v>6.9891304347826084</v>
      </c>
      <c r="Q565" s="8">
        <v>0.23095600701129276</v>
      </c>
      <c r="R565" s="4">
        <v>0.42119565217391303</v>
      </c>
      <c r="S565" s="4">
        <v>0</v>
      </c>
      <c r="T565" s="10">
        <v>0</v>
      </c>
      <c r="U565" s="4">
        <v>4.8097826086956523</v>
      </c>
      <c r="V565" s="4">
        <v>8.1521739130434784E-2</v>
      </c>
      <c r="W565" s="10">
        <v>1.6949152542372881E-2</v>
      </c>
      <c r="X565" s="4">
        <v>29.160326086956523</v>
      </c>
      <c r="Y565" s="4">
        <v>15.046195652173912</v>
      </c>
      <c r="Z565" s="10">
        <v>0.51598173515981727</v>
      </c>
      <c r="AA565" s="4">
        <v>0</v>
      </c>
      <c r="AB565" s="4">
        <v>0</v>
      </c>
      <c r="AC565" s="10" t="s">
        <v>1172</v>
      </c>
      <c r="AD565" s="4">
        <v>72.9673913043478</v>
      </c>
      <c r="AE565" s="4">
        <v>24.714673913043477</v>
      </c>
      <c r="AF565" s="10">
        <v>0.3387084760911665</v>
      </c>
      <c r="AG565" s="4">
        <v>0</v>
      </c>
      <c r="AH565" s="4">
        <v>0</v>
      </c>
      <c r="AI565" s="10" t="s">
        <v>1172</v>
      </c>
      <c r="AJ565" s="4">
        <v>0</v>
      </c>
      <c r="AK565" s="4">
        <v>0</v>
      </c>
      <c r="AL565" s="10" t="s">
        <v>1172</v>
      </c>
      <c r="AM565" s="1">
        <v>396111</v>
      </c>
      <c r="AN565" s="1">
        <v>3</v>
      </c>
      <c r="AX565"/>
      <c r="AY565"/>
    </row>
    <row r="566" spans="1:51" x14ac:dyDescent="0.25">
      <c r="A566" t="s">
        <v>721</v>
      </c>
      <c r="B566" t="s">
        <v>48</v>
      </c>
      <c r="C566" t="s">
        <v>814</v>
      </c>
      <c r="D566" t="s">
        <v>773</v>
      </c>
      <c r="E566" s="4">
        <v>330.31521739130437</v>
      </c>
      <c r="F566" s="4">
        <v>973.37413043478273</v>
      </c>
      <c r="G566" s="4">
        <v>239.48641304347825</v>
      </c>
      <c r="H566" s="10">
        <v>0.24603737201902567</v>
      </c>
      <c r="I566" s="4">
        <v>946.73010869565223</v>
      </c>
      <c r="J566" s="4">
        <v>239.48641304347825</v>
      </c>
      <c r="K566" s="10">
        <v>0.25296165279186927</v>
      </c>
      <c r="L566" s="4">
        <v>103.07521739130435</v>
      </c>
      <c r="M566" s="4">
        <v>32.269021739130437</v>
      </c>
      <c r="N566" s="10">
        <v>0.31306285405761097</v>
      </c>
      <c r="O566" s="4">
        <v>87.583369565217396</v>
      </c>
      <c r="P566" s="4">
        <v>32.269021739130437</v>
      </c>
      <c r="Q566" s="8">
        <v>0.36843777419526985</v>
      </c>
      <c r="R566" s="4">
        <v>10.448369565217391</v>
      </c>
      <c r="S566" s="4">
        <v>0</v>
      </c>
      <c r="T566" s="10">
        <v>0</v>
      </c>
      <c r="U566" s="4">
        <v>5.0434782608695654</v>
      </c>
      <c r="V566" s="4">
        <v>0</v>
      </c>
      <c r="W566" s="10">
        <v>0</v>
      </c>
      <c r="X566" s="4">
        <v>302.125</v>
      </c>
      <c r="Y566" s="4">
        <v>76.415760869565219</v>
      </c>
      <c r="Z566" s="10">
        <v>0.2529276321706751</v>
      </c>
      <c r="AA566" s="4">
        <v>11.152173913043478</v>
      </c>
      <c r="AB566" s="4">
        <v>0</v>
      </c>
      <c r="AC566" s="10">
        <v>0</v>
      </c>
      <c r="AD566" s="4">
        <v>482.61956521739131</v>
      </c>
      <c r="AE566" s="4">
        <v>130.8016304347826</v>
      </c>
      <c r="AF566" s="10">
        <v>0.27102430125447624</v>
      </c>
      <c r="AG566" s="4">
        <v>74.402173913043484</v>
      </c>
      <c r="AH566" s="4">
        <v>0</v>
      </c>
      <c r="AI566" s="10">
        <v>0</v>
      </c>
      <c r="AJ566" s="4">
        <v>0</v>
      </c>
      <c r="AK566" s="4">
        <v>0</v>
      </c>
      <c r="AL566" s="10" t="s">
        <v>1172</v>
      </c>
      <c r="AM566" s="1">
        <v>395074</v>
      </c>
      <c r="AN566" s="1">
        <v>3</v>
      </c>
      <c r="AX566"/>
      <c r="AY566"/>
    </row>
    <row r="567" spans="1:51" x14ac:dyDescent="0.25">
      <c r="A567" t="s">
        <v>721</v>
      </c>
      <c r="B567" t="s">
        <v>398</v>
      </c>
      <c r="C567" t="s">
        <v>905</v>
      </c>
      <c r="D567" t="s">
        <v>768</v>
      </c>
      <c r="E567" s="4">
        <v>74.152173913043484</v>
      </c>
      <c r="F567" s="4">
        <v>205.25347826086954</v>
      </c>
      <c r="G567" s="4">
        <v>46.457608695652169</v>
      </c>
      <c r="H567" s="10">
        <v>0.22634261348110396</v>
      </c>
      <c r="I567" s="4">
        <v>185.60369565217388</v>
      </c>
      <c r="J567" s="4">
        <v>46.457608695652169</v>
      </c>
      <c r="K567" s="10">
        <v>0.25030540761814857</v>
      </c>
      <c r="L567" s="4">
        <v>57.531521739130433</v>
      </c>
      <c r="M567" s="4">
        <v>10.14108695652174</v>
      </c>
      <c r="N567" s="10">
        <v>0.17627009767802151</v>
      </c>
      <c r="O567" s="4">
        <v>41.968695652173913</v>
      </c>
      <c r="P567" s="4">
        <v>10.14108695652174</v>
      </c>
      <c r="Q567" s="8">
        <v>0.24163455163268691</v>
      </c>
      <c r="R567" s="4">
        <v>0</v>
      </c>
      <c r="S567" s="4">
        <v>0</v>
      </c>
      <c r="T567" s="10" t="s">
        <v>1172</v>
      </c>
      <c r="U567" s="4">
        <v>15.562826086956521</v>
      </c>
      <c r="V567" s="4">
        <v>0</v>
      </c>
      <c r="W567" s="10">
        <v>0</v>
      </c>
      <c r="X567" s="4">
        <v>43.270760869565223</v>
      </c>
      <c r="Y567" s="4">
        <v>15.584021739130435</v>
      </c>
      <c r="Z567" s="10">
        <v>0.36015132218512846</v>
      </c>
      <c r="AA567" s="4">
        <v>4.0869565217391308</v>
      </c>
      <c r="AB567" s="4">
        <v>0</v>
      </c>
      <c r="AC567" s="10">
        <v>0</v>
      </c>
      <c r="AD567" s="4">
        <v>87.581630434782596</v>
      </c>
      <c r="AE567" s="4">
        <v>20.732499999999998</v>
      </c>
      <c r="AF567" s="10">
        <v>0.23672201461741904</v>
      </c>
      <c r="AG567" s="4">
        <v>12.782608695652172</v>
      </c>
      <c r="AH567" s="4">
        <v>0</v>
      </c>
      <c r="AI567" s="10">
        <v>0</v>
      </c>
      <c r="AJ567" s="4">
        <v>0</v>
      </c>
      <c r="AK567" s="4">
        <v>0</v>
      </c>
      <c r="AL567" s="10" t="s">
        <v>1172</v>
      </c>
      <c r="AM567" s="1">
        <v>395666</v>
      </c>
      <c r="AN567" s="1">
        <v>3</v>
      </c>
      <c r="AX567"/>
      <c r="AY567"/>
    </row>
    <row r="568" spans="1:51" x14ac:dyDescent="0.25">
      <c r="A568" t="s">
        <v>721</v>
      </c>
      <c r="B568" t="s">
        <v>414</v>
      </c>
      <c r="C568" t="s">
        <v>822</v>
      </c>
      <c r="D568" t="s">
        <v>756</v>
      </c>
      <c r="E568" s="4">
        <v>78.380434782608702</v>
      </c>
      <c r="F568" s="4">
        <v>259.52445652173913</v>
      </c>
      <c r="G568" s="4">
        <v>0</v>
      </c>
      <c r="H568" s="10">
        <v>0</v>
      </c>
      <c r="I568" s="4">
        <v>235.00815217391303</v>
      </c>
      <c r="J568" s="4">
        <v>0</v>
      </c>
      <c r="K568" s="10">
        <v>0</v>
      </c>
      <c r="L568" s="4">
        <v>56.179347826086961</v>
      </c>
      <c r="M568" s="4">
        <v>0</v>
      </c>
      <c r="N568" s="10">
        <v>0</v>
      </c>
      <c r="O568" s="4">
        <v>31.663043478260871</v>
      </c>
      <c r="P568" s="4">
        <v>0</v>
      </c>
      <c r="Q568" s="8">
        <v>0</v>
      </c>
      <c r="R568" s="4">
        <v>19.038043478260871</v>
      </c>
      <c r="S568" s="4">
        <v>0</v>
      </c>
      <c r="T568" s="10">
        <v>0</v>
      </c>
      <c r="U568" s="4">
        <v>5.4782608695652177</v>
      </c>
      <c r="V568" s="4">
        <v>0</v>
      </c>
      <c r="W568" s="10">
        <v>0</v>
      </c>
      <c r="X568" s="4">
        <v>58.953804347826086</v>
      </c>
      <c r="Y568" s="4">
        <v>0</v>
      </c>
      <c r="Z568" s="10">
        <v>0</v>
      </c>
      <c r="AA568" s="4">
        <v>0</v>
      </c>
      <c r="AB568" s="4">
        <v>0</v>
      </c>
      <c r="AC568" s="10" t="s">
        <v>1172</v>
      </c>
      <c r="AD568" s="4">
        <v>142.21467391304347</v>
      </c>
      <c r="AE568" s="4">
        <v>0</v>
      </c>
      <c r="AF568" s="10">
        <v>0</v>
      </c>
      <c r="AG568" s="4">
        <v>2.1766304347826089</v>
      </c>
      <c r="AH568" s="4">
        <v>0</v>
      </c>
      <c r="AI568" s="10">
        <v>0</v>
      </c>
      <c r="AJ568" s="4">
        <v>0</v>
      </c>
      <c r="AK568" s="4">
        <v>0</v>
      </c>
      <c r="AL568" s="10" t="s">
        <v>1172</v>
      </c>
      <c r="AM568" s="1">
        <v>395690</v>
      </c>
      <c r="AN568" s="1">
        <v>3</v>
      </c>
      <c r="AX568"/>
      <c r="AY568"/>
    </row>
    <row r="569" spans="1:51" x14ac:dyDescent="0.25">
      <c r="A569" t="s">
        <v>721</v>
      </c>
      <c r="B569" t="s">
        <v>396</v>
      </c>
      <c r="C569" t="s">
        <v>881</v>
      </c>
      <c r="D569" t="s">
        <v>774</v>
      </c>
      <c r="E569" s="4">
        <v>69.978260869565219</v>
      </c>
      <c r="F569" s="4">
        <v>296.15402173913037</v>
      </c>
      <c r="G569" s="4">
        <v>0</v>
      </c>
      <c r="H569" s="10">
        <v>0</v>
      </c>
      <c r="I569" s="4">
        <v>256.39010869565215</v>
      </c>
      <c r="J569" s="4">
        <v>0</v>
      </c>
      <c r="K569" s="10">
        <v>0</v>
      </c>
      <c r="L569" s="4">
        <v>71.309456521739136</v>
      </c>
      <c r="M569" s="4">
        <v>0</v>
      </c>
      <c r="N569" s="10">
        <v>0</v>
      </c>
      <c r="O569" s="4">
        <v>36.675978260869563</v>
      </c>
      <c r="P569" s="4">
        <v>0</v>
      </c>
      <c r="Q569" s="8">
        <v>0</v>
      </c>
      <c r="R569" s="4">
        <v>30.111739130434788</v>
      </c>
      <c r="S569" s="4">
        <v>0</v>
      </c>
      <c r="T569" s="10">
        <v>0</v>
      </c>
      <c r="U569" s="4">
        <v>4.5217391304347823</v>
      </c>
      <c r="V569" s="4">
        <v>0</v>
      </c>
      <c r="W569" s="10">
        <v>0</v>
      </c>
      <c r="X569" s="4">
        <v>80.190217391304401</v>
      </c>
      <c r="Y569" s="4">
        <v>0</v>
      </c>
      <c r="Z569" s="10">
        <v>0</v>
      </c>
      <c r="AA569" s="4">
        <v>5.1304347826086953</v>
      </c>
      <c r="AB569" s="4">
        <v>0</v>
      </c>
      <c r="AC569" s="10">
        <v>0</v>
      </c>
      <c r="AD569" s="4">
        <v>139.52391304347819</v>
      </c>
      <c r="AE569" s="4">
        <v>0</v>
      </c>
      <c r="AF569" s="10">
        <v>0</v>
      </c>
      <c r="AG569" s="4">
        <v>0</v>
      </c>
      <c r="AH569" s="4">
        <v>0</v>
      </c>
      <c r="AI569" s="10" t="s">
        <v>1172</v>
      </c>
      <c r="AJ569" s="4">
        <v>0</v>
      </c>
      <c r="AK569" s="4">
        <v>0</v>
      </c>
      <c r="AL569" s="10" t="s">
        <v>1172</v>
      </c>
      <c r="AM569" s="1">
        <v>395662</v>
      </c>
      <c r="AN569" s="1">
        <v>3</v>
      </c>
      <c r="AX569"/>
      <c r="AY569"/>
    </row>
    <row r="570" spans="1:51" x14ac:dyDescent="0.25">
      <c r="A570" t="s">
        <v>721</v>
      </c>
      <c r="B570" t="s">
        <v>103</v>
      </c>
      <c r="C570" t="s">
        <v>941</v>
      </c>
      <c r="D570" t="s">
        <v>776</v>
      </c>
      <c r="E570" s="4">
        <v>159.80434782608697</v>
      </c>
      <c r="F570" s="4">
        <v>459.24717391304347</v>
      </c>
      <c r="G570" s="4">
        <v>17.584130434782608</v>
      </c>
      <c r="H570" s="10">
        <v>3.8289033517519458E-2</v>
      </c>
      <c r="I570" s="4">
        <v>419.41293478260872</v>
      </c>
      <c r="J570" s="4">
        <v>17.584130434782608</v>
      </c>
      <c r="K570" s="10">
        <v>4.1925579724661717E-2</v>
      </c>
      <c r="L570" s="4">
        <v>64.483695652173921</v>
      </c>
      <c r="M570" s="4">
        <v>0</v>
      </c>
      <c r="N570" s="10">
        <v>0</v>
      </c>
      <c r="O570" s="4">
        <v>34.040760869565219</v>
      </c>
      <c r="P570" s="4">
        <v>0</v>
      </c>
      <c r="Q570" s="8">
        <v>0</v>
      </c>
      <c r="R570" s="4">
        <v>25.051630434782609</v>
      </c>
      <c r="S570" s="4">
        <v>0</v>
      </c>
      <c r="T570" s="10">
        <v>0</v>
      </c>
      <c r="U570" s="4">
        <v>5.3913043478260869</v>
      </c>
      <c r="V570" s="4">
        <v>0</v>
      </c>
      <c r="W570" s="10">
        <v>0</v>
      </c>
      <c r="X570" s="4">
        <v>115.3395652173913</v>
      </c>
      <c r="Y570" s="4">
        <v>13.559673913043476</v>
      </c>
      <c r="Z570" s="10">
        <v>0.11756307462652808</v>
      </c>
      <c r="AA570" s="4">
        <v>9.3913043478260878</v>
      </c>
      <c r="AB570" s="4">
        <v>0</v>
      </c>
      <c r="AC570" s="10">
        <v>0</v>
      </c>
      <c r="AD570" s="4">
        <v>250.88858695652175</v>
      </c>
      <c r="AE570" s="4">
        <v>4.0244565217391308</v>
      </c>
      <c r="AF570" s="10">
        <v>1.6040811463602197E-2</v>
      </c>
      <c r="AG570" s="4">
        <v>19.144021739130434</v>
      </c>
      <c r="AH570" s="4">
        <v>0</v>
      </c>
      <c r="AI570" s="10">
        <v>0</v>
      </c>
      <c r="AJ570" s="4">
        <v>0</v>
      </c>
      <c r="AK570" s="4">
        <v>0</v>
      </c>
      <c r="AL570" s="10" t="s">
        <v>1172</v>
      </c>
      <c r="AM570" s="1">
        <v>395226</v>
      </c>
      <c r="AN570" s="1">
        <v>3</v>
      </c>
      <c r="AX570"/>
      <c r="AY570"/>
    </row>
    <row r="571" spans="1:51" x14ac:dyDescent="0.25">
      <c r="A571" t="s">
        <v>721</v>
      </c>
      <c r="B571" t="s">
        <v>32</v>
      </c>
      <c r="C571" t="s">
        <v>905</v>
      </c>
      <c r="D571" t="s">
        <v>768</v>
      </c>
      <c r="E571" s="4">
        <v>125.66304347826087</v>
      </c>
      <c r="F571" s="4">
        <v>295.55054347826086</v>
      </c>
      <c r="G571" s="4">
        <v>1.808586956521739</v>
      </c>
      <c r="H571" s="10">
        <v>6.1193829496536487E-3</v>
      </c>
      <c r="I571" s="4">
        <v>288.10760869565223</v>
      </c>
      <c r="J571" s="4">
        <v>1.808586956521739</v>
      </c>
      <c r="K571" s="10">
        <v>6.2774702990654888E-3</v>
      </c>
      <c r="L571" s="4">
        <v>60.298043478260873</v>
      </c>
      <c r="M571" s="4">
        <v>0</v>
      </c>
      <c r="N571" s="10">
        <v>0</v>
      </c>
      <c r="O571" s="4">
        <v>52.855108695652177</v>
      </c>
      <c r="P571" s="4">
        <v>0</v>
      </c>
      <c r="Q571" s="8">
        <v>0</v>
      </c>
      <c r="R571" s="4">
        <v>3.7744565217391304</v>
      </c>
      <c r="S571" s="4">
        <v>0</v>
      </c>
      <c r="T571" s="10">
        <v>0</v>
      </c>
      <c r="U571" s="4">
        <v>3.6684782608695654</v>
      </c>
      <c r="V571" s="4">
        <v>0</v>
      </c>
      <c r="W571" s="10">
        <v>0</v>
      </c>
      <c r="X571" s="4">
        <v>90.85141304347826</v>
      </c>
      <c r="Y571" s="4">
        <v>1.808586956521739</v>
      </c>
      <c r="Z571" s="10">
        <v>1.9907086702726499E-2</v>
      </c>
      <c r="AA571" s="4">
        <v>0</v>
      </c>
      <c r="AB571" s="4">
        <v>0</v>
      </c>
      <c r="AC571" s="10" t="s">
        <v>1172</v>
      </c>
      <c r="AD571" s="4">
        <v>144.31956521739133</v>
      </c>
      <c r="AE571" s="4">
        <v>0</v>
      </c>
      <c r="AF571" s="10">
        <v>0</v>
      </c>
      <c r="AG571" s="4">
        <v>8.1521739130434784E-2</v>
      </c>
      <c r="AH571" s="4">
        <v>0</v>
      </c>
      <c r="AI571" s="10">
        <v>0</v>
      </c>
      <c r="AJ571" s="4">
        <v>0</v>
      </c>
      <c r="AK571" s="4">
        <v>0</v>
      </c>
      <c r="AL571" s="10" t="s">
        <v>1172</v>
      </c>
      <c r="AM571" s="1">
        <v>395028</v>
      </c>
      <c r="AN571" s="1">
        <v>3</v>
      </c>
      <c r="AX571"/>
      <c r="AY571"/>
    </row>
    <row r="572" spans="1:51" x14ac:dyDescent="0.25">
      <c r="A572" t="s">
        <v>721</v>
      </c>
      <c r="B572" t="s">
        <v>497</v>
      </c>
      <c r="C572" t="s">
        <v>845</v>
      </c>
      <c r="D572" t="s">
        <v>761</v>
      </c>
      <c r="E572" s="4">
        <v>69.380434782608702</v>
      </c>
      <c r="F572" s="4">
        <v>355.40086956521736</v>
      </c>
      <c r="G572" s="4">
        <v>0</v>
      </c>
      <c r="H572" s="10">
        <v>0</v>
      </c>
      <c r="I572" s="4">
        <v>321.52989130434787</v>
      </c>
      <c r="J572" s="4">
        <v>0</v>
      </c>
      <c r="K572" s="10">
        <v>0</v>
      </c>
      <c r="L572" s="4">
        <v>72.219021739130426</v>
      </c>
      <c r="M572" s="4">
        <v>0</v>
      </c>
      <c r="N572" s="10">
        <v>0</v>
      </c>
      <c r="O572" s="4">
        <v>45.698586956521744</v>
      </c>
      <c r="P572" s="4">
        <v>0</v>
      </c>
      <c r="Q572" s="8">
        <v>0</v>
      </c>
      <c r="R572" s="4">
        <v>20.789456521739126</v>
      </c>
      <c r="S572" s="4">
        <v>0</v>
      </c>
      <c r="T572" s="10">
        <v>0</v>
      </c>
      <c r="U572" s="4">
        <v>5.7309782608695654</v>
      </c>
      <c r="V572" s="4">
        <v>0</v>
      </c>
      <c r="W572" s="10">
        <v>0</v>
      </c>
      <c r="X572" s="4">
        <v>105.55760869565216</v>
      </c>
      <c r="Y572" s="4">
        <v>0</v>
      </c>
      <c r="Z572" s="10">
        <v>0</v>
      </c>
      <c r="AA572" s="4">
        <v>7.3505434782608692</v>
      </c>
      <c r="AB572" s="4">
        <v>0</v>
      </c>
      <c r="AC572" s="10">
        <v>0</v>
      </c>
      <c r="AD572" s="4">
        <v>166.48565217391305</v>
      </c>
      <c r="AE572" s="4">
        <v>0</v>
      </c>
      <c r="AF572" s="10">
        <v>0</v>
      </c>
      <c r="AG572" s="4">
        <v>3.7880434782608696</v>
      </c>
      <c r="AH572" s="4">
        <v>0</v>
      </c>
      <c r="AI572" s="10">
        <v>0</v>
      </c>
      <c r="AJ572" s="4">
        <v>0</v>
      </c>
      <c r="AK572" s="4">
        <v>0</v>
      </c>
      <c r="AL572" s="10" t="s">
        <v>1172</v>
      </c>
      <c r="AM572" s="1">
        <v>395806</v>
      </c>
      <c r="AN572" s="1">
        <v>3</v>
      </c>
      <c r="AX572"/>
      <c r="AY572"/>
    </row>
    <row r="573" spans="1:51" x14ac:dyDescent="0.25">
      <c r="A573" t="s">
        <v>721</v>
      </c>
      <c r="B573" t="s">
        <v>356</v>
      </c>
      <c r="C573" t="s">
        <v>1046</v>
      </c>
      <c r="D573" t="s">
        <v>768</v>
      </c>
      <c r="E573" s="4">
        <v>61.913043478260867</v>
      </c>
      <c r="F573" s="4">
        <v>212.68478260869566</v>
      </c>
      <c r="G573" s="4">
        <v>0</v>
      </c>
      <c r="H573" s="10">
        <v>0</v>
      </c>
      <c r="I573" s="4">
        <v>207.41576086956522</v>
      </c>
      <c r="J573" s="4">
        <v>0</v>
      </c>
      <c r="K573" s="10">
        <v>0</v>
      </c>
      <c r="L573" s="4">
        <v>52.247282608695656</v>
      </c>
      <c r="M573" s="4">
        <v>0</v>
      </c>
      <c r="N573" s="10">
        <v>0</v>
      </c>
      <c r="O573" s="4">
        <v>46.978260869565219</v>
      </c>
      <c r="P573" s="4">
        <v>0</v>
      </c>
      <c r="Q573" s="8">
        <v>0</v>
      </c>
      <c r="R573" s="4">
        <v>5.2690217391304346</v>
      </c>
      <c r="S573" s="4">
        <v>0</v>
      </c>
      <c r="T573" s="10">
        <v>0</v>
      </c>
      <c r="U573" s="4">
        <v>0</v>
      </c>
      <c r="V573" s="4">
        <v>0</v>
      </c>
      <c r="W573" s="10" t="s">
        <v>1172</v>
      </c>
      <c r="X573" s="4">
        <v>35.788043478260867</v>
      </c>
      <c r="Y573" s="4">
        <v>0</v>
      </c>
      <c r="Z573" s="10">
        <v>0</v>
      </c>
      <c r="AA573" s="4">
        <v>0</v>
      </c>
      <c r="AB573" s="4">
        <v>0</v>
      </c>
      <c r="AC573" s="10" t="s">
        <v>1172</v>
      </c>
      <c r="AD573" s="4">
        <v>124.64945652173913</v>
      </c>
      <c r="AE573" s="4">
        <v>0</v>
      </c>
      <c r="AF573" s="10">
        <v>0</v>
      </c>
      <c r="AG573" s="4">
        <v>0</v>
      </c>
      <c r="AH573" s="4">
        <v>0</v>
      </c>
      <c r="AI573" s="10" t="s">
        <v>1172</v>
      </c>
      <c r="AJ573" s="4">
        <v>0</v>
      </c>
      <c r="AK573" s="4">
        <v>0</v>
      </c>
      <c r="AL573" s="10" t="s">
        <v>1172</v>
      </c>
      <c r="AM573" s="1">
        <v>395605</v>
      </c>
      <c r="AN573" s="1">
        <v>3</v>
      </c>
      <c r="AX573"/>
      <c r="AY573"/>
    </row>
    <row r="574" spans="1:51" x14ac:dyDescent="0.25">
      <c r="A574" t="s">
        <v>721</v>
      </c>
      <c r="B574" t="s">
        <v>132</v>
      </c>
      <c r="C574" t="s">
        <v>955</v>
      </c>
      <c r="D574" t="s">
        <v>756</v>
      </c>
      <c r="E574" s="4">
        <v>175.83695652173913</v>
      </c>
      <c r="F574" s="4">
        <v>636.38695652173919</v>
      </c>
      <c r="G574" s="4">
        <v>70.614456521739129</v>
      </c>
      <c r="H574" s="10">
        <v>0.11096150824286562</v>
      </c>
      <c r="I574" s="4">
        <v>566.37489130434778</v>
      </c>
      <c r="J574" s="4">
        <v>70.614456521739129</v>
      </c>
      <c r="K574" s="10">
        <v>0.12467794318903462</v>
      </c>
      <c r="L574" s="4">
        <v>77.689239130434771</v>
      </c>
      <c r="M574" s="4">
        <v>0</v>
      </c>
      <c r="N574" s="10">
        <v>0</v>
      </c>
      <c r="O574" s="4">
        <v>27.330652173913041</v>
      </c>
      <c r="P574" s="4">
        <v>0</v>
      </c>
      <c r="Q574" s="8">
        <v>0</v>
      </c>
      <c r="R574" s="4">
        <v>44.793369565217382</v>
      </c>
      <c r="S574" s="4">
        <v>0</v>
      </c>
      <c r="T574" s="10">
        <v>0</v>
      </c>
      <c r="U574" s="4">
        <v>5.5652173913043477</v>
      </c>
      <c r="V574" s="4">
        <v>0</v>
      </c>
      <c r="W574" s="10">
        <v>0</v>
      </c>
      <c r="X574" s="4">
        <v>174.35086956521741</v>
      </c>
      <c r="Y574" s="4">
        <v>26.307173913043474</v>
      </c>
      <c r="Z574" s="10">
        <v>0.15088639350435276</v>
      </c>
      <c r="AA574" s="4">
        <v>19.653478260869566</v>
      </c>
      <c r="AB574" s="4">
        <v>0</v>
      </c>
      <c r="AC574" s="10">
        <v>0</v>
      </c>
      <c r="AD574" s="4">
        <v>364.69336956521738</v>
      </c>
      <c r="AE574" s="4">
        <v>44.307282608695658</v>
      </c>
      <c r="AF574" s="10">
        <v>0.12149187867472945</v>
      </c>
      <c r="AG574" s="4">
        <v>0</v>
      </c>
      <c r="AH574" s="4">
        <v>0</v>
      </c>
      <c r="AI574" s="10" t="s">
        <v>1172</v>
      </c>
      <c r="AJ574" s="4">
        <v>0</v>
      </c>
      <c r="AK574" s="4">
        <v>0</v>
      </c>
      <c r="AL574" s="10" t="s">
        <v>1172</v>
      </c>
      <c r="AM574" s="1">
        <v>395282</v>
      </c>
      <c r="AN574" s="1">
        <v>3</v>
      </c>
      <c r="AX574"/>
      <c r="AY574"/>
    </row>
    <row r="575" spans="1:51" x14ac:dyDescent="0.25">
      <c r="A575" t="s">
        <v>721</v>
      </c>
      <c r="B575" t="s">
        <v>411</v>
      </c>
      <c r="C575" t="s">
        <v>881</v>
      </c>
      <c r="D575" t="s">
        <v>774</v>
      </c>
      <c r="E575" s="4">
        <v>99.282608695652172</v>
      </c>
      <c r="F575" s="4">
        <v>329.21641304347827</v>
      </c>
      <c r="G575" s="4">
        <v>60.650217391304345</v>
      </c>
      <c r="H575" s="10">
        <v>0.18422598323885667</v>
      </c>
      <c r="I575" s="4">
        <v>310.60771739130439</v>
      </c>
      <c r="J575" s="4">
        <v>60.650217391304345</v>
      </c>
      <c r="K575" s="10">
        <v>0.19526307298700196</v>
      </c>
      <c r="L575" s="4">
        <v>57.886086956521737</v>
      </c>
      <c r="M575" s="4">
        <v>4.9646739130434785</v>
      </c>
      <c r="N575" s="10">
        <v>8.5766272589343398E-2</v>
      </c>
      <c r="O575" s="4">
        <v>39.277391304347823</v>
      </c>
      <c r="P575" s="4">
        <v>4.9646739130434785</v>
      </c>
      <c r="Q575" s="8">
        <v>0.126400296663641</v>
      </c>
      <c r="R575" s="4">
        <v>13.304347826086957</v>
      </c>
      <c r="S575" s="4">
        <v>0</v>
      </c>
      <c r="T575" s="10">
        <v>0</v>
      </c>
      <c r="U575" s="4">
        <v>5.3043478260869561</v>
      </c>
      <c r="V575" s="4">
        <v>0</v>
      </c>
      <c r="W575" s="10">
        <v>0</v>
      </c>
      <c r="X575" s="4">
        <v>104.32065217391305</v>
      </c>
      <c r="Y575" s="4">
        <v>12.010869565217391</v>
      </c>
      <c r="Z575" s="10">
        <v>0.11513414951810366</v>
      </c>
      <c r="AA575" s="4">
        <v>0</v>
      </c>
      <c r="AB575" s="4">
        <v>0</v>
      </c>
      <c r="AC575" s="10" t="s">
        <v>1172</v>
      </c>
      <c r="AD575" s="4">
        <v>167.00967391304349</v>
      </c>
      <c r="AE575" s="4">
        <v>43.674673913043478</v>
      </c>
      <c r="AF575" s="10">
        <v>0.26150984484757128</v>
      </c>
      <c r="AG575" s="4">
        <v>0</v>
      </c>
      <c r="AH575" s="4">
        <v>0</v>
      </c>
      <c r="AI575" s="10" t="s">
        <v>1172</v>
      </c>
      <c r="AJ575" s="4">
        <v>0</v>
      </c>
      <c r="AK575" s="4">
        <v>0</v>
      </c>
      <c r="AL575" s="10" t="s">
        <v>1172</v>
      </c>
      <c r="AM575" s="1">
        <v>395686</v>
      </c>
      <c r="AN575" s="1">
        <v>3</v>
      </c>
      <c r="AX575"/>
      <c r="AY575"/>
    </row>
    <row r="576" spans="1:51" x14ac:dyDescent="0.25">
      <c r="A576" t="s">
        <v>721</v>
      </c>
      <c r="B576" t="s">
        <v>87</v>
      </c>
      <c r="C576" t="s">
        <v>881</v>
      </c>
      <c r="D576" t="s">
        <v>774</v>
      </c>
      <c r="E576" s="4">
        <v>200.86956521739131</v>
      </c>
      <c r="F576" s="4">
        <v>674.52445652173913</v>
      </c>
      <c r="G576" s="4">
        <v>169.0625</v>
      </c>
      <c r="H576" s="10">
        <v>0.25063954073924866</v>
      </c>
      <c r="I576" s="4">
        <v>651.67119565217399</v>
      </c>
      <c r="J576" s="4">
        <v>169.0625</v>
      </c>
      <c r="K576" s="10">
        <v>0.2594291432979588</v>
      </c>
      <c r="L576" s="4">
        <v>122.95380434782608</v>
      </c>
      <c r="M576" s="4">
        <v>3.7608695652173911</v>
      </c>
      <c r="N576" s="10">
        <v>3.0587663270493073E-2</v>
      </c>
      <c r="O576" s="4">
        <v>105.39945652173913</v>
      </c>
      <c r="P576" s="4">
        <v>3.7608695652173911</v>
      </c>
      <c r="Q576" s="8">
        <v>3.5682058421636118E-2</v>
      </c>
      <c r="R576" s="4">
        <v>11.815217391304348</v>
      </c>
      <c r="S576" s="4">
        <v>0</v>
      </c>
      <c r="T576" s="10">
        <v>0</v>
      </c>
      <c r="U576" s="4">
        <v>5.7391304347826084</v>
      </c>
      <c r="V576" s="4">
        <v>0</v>
      </c>
      <c r="W576" s="10">
        <v>0</v>
      </c>
      <c r="X576" s="4">
        <v>174.51358695652175</v>
      </c>
      <c r="Y576" s="4">
        <v>74.592391304347828</v>
      </c>
      <c r="Z576" s="10">
        <v>0.42743027981501375</v>
      </c>
      <c r="AA576" s="4">
        <v>5.2989130434782608</v>
      </c>
      <c r="AB576" s="4">
        <v>0</v>
      </c>
      <c r="AC576" s="10">
        <v>0</v>
      </c>
      <c r="AD576" s="4">
        <v>371.75815217391306</v>
      </c>
      <c r="AE576" s="4">
        <v>90.709239130434781</v>
      </c>
      <c r="AF576" s="10">
        <v>0.24400067248020932</v>
      </c>
      <c r="AG576" s="4">
        <v>0</v>
      </c>
      <c r="AH576" s="4">
        <v>0</v>
      </c>
      <c r="AI576" s="10" t="s">
        <v>1172</v>
      </c>
      <c r="AJ576" s="4">
        <v>0</v>
      </c>
      <c r="AK576" s="4">
        <v>0</v>
      </c>
      <c r="AL576" s="10" t="s">
        <v>1172</v>
      </c>
      <c r="AM576" s="1">
        <v>395182</v>
      </c>
      <c r="AN576" s="1">
        <v>3</v>
      </c>
      <c r="AX576"/>
      <c r="AY576"/>
    </row>
    <row r="577" spans="1:51" x14ac:dyDescent="0.25">
      <c r="A577" t="s">
        <v>721</v>
      </c>
      <c r="B577" t="s">
        <v>76</v>
      </c>
      <c r="C577" t="s">
        <v>929</v>
      </c>
      <c r="D577" t="s">
        <v>741</v>
      </c>
      <c r="E577" s="4">
        <v>84.913043478260875</v>
      </c>
      <c r="F577" s="4">
        <v>310.47152173913059</v>
      </c>
      <c r="G577" s="4">
        <v>60.25869565217392</v>
      </c>
      <c r="H577" s="10">
        <v>0.19408767449790598</v>
      </c>
      <c r="I577" s="4">
        <v>273.90413043478276</v>
      </c>
      <c r="J577" s="4">
        <v>60.25869565217392</v>
      </c>
      <c r="K577" s="10">
        <v>0.21999922219691267</v>
      </c>
      <c r="L577" s="4">
        <v>89.292173913043527</v>
      </c>
      <c r="M577" s="4">
        <v>14.353260869565217</v>
      </c>
      <c r="N577" s="10">
        <v>0.16074489219562541</v>
      </c>
      <c r="O577" s="4">
        <v>52.724782608695698</v>
      </c>
      <c r="P577" s="4">
        <v>14.353260869565217</v>
      </c>
      <c r="Q577" s="8">
        <v>0.27222987292503292</v>
      </c>
      <c r="R577" s="4">
        <v>25.958695652173922</v>
      </c>
      <c r="S577" s="4">
        <v>0</v>
      </c>
      <c r="T577" s="10">
        <v>0</v>
      </c>
      <c r="U577" s="4">
        <v>10.608695652173912</v>
      </c>
      <c r="V577" s="4">
        <v>0</v>
      </c>
      <c r="W577" s="10">
        <v>0</v>
      </c>
      <c r="X577" s="4">
        <v>46.168478260869598</v>
      </c>
      <c r="Y577" s="4">
        <v>0</v>
      </c>
      <c r="Z577" s="10">
        <v>0</v>
      </c>
      <c r="AA577" s="4">
        <v>0</v>
      </c>
      <c r="AB577" s="4">
        <v>0</v>
      </c>
      <c r="AC577" s="10" t="s">
        <v>1172</v>
      </c>
      <c r="AD577" s="4">
        <v>175.01086956521746</v>
      </c>
      <c r="AE577" s="4">
        <v>45.905434782608701</v>
      </c>
      <c r="AF577" s="10">
        <v>0.2623004782311657</v>
      </c>
      <c r="AG577" s="4">
        <v>0</v>
      </c>
      <c r="AH577" s="4">
        <v>0</v>
      </c>
      <c r="AI577" s="10" t="s">
        <v>1172</v>
      </c>
      <c r="AJ577" s="4">
        <v>0</v>
      </c>
      <c r="AK577" s="4">
        <v>0</v>
      </c>
      <c r="AL577" s="10" t="s">
        <v>1172</v>
      </c>
      <c r="AM577" s="1">
        <v>395164</v>
      </c>
      <c r="AN577" s="1">
        <v>3</v>
      </c>
      <c r="AX577"/>
      <c r="AY577"/>
    </row>
    <row r="578" spans="1:51" x14ac:dyDescent="0.25">
      <c r="A578" t="s">
        <v>721</v>
      </c>
      <c r="B578" t="s">
        <v>21</v>
      </c>
      <c r="C578" t="s">
        <v>898</v>
      </c>
      <c r="D578" t="s">
        <v>736</v>
      </c>
      <c r="E578" s="4">
        <v>188.7391304347826</v>
      </c>
      <c r="F578" s="4">
        <v>753.73858695652177</v>
      </c>
      <c r="G578" s="4">
        <v>11.570652173913043</v>
      </c>
      <c r="H578" s="10">
        <v>1.5351014760480185E-2</v>
      </c>
      <c r="I578" s="4">
        <v>711.89402173913038</v>
      </c>
      <c r="J578" s="4">
        <v>11.570652173913043</v>
      </c>
      <c r="K578" s="10">
        <v>1.6253335216450299E-2</v>
      </c>
      <c r="L578" s="4">
        <v>192.67880434782609</v>
      </c>
      <c r="M578" s="4">
        <v>0</v>
      </c>
      <c r="N578" s="10">
        <v>0</v>
      </c>
      <c r="O578" s="4">
        <v>155.51358695652175</v>
      </c>
      <c r="P578" s="4">
        <v>0</v>
      </c>
      <c r="Q578" s="8">
        <v>0</v>
      </c>
      <c r="R578" s="4">
        <v>32.730434782608675</v>
      </c>
      <c r="S578" s="4">
        <v>0</v>
      </c>
      <c r="T578" s="10">
        <v>0</v>
      </c>
      <c r="U578" s="4">
        <v>4.4347826086956523</v>
      </c>
      <c r="V578" s="4">
        <v>0</v>
      </c>
      <c r="W578" s="10">
        <v>0</v>
      </c>
      <c r="X578" s="4">
        <v>134.52173913043478</v>
      </c>
      <c r="Y578" s="4">
        <v>11.570652173913043</v>
      </c>
      <c r="Z578" s="10">
        <v>8.6013251454427925E-2</v>
      </c>
      <c r="AA578" s="4">
        <v>4.6793478260869561</v>
      </c>
      <c r="AB578" s="4">
        <v>0</v>
      </c>
      <c r="AC578" s="10">
        <v>0</v>
      </c>
      <c r="AD578" s="4">
        <v>411.61141304347825</v>
      </c>
      <c r="AE578" s="4">
        <v>0</v>
      </c>
      <c r="AF578" s="10">
        <v>0</v>
      </c>
      <c r="AG578" s="4">
        <v>10.247282608695652</v>
      </c>
      <c r="AH578" s="4">
        <v>0</v>
      </c>
      <c r="AI578" s="10">
        <v>0</v>
      </c>
      <c r="AJ578" s="4">
        <v>0</v>
      </c>
      <c r="AK578" s="4">
        <v>0</v>
      </c>
      <c r="AL578" s="10" t="s">
        <v>1172</v>
      </c>
      <c r="AM578" s="1">
        <v>395006</v>
      </c>
      <c r="AN578" s="1">
        <v>3</v>
      </c>
      <c r="AX578"/>
      <c r="AY578"/>
    </row>
    <row r="579" spans="1:51" x14ac:dyDescent="0.25">
      <c r="A579" t="s">
        <v>721</v>
      </c>
      <c r="B579" t="s">
        <v>573</v>
      </c>
      <c r="C579" t="s">
        <v>903</v>
      </c>
      <c r="D579" t="s">
        <v>769</v>
      </c>
      <c r="E579" s="4">
        <v>22.913043478260871</v>
      </c>
      <c r="F579" s="4">
        <v>96.919782608695655</v>
      </c>
      <c r="G579" s="4">
        <v>0</v>
      </c>
      <c r="H579" s="10">
        <v>0</v>
      </c>
      <c r="I579" s="4">
        <v>84.727391304347833</v>
      </c>
      <c r="J579" s="4">
        <v>0</v>
      </c>
      <c r="K579" s="10">
        <v>0</v>
      </c>
      <c r="L579" s="4">
        <v>43.89065217391304</v>
      </c>
      <c r="M579" s="4">
        <v>0</v>
      </c>
      <c r="N579" s="10">
        <v>0</v>
      </c>
      <c r="O579" s="4">
        <v>33.754782608695649</v>
      </c>
      <c r="P579" s="4">
        <v>0</v>
      </c>
      <c r="Q579" s="8">
        <v>0</v>
      </c>
      <c r="R579" s="4">
        <v>5.1793478260869561</v>
      </c>
      <c r="S579" s="4">
        <v>0</v>
      </c>
      <c r="T579" s="10">
        <v>0</v>
      </c>
      <c r="U579" s="4">
        <v>4.9565217391304346</v>
      </c>
      <c r="V579" s="4">
        <v>0</v>
      </c>
      <c r="W579" s="10">
        <v>0</v>
      </c>
      <c r="X579" s="4">
        <v>6.7649999999999997</v>
      </c>
      <c r="Y579" s="4">
        <v>0</v>
      </c>
      <c r="Z579" s="10">
        <v>0</v>
      </c>
      <c r="AA579" s="4">
        <v>2.0565217391304316</v>
      </c>
      <c r="AB579" s="4">
        <v>0</v>
      </c>
      <c r="AC579" s="10">
        <v>0</v>
      </c>
      <c r="AD579" s="4">
        <v>44.207608695652183</v>
      </c>
      <c r="AE579" s="4">
        <v>0</v>
      </c>
      <c r="AF579" s="10">
        <v>0</v>
      </c>
      <c r="AG579" s="4">
        <v>0</v>
      </c>
      <c r="AH579" s="4">
        <v>0</v>
      </c>
      <c r="AI579" s="10" t="s">
        <v>1172</v>
      </c>
      <c r="AJ579" s="4">
        <v>0</v>
      </c>
      <c r="AK579" s="4">
        <v>0</v>
      </c>
      <c r="AL579" s="10" t="s">
        <v>1172</v>
      </c>
      <c r="AM579" s="1">
        <v>395926</v>
      </c>
      <c r="AN579" s="1">
        <v>3</v>
      </c>
      <c r="AX579"/>
      <c r="AY579"/>
    </row>
    <row r="580" spans="1:51" x14ac:dyDescent="0.25">
      <c r="A580" t="s">
        <v>721</v>
      </c>
      <c r="B580" t="s">
        <v>151</v>
      </c>
      <c r="C580" t="s">
        <v>968</v>
      </c>
      <c r="D580" t="s">
        <v>784</v>
      </c>
      <c r="E580" s="4">
        <v>39.923913043478258</v>
      </c>
      <c r="F580" s="4">
        <v>164.60326086956525</v>
      </c>
      <c r="G580" s="4">
        <v>6.3282608695652174</v>
      </c>
      <c r="H580" s="10">
        <v>3.8445537689437703E-2</v>
      </c>
      <c r="I580" s="4">
        <v>155.50434782608701</v>
      </c>
      <c r="J580" s="4">
        <v>6.3282608695652174</v>
      </c>
      <c r="K580" s="10">
        <v>4.0695073533523446E-2</v>
      </c>
      <c r="L580" s="4">
        <v>34.007934782608707</v>
      </c>
      <c r="M580" s="4">
        <v>1.5652173913043479</v>
      </c>
      <c r="N580" s="10">
        <v>4.6025064483033035E-2</v>
      </c>
      <c r="O580" s="4">
        <v>26.08293478260871</v>
      </c>
      <c r="P580" s="4">
        <v>1.5652173913043479</v>
      </c>
      <c r="Q580" s="8">
        <v>6.0009251426261519E-2</v>
      </c>
      <c r="R580" s="4">
        <v>6.0119565217391306</v>
      </c>
      <c r="S580" s="4">
        <v>0</v>
      </c>
      <c r="T580" s="10">
        <v>0</v>
      </c>
      <c r="U580" s="4">
        <v>1.9130434782608696</v>
      </c>
      <c r="V580" s="4">
        <v>0</v>
      </c>
      <c r="W580" s="10">
        <v>0</v>
      </c>
      <c r="X580" s="4">
        <v>36.794021739130457</v>
      </c>
      <c r="Y580" s="4">
        <v>4.7630434782608697</v>
      </c>
      <c r="Z580" s="10">
        <v>0.12945155906116593</v>
      </c>
      <c r="AA580" s="4">
        <v>1.173913043478261</v>
      </c>
      <c r="AB580" s="4">
        <v>0</v>
      </c>
      <c r="AC580" s="10">
        <v>0</v>
      </c>
      <c r="AD580" s="4">
        <v>92.627391304347839</v>
      </c>
      <c r="AE580" s="4">
        <v>0</v>
      </c>
      <c r="AF580" s="10">
        <v>0</v>
      </c>
      <c r="AG580" s="4">
        <v>0</v>
      </c>
      <c r="AH580" s="4">
        <v>0</v>
      </c>
      <c r="AI580" s="10" t="s">
        <v>1172</v>
      </c>
      <c r="AJ580" s="4">
        <v>0</v>
      </c>
      <c r="AK580" s="4">
        <v>0</v>
      </c>
      <c r="AL580" s="10" t="s">
        <v>1172</v>
      </c>
      <c r="AM580" s="1">
        <v>395316</v>
      </c>
      <c r="AN580" s="1">
        <v>3</v>
      </c>
      <c r="AX580"/>
      <c r="AY580"/>
    </row>
    <row r="581" spans="1:51" x14ac:dyDescent="0.25">
      <c r="A581" t="s">
        <v>721</v>
      </c>
      <c r="B581" t="s">
        <v>499</v>
      </c>
      <c r="C581" t="s">
        <v>1085</v>
      </c>
      <c r="D581" t="s">
        <v>778</v>
      </c>
      <c r="E581" s="4">
        <v>103.70652173913044</v>
      </c>
      <c r="F581" s="4">
        <v>354.76782608695652</v>
      </c>
      <c r="G581" s="4">
        <v>96.307065217391312</v>
      </c>
      <c r="H581" s="10">
        <v>0.27146504878879757</v>
      </c>
      <c r="I581" s="4">
        <v>307.09402173913043</v>
      </c>
      <c r="J581" s="4">
        <v>96.225543478260875</v>
      </c>
      <c r="K581" s="10">
        <v>0.31334228824552746</v>
      </c>
      <c r="L581" s="4">
        <v>59.858043478260875</v>
      </c>
      <c r="M581" s="4">
        <v>5.4836956521739131</v>
      </c>
      <c r="N581" s="10">
        <v>9.1611675449523686E-2</v>
      </c>
      <c r="O581" s="4">
        <v>15.715000000000002</v>
      </c>
      <c r="P581" s="4">
        <v>5.4021739130434785</v>
      </c>
      <c r="Q581" s="8">
        <v>0.34375907814466927</v>
      </c>
      <c r="R581" s="4">
        <v>38.925652173913043</v>
      </c>
      <c r="S581" s="4">
        <v>8.1521739130434784E-2</v>
      </c>
      <c r="T581" s="10">
        <v>2.094293469155246E-3</v>
      </c>
      <c r="U581" s="4">
        <v>5.2173913043478262</v>
      </c>
      <c r="V581" s="4">
        <v>0</v>
      </c>
      <c r="W581" s="10">
        <v>0</v>
      </c>
      <c r="X581" s="4">
        <v>95.335434782608701</v>
      </c>
      <c r="Y581" s="4">
        <v>45.285326086956523</v>
      </c>
      <c r="Z581" s="10">
        <v>0.47501043227231993</v>
      </c>
      <c r="AA581" s="4">
        <v>3.5307608695652171</v>
      </c>
      <c r="AB581" s="4">
        <v>0</v>
      </c>
      <c r="AC581" s="10">
        <v>0</v>
      </c>
      <c r="AD581" s="4">
        <v>196.04358695652172</v>
      </c>
      <c r="AE581" s="4">
        <v>45.538043478260867</v>
      </c>
      <c r="AF581" s="10">
        <v>0.23228530035190711</v>
      </c>
      <c r="AG581" s="4">
        <v>0</v>
      </c>
      <c r="AH581" s="4">
        <v>0</v>
      </c>
      <c r="AI581" s="10" t="s">
        <v>1172</v>
      </c>
      <c r="AJ581" s="4">
        <v>0</v>
      </c>
      <c r="AK581" s="4">
        <v>0</v>
      </c>
      <c r="AL581" s="10" t="s">
        <v>1172</v>
      </c>
      <c r="AM581" s="1">
        <v>395815</v>
      </c>
      <c r="AN581" s="1">
        <v>3</v>
      </c>
      <c r="AX581"/>
      <c r="AY581"/>
    </row>
    <row r="582" spans="1:51" x14ac:dyDescent="0.25">
      <c r="A582" t="s">
        <v>721</v>
      </c>
      <c r="B582" t="s">
        <v>369</v>
      </c>
      <c r="C582" t="s">
        <v>948</v>
      </c>
      <c r="D582" t="s">
        <v>736</v>
      </c>
      <c r="E582" s="4">
        <v>105.28260869565217</v>
      </c>
      <c r="F582" s="4">
        <v>301.02499999999998</v>
      </c>
      <c r="G582" s="4">
        <v>23.643152173913045</v>
      </c>
      <c r="H582" s="10">
        <v>7.8542154883856977E-2</v>
      </c>
      <c r="I582" s="4">
        <v>250.20586956521737</v>
      </c>
      <c r="J582" s="4">
        <v>23.643152173913045</v>
      </c>
      <c r="K582" s="10">
        <v>9.4494794286791667E-2</v>
      </c>
      <c r="L582" s="4">
        <v>68.025326086956511</v>
      </c>
      <c r="M582" s="4">
        <v>2.152173913043478</v>
      </c>
      <c r="N582" s="10">
        <v>3.1637833096049589E-2</v>
      </c>
      <c r="O582" s="4">
        <v>28.120217391304351</v>
      </c>
      <c r="P582" s="4">
        <v>2.152173913043478</v>
      </c>
      <c r="Q582" s="8">
        <v>7.6534753735900962E-2</v>
      </c>
      <c r="R582" s="4">
        <v>33.644239130434769</v>
      </c>
      <c r="S582" s="4">
        <v>0</v>
      </c>
      <c r="T582" s="10">
        <v>0</v>
      </c>
      <c r="U582" s="4">
        <v>6.2608695652173916</v>
      </c>
      <c r="V582" s="4">
        <v>0</v>
      </c>
      <c r="W582" s="10">
        <v>0</v>
      </c>
      <c r="X582" s="4">
        <v>67.283695652173904</v>
      </c>
      <c r="Y582" s="4">
        <v>7.3179347826086953</v>
      </c>
      <c r="Z582" s="10">
        <v>0.10876237863685563</v>
      </c>
      <c r="AA582" s="4">
        <v>10.914021739130437</v>
      </c>
      <c r="AB582" s="4">
        <v>0</v>
      </c>
      <c r="AC582" s="10">
        <v>0</v>
      </c>
      <c r="AD582" s="4">
        <v>154.80195652173913</v>
      </c>
      <c r="AE582" s="4">
        <v>14.173043478260871</v>
      </c>
      <c r="AF582" s="10">
        <v>9.1555971233932845E-2</v>
      </c>
      <c r="AG582" s="4">
        <v>0</v>
      </c>
      <c r="AH582" s="4">
        <v>0</v>
      </c>
      <c r="AI582" s="10" t="s">
        <v>1172</v>
      </c>
      <c r="AJ582" s="4">
        <v>0</v>
      </c>
      <c r="AK582" s="4">
        <v>0</v>
      </c>
      <c r="AL582" s="10" t="s">
        <v>1172</v>
      </c>
      <c r="AM582" s="1">
        <v>395621</v>
      </c>
      <c r="AN582" s="1">
        <v>3</v>
      </c>
      <c r="AX582"/>
      <c r="AY582"/>
    </row>
    <row r="583" spans="1:51" x14ac:dyDescent="0.25">
      <c r="A583" t="s">
        <v>721</v>
      </c>
      <c r="B583" t="s">
        <v>322</v>
      </c>
      <c r="C583" t="s">
        <v>881</v>
      </c>
      <c r="D583" t="s">
        <v>774</v>
      </c>
      <c r="E583" s="4">
        <v>171.82608695652175</v>
      </c>
      <c r="F583" s="4">
        <v>553.02076086956527</v>
      </c>
      <c r="G583" s="4">
        <v>73.363695652173902</v>
      </c>
      <c r="H583" s="10">
        <v>0.13265993040987725</v>
      </c>
      <c r="I583" s="4">
        <v>534.23815217391302</v>
      </c>
      <c r="J583" s="4">
        <v>73.363695652173902</v>
      </c>
      <c r="K583" s="10">
        <v>0.13732395440805487</v>
      </c>
      <c r="L583" s="4">
        <v>73.062282608695654</v>
      </c>
      <c r="M583" s="4">
        <v>7.9073913043478266</v>
      </c>
      <c r="N583" s="10">
        <v>0.10822809008990246</v>
      </c>
      <c r="O583" s="4">
        <v>63.149239130434779</v>
      </c>
      <c r="P583" s="4">
        <v>7.9073913043478266</v>
      </c>
      <c r="Q583" s="8">
        <v>0.12521752301742078</v>
      </c>
      <c r="R583" s="4">
        <v>5.4782608695652177</v>
      </c>
      <c r="S583" s="4">
        <v>0</v>
      </c>
      <c r="T583" s="10">
        <v>0</v>
      </c>
      <c r="U583" s="4">
        <v>4.4347826086956523</v>
      </c>
      <c r="V583" s="4">
        <v>0</v>
      </c>
      <c r="W583" s="10">
        <v>0</v>
      </c>
      <c r="X583" s="4">
        <v>152.02695652173912</v>
      </c>
      <c r="Y583" s="4">
        <v>32.757934782608693</v>
      </c>
      <c r="Z583" s="10">
        <v>0.21547451538914722</v>
      </c>
      <c r="AA583" s="4">
        <v>8.8695652173913047</v>
      </c>
      <c r="AB583" s="4">
        <v>0</v>
      </c>
      <c r="AC583" s="10">
        <v>0</v>
      </c>
      <c r="AD583" s="4">
        <v>319.06195652173915</v>
      </c>
      <c r="AE583" s="4">
        <v>32.698369565217391</v>
      </c>
      <c r="AF583" s="10">
        <v>0.10248282158637581</v>
      </c>
      <c r="AG583" s="4">
        <v>0</v>
      </c>
      <c r="AH583" s="4">
        <v>0</v>
      </c>
      <c r="AI583" s="10" t="s">
        <v>1172</v>
      </c>
      <c r="AJ583" s="4">
        <v>0</v>
      </c>
      <c r="AK583" s="4">
        <v>0</v>
      </c>
      <c r="AL583" s="10" t="s">
        <v>1172</v>
      </c>
      <c r="AM583" s="1">
        <v>395558</v>
      </c>
      <c r="AN583" s="1">
        <v>3</v>
      </c>
      <c r="AX583"/>
      <c r="AY583"/>
    </row>
    <row r="584" spans="1:51" x14ac:dyDescent="0.25">
      <c r="A584" t="s">
        <v>721</v>
      </c>
      <c r="B584" t="s">
        <v>120</v>
      </c>
      <c r="C584" t="s">
        <v>949</v>
      </c>
      <c r="D584" t="s">
        <v>767</v>
      </c>
      <c r="E584" s="4">
        <v>89.858695652173907</v>
      </c>
      <c r="F584" s="4">
        <v>294.06521739130437</v>
      </c>
      <c r="G584" s="4">
        <v>0.24456521739130435</v>
      </c>
      <c r="H584" s="10">
        <v>8.3166999334664002E-4</v>
      </c>
      <c r="I584" s="4">
        <v>275.47554347826087</v>
      </c>
      <c r="J584" s="4">
        <v>0.24456521739130435</v>
      </c>
      <c r="K584" s="10">
        <v>8.8779284833538836E-4</v>
      </c>
      <c r="L584" s="4">
        <v>63.154891304347821</v>
      </c>
      <c r="M584" s="4">
        <v>0</v>
      </c>
      <c r="N584" s="10">
        <v>0</v>
      </c>
      <c r="O584" s="4">
        <v>49.298913043478258</v>
      </c>
      <c r="P584" s="4">
        <v>0</v>
      </c>
      <c r="Q584" s="8">
        <v>0</v>
      </c>
      <c r="R584" s="4">
        <v>8.9864130434782616</v>
      </c>
      <c r="S584" s="4">
        <v>0</v>
      </c>
      <c r="T584" s="10">
        <v>0</v>
      </c>
      <c r="U584" s="4">
        <v>4.8695652173913047</v>
      </c>
      <c r="V584" s="4">
        <v>0</v>
      </c>
      <c r="W584" s="10">
        <v>0</v>
      </c>
      <c r="X584" s="4">
        <v>56.861413043478258</v>
      </c>
      <c r="Y584" s="4">
        <v>0</v>
      </c>
      <c r="Z584" s="10">
        <v>0</v>
      </c>
      <c r="AA584" s="4">
        <v>4.7336956521739131</v>
      </c>
      <c r="AB584" s="4">
        <v>0</v>
      </c>
      <c r="AC584" s="10">
        <v>0</v>
      </c>
      <c r="AD584" s="4">
        <v>92</v>
      </c>
      <c r="AE584" s="4">
        <v>0</v>
      </c>
      <c r="AF584" s="10">
        <v>0</v>
      </c>
      <c r="AG584" s="4">
        <v>77.315217391304344</v>
      </c>
      <c r="AH584" s="4">
        <v>0.24456521739130435</v>
      </c>
      <c r="AI584" s="10">
        <v>3.1632222690847747E-3</v>
      </c>
      <c r="AJ584" s="4">
        <v>0</v>
      </c>
      <c r="AK584" s="4">
        <v>0</v>
      </c>
      <c r="AL584" s="10" t="s">
        <v>1172</v>
      </c>
      <c r="AM584" s="1">
        <v>395259</v>
      </c>
      <c r="AN584" s="1">
        <v>3</v>
      </c>
      <c r="AX584"/>
      <c r="AY584"/>
    </row>
    <row r="585" spans="1:51" x14ac:dyDescent="0.25">
      <c r="A585" t="s">
        <v>721</v>
      </c>
      <c r="B585" t="s">
        <v>633</v>
      </c>
      <c r="C585" t="s">
        <v>1026</v>
      </c>
      <c r="D585" t="s">
        <v>756</v>
      </c>
      <c r="E585" s="4">
        <v>125.57608695652173</v>
      </c>
      <c r="F585" s="4">
        <v>394.02065217391316</v>
      </c>
      <c r="G585" s="4">
        <v>76.229891304347817</v>
      </c>
      <c r="H585" s="10">
        <v>0.193466740597905</v>
      </c>
      <c r="I585" s="4">
        <v>374.19456521739141</v>
      </c>
      <c r="J585" s="4">
        <v>76.229891304347817</v>
      </c>
      <c r="K585" s="10">
        <v>0.20371725938900645</v>
      </c>
      <c r="L585" s="4">
        <v>71.84434782608696</v>
      </c>
      <c r="M585" s="4">
        <v>8.3307608695652142</v>
      </c>
      <c r="N585" s="10">
        <v>0.11595568923155125</v>
      </c>
      <c r="O585" s="4">
        <v>52.018260869565218</v>
      </c>
      <c r="P585" s="4">
        <v>8.3307608695652142</v>
      </c>
      <c r="Q585" s="8">
        <v>0.16015069958710146</v>
      </c>
      <c r="R585" s="4">
        <v>14.434782608695652</v>
      </c>
      <c r="S585" s="4">
        <v>0</v>
      </c>
      <c r="T585" s="10">
        <v>0</v>
      </c>
      <c r="U585" s="4">
        <v>5.3913043478260869</v>
      </c>
      <c r="V585" s="4">
        <v>0</v>
      </c>
      <c r="W585" s="10">
        <v>0</v>
      </c>
      <c r="X585" s="4">
        <v>102.44141304347829</v>
      </c>
      <c r="Y585" s="4">
        <v>14.476739130434781</v>
      </c>
      <c r="Z585" s="10">
        <v>0.14131725344603113</v>
      </c>
      <c r="AA585" s="4">
        <v>0</v>
      </c>
      <c r="AB585" s="4">
        <v>0</v>
      </c>
      <c r="AC585" s="10" t="s">
        <v>1172</v>
      </c>
      <c r="AD585" s="4">
        <v>219.73489130434788</v>
      </c>
      <c r="AE585" s="4">
        <v>53.422391304347819</v>
      </c>
      <c r="AF585" s="10">
        <v>0.24312202303071725</v>
      </c>
      <c r="AG585" s="4">
        <v>0</v>
      </c>
      <c r="AH585" s="4">
        <v>0</v>
      </c>
      <c r="AI585" s="10" t="s">
        <v>1172</v>
      </c>
      <c r="AJ585" s="4">
        <v>0</v>
      </c>
      <c r="AK585" s="4">
        <v>0</v>
      </c>
      <c r="AL585" s="10" t="s">
        <v>1172</v>
      </c>
      <c r="AM585" s="1">
        <v>396083</v>
      </c>
      <c r="AN585" s="1">
        <v>3</v>
      </c>
      <c r="AX585"/>
      <c r="AY585"/>
    </row>
    <row r="586" spans="1:51" x14ac:dyDescent="0.25">
      <c r="A586" t="s">
        <v>721</v>
      </c>
      <c r="B586" t="s">
        <v>481</v>
      </c>
      <c r="C586" t="s">
        <v>1077</v>
      </c>
      <c r="D586" t="s">
        <v>737</v>
      </c>
      <c r="E586" s="4">
        <v>56.728260869565219</v>
      </c>
      <c r="F586" s="4">
        <v>192.09891304347826</v>
      </c>
      <c r="G586" s="4">
        <v>63.419565217391302</v>
      </c>
      <c r="H586" s="10">
        <v>0.33014015650904482</v>
      </c>
      <c r="I586" s="4">
        <v>176.14239130434783</v>
      </c>
      <c r="J586" s="4">
        <v>63.419565217391302</v>
      </c>
      <c r="K586" s="10">
        <v>0.36004714565167756</v>
      </c>
      <c r="L586" s="4">
        <v>38.241847826086961</v>
      </c>
      <c r="M586" s="4">
        <v>13.086956521739131</v>
      </c>
      <c r="N586" s="10">
        <v>0.34221559013714203</v>
      </c>
      <c r="O586" s="4">
        <v>22.285326086956523</v>
      </c>
      <c r="P586" s="4">
        <v>13.086956521739131</v>
      </c>
      <c r="Q586" s="8">
        <v>0.58724545787099136</v>
      </c>
      <c r="R586" s="4">
        <v>10.565217391304348</v>
      </c>
      <c r="S586" s="4">
        <v>0</v>
      </c>
      <c r="T586" s="10">
        <v>0</v>
      </c>
      <c r="U586" s="4">
        <v>5.3913043478260869</v>
      </c>
      <c r="V586" s="4">
        <v>0</v>
      </c>
      <c r="W586" s="10">
        <v>0</v>
      </c>
      <c r="X586" s="4">
        <v>54.016304347826086</v>
      </c>
      <c r="Y586" s="4">
        <v>15.383152173913043</v>
      </c>
      <c r="Z586" s="10">
        <v>0.28478720193178386</v>
      </c>
      <c r="AA586" s="4">
        <v>0</v>
      </c>
      <c r="AB586" s="4">
        <v>0</v>
      </c>
      <c r="AC586" s="10" t="s">
        <v>1172</v>
      </c>
      <c r="AD586" s="4">
        <v>70.802717391304355</v>
      </c>
      <c r="AE586" s="4">
        <v>34.94945652173913</v>
      </c>
      <c r="AF586" s="10">
        <v>0.49361744590372814</v>
      </c>
      <c r="AG586" s="4">
        <v>29.038043478260871</v>
      </c>
      <c r="AH586" s="4">
        <v>0</v>
      </c>
      <c r="AI586" s="10">
        <v>0</v>
      </c>
      <c r="AJ586" s="4">
        <v>0</v>
      </c>
      <c r="AK586" s="4">
        <v>0</v>
      </c>
      <c r="AL586" s="10" t="s">
        <v>1172</v>
      </c>
      <c r="AM586" s="1">
        <v>395785</v>
      </c>
      <c r="AN586" s="1">
        <v>3</v>
      </c>
      <c r="AX586"/>
      <c r="AY586"/>
    </row>
    <row r="587" spans="1:51" x14ac:dyDescent="0.25">
      <c r="A587" t="s">
        <v>721</v>
      </c>
      <c r="B587" t="s">
        <v>574</v>
      </c>
      <c r="C587" t="s">
        <v>980</v>
      </c>
      <c r="D587" t="s">
        <v>780</v>
      </c>
      <c r="E587" s="4">
        <v>42.521739130434781</v>
      </c>
      <c r="F587" s="4">
        <v>143.93130434782606</v>
      </c>
      <c r="G587" s="4">
        <v>9.0027173913043477</v>
      </c>
      <c r="H587" s="10">
        <v>6.254870983138093E-2</v>
      </c>
      <c r="I587" s="4">
        <v>130.27586956521736</v>
      </c>
      <c r="J587" s="4">
        <v>9.0027173913043477</v>
      </c>
      <c r="K587" s="10">
        <v>6.9105026290363775E-2</v>
      </c>
      <c r="L587" s="4">
        <v>27.435652173913049</v>
      </c>
      <c r="M587" s="4">
        <v>0.24456521739130435</v>
      </c>
      <c r="N587" s="10">
        <v>8.9141390130265275E-3</v>
      </c>
      <c r="O587" s="4">
        <v>13.780217391304353</v>
      </c>
      <c r="P587" s="4">
        <v>0.24456521739130435</v>
      </c>
      <c r="Q587" s="8">
        <v>1.7747558724699863E-2</v>
      </c>
      <c r="R587" s="4">
        <v>4.9565217391304346</v>
      </c>
      <c r="S587" s="4">
        <v>0</v>
      </c>
      <c r="T587" s="10">
        <v>0</v>
      </c>
      <c r="U587" s="4">
        <v>8.698913043478262</v>
      </c>
      <c r="V587" s="4">
        <v>0</v>
      </c>
      <c r="W587" s="10">
        <v>0</v>
      </c>
      <c r="X587" s="4">
        <v>57.222826086956509</v>
      </c>
      <c r="Y587" s="4">
        <v>5.6630434782608692</v>
      </c>
      <c r="Z587" s="10">
        <v>9.8964763985183793E-2</v>
      </c>
      <c r="AA587" s="4">
        <v>0</v>
      </c>
      <c r="AB587" s="4">
        <v>0</v>
      </c>
      <c r="AC587" s="10" t="s">
        <v>1172</v>
      </c>
      <c r="AD587" s="4">
        <v>59.272826086956506</v>
      </c>
      <c r="AE587" s="4">
        <v>3.0951086956521738</v>
      </c>
      <c r="AF587" s="10">
        <v>5.2218004437842705E-2</v>
      </c>
      <c r="AG587" s="4">
        <v>0</v>
      </c>
      <c r="AH587" s="4">
        <v>0</v>
      </c>
      <c r="AI587" s="10" t="s">
        <v>1172</v>
      </c>
      <c r="AJ587" s="4">
        <v>0</v>
      </c>
      <c r="AK587" s="4">
        <v>0</v>
      </c>
      <c r="AL587" s="10" t="s">
        <v>1172</v>
      </c>
      <c r="AM587" s="1">
        <v>395927</v>
      </c>
      <c r="AN587" s="1">
        <v>3</v>
      </c>
      <c r="AX587"/>
      <c r="AY587"/>
    </row>
    <row r="588" spans="1:51" x14ac:dyDescent="0.25">
      <c r="A588" t="s">
        <v>721</v>
      </c>
      <c r="B588" t="s">
        <v>169</v>
      </c>
      <c r="C588" t="s">
        <v>980</v>
      </c>
      <c r="D588" t="s">
        <v>780</v>
      </c>
      <c r="E588" s="4">
        <v>97.956521739130437</v>
      </c>
      <c r="F588" s="4">
        <v>343.78271739130435</v>
      </c>
      <c r="G588" s="4">
        <v>19.438152173913046</v>
      </c>
      <c r="H588" s="10">
        <v>5.6541970234611674E-2</v>
      </c>
      <c r="I588" s="4">
        <v>335.71532608695651</v>
      </c>
      <c r="J588" s="4">
        <v>19.438152173913046</v>
      </c>
      <c r="K588" s="10">
        <v>5.79006993826615E-2</v>
      </c>
      <c r="L588" s="4">
        <v>52.029673913043453</v>
      </c>
      <c r="M588" s="4">
        <v>5.6329347826086957</v>
      </c>
      <c r="N588" s="10">
        <v>0.10826388787334992</v>
      </c>
      <c r="O588" s="4">
        <v>43.962282608695631</v>
      </c>
      <c r="P588" s="4">
        <v>5.6329347826086957</v>
      </c>
      <c r="Q588" s="8">
        <v>0.1281310807436217</v>
      </c>
      <c r="R588" s="4">
        <v>2.7793478260869562</v>
      </c>
      <c r="S588" s="4">
        <v>0</v>
      </c>
      <c r="T588" s="10">
        <v>0</v>
      </c>
      <c r="U588" s="4">
        <v>5.2880434782608692</v>
      </c>
      <c r="V588" s="4">
        <v>0</v>
      </c>
      <c r="W588" s="10">
        <v>0</v>
      </c>
      <c r="X588" s="4">
        <v>99.121739130434776</v>
      </c>
      <c r="Y588" s="4">
        <v>8.445652173913043</v>
      </c>
      <c r="Z588" s="10">
        <v>8.5204842530046496E-2</v>
      </c>
      <c r="AA588" s="4">
        <v>0</v>
      </c>
      <c r="AB588" s="4">
        <v>0</v>
      </c>
      <c r="AC588" s="10" t="s">
        <v>1172</v>
      </c>
      <c r="AD588" s="4">
        <v>192.6313043478261</v>
      </c>
      <c r="AE588" s="4">
        <v>5.3595652173913049</v>
      </c>
      <c r="AF588" s="10">
        <v>2.7822919205871998E-2</v>
      </c>
      <c r="AG588" s="4">
        <v>0</v>
      </c>
      <c r="AH588" s="4">
        <v>0</v>
      </c>
      <c r="AI588" s="10" t="s">
        <v>1172</v>
      </c>
      <c r="AJ588" s="4">
        <v>0</v>
      </c>
      <c r="AK588" s="4">
        <v>0</v>
      </c>
      <c r="AL588" s="10" t="s">
        <v>1172</v>
      </c>
      <c r="AM588" s="1">
        <v>395343</v>
      </c>
      <c r="AN588" s="1">
        <v>3</v>
      </c>
      <c r="AX588"/>
      <c r="AY588"/>
    </row>
    <row r="589" spans="1:51" x14ac:dyDescent="0.25">
      <c r="A589" t="s">
        <v>721</v>
      </c>
      <c r="B589" t="s">
        <v>565</v>
      </c>
      <c r="C589" t="s">
        <v>981</v>
      </c>
      <c r="D589" t="s">
        <v>736</v>
      </c>
      <c r="E589" s="4">
        <v>98.543478260869563</v>
      </c>
      <c r="F589" s="4">
        <v>288.23282608695655</v>
      </c>
      <c r="G589" s="4">
        <v>55.466521739130428</v>
      </c>
      <c r="H589" s="10">
        <v>0.19243651908820689</v>
      </c>
      <c r="I589" s="4">
        <v>271.71108695652174</v>
      </c>
      <c r="J589" s="4">
        <v>55.466521739130428</v>
      </c>
      <c r="K589" s="10">
        <v>0.20413786702787726</v>
      </c>
      <c r="L589" s="4">
        <v>49.016304347826086</v>
      </c>
      <c r="M589" s="4">
        <v>0.82880434782608692</v>
      </c>
      <c r="N589" s="10">
        <v>1.6908748198248141E-2</v>
      </c>
      <c r="O589" s="4">
        <v>32.494565217391305</v>
      </c>
      <c r="P589" s="4">
        <v>0.82880434782608692</v>
      </c>
      <c r="Q589" s="8">
        <v>2.5505937447733735E-2</v>
      </c>
      <c r="R589" s="4">
        <v>11.130434782608695</v>
      </c>
      <c r="S589" s="4">
        <v>0</v>
      </c>
      <c r="T589" s="10">
        <v>0</v>
      </c>
      <c r="U589" s="4">
        <v>5.3913043478260869</v>
      </c>
      <c r="V589" s="4">
        <v>0</v>
      </c>
      <c r="W589" s="10">
        <v>0</v>
      </c>
      <c r="X589" s="4">
        <v>77.274456521739125</v>
      </c>
      <c r="Y589" s="4">
        <v>22.842391304347824</v>
      </c>
      <c r="Z589" s="10">
        <v>0.29560080177233883</v>
      </c>
      <c r="AA589" s="4">
        <v>0</v>
      </c>
      <c r="AB589" s="4">
        <v>0</v>
      </c>
      <c r="AC589" s="10" t="s">
        <v>1172</v>
      </c>
      <c r="AD589" s="4">
        <v>140.76543478260871</v>
      </c>
      <c r="AE589" s="4">
        <v>31.795326086956521</v>
      </c>
      <c r="AF589" s="10">
        <v>0.22587452762149796</v>
      </c>
      <c r="AG589" s="4">
        <v>21.176630434782609</v>
      </c>
      <c r="AH589" s="4">
        <v>0</v>
      </c>
      <c r="AI589" s="10">
        <v>0</v>
      </c>
      <c r="AJ589" s="4">
        <v>0</v>
      </c>
      <c r="AK589" s="4">
        <v>0</v>
      </c>
      <c r="AL589" s="10" t="s">
        <v>1172</v>
      </c>
      <c r="AM589" s="1">
        <v>395912</v>
      </c>
      <c r="AN589" s="1">
        <v>3</v>
      </c>
      <c r="AX589"/>
      <c r="AY589"/>
    </row>
    <row r="590" spans="1:51" x14ac:dyDescent="0.25">
      <c r="A590" t="s">
        <v>721</v>
      </c>
      <c r="B590" t="s">
        <v>474</v>
      </c>
      <c r="C590" t="s">
        <v>846</v>
      </c>
      <c r="D590" t="s">
        <v>797</v>
      </c>
      <c r="E590" s="4">
        <v>86.086956521739125</v>
      </c>
      <c r="F590" s="4">
        <v>279.41902173913041</v>
      </c>
      <c r="G590" s="4">
        <v>37.351304347826087</v>
      </c>
      <c r="H590" s="10">
        <v>0.1336748805265584</v>
      </c>
      <c r="I590" s="4">
        <v>243.99945652173915</v>
      </c>
      <c r="J590" s="4">
        <v>37.351304347826087</v>
      </c>
      <c r="K590" s="10">
        <v>0.15307945714419355</v>
      </c>
      <c r="L590" s="4">
        <v>61.461956521739111</v>
      </c>
      <c r="M590" s="4">
        <v>10.543478260869565</v>
      </c>
      <c r="N590" s="10">
        <v>0.17154478733751882</v>
      </c>
      <c r="O590" s="4">
        <v>26.042391304347817</v>
      </c>
      <c r="P590" s="4">
        <v>10.543478260869565</v>
      </c>
      <c r="Q590" s="8">
        <v>0.4048582995951418</v>
      </c>
      <c r="R590" s="4">
        <v>31.126086956521728</v>
      </c>
      <c r="S590" s="4">
        <v>0</v>
      </c>
      <c r="T590" s="10">
        <v>0</v>
      </c>
      <c r="U590" s="4">
        <v>4.2934782608695654</v>
      </c>
      <c r="V590" s="4">
        <v>0</v>
      </c>
      <c r="W590" s="10">
        <v>0</v>
      </c>
      <c r="X590" s="4">
        <v>59.694891304347813</v>
      </c>
      <c r="Y590" s="4">
        <v>18.868260869565219</v>
      </c>
      <c r="Z590" s="10">
        <v>0.31607831855103774</v>
      </c>
      <c r="AA590" s="4">
        <v>0</v>
      </c>
      <c r="AB590" s="4">
        <v>0</v>
      </c>
      <c r="AC590" s="10" t="s">
        <v>1172</v>
      </c>
      <c r="AD590" s="4">
        <v>154.81869565217394</v>
      </c>
      <c r="AE590" s="4">
        <v>7.9395652173913049</v>
      </c>
      <c r="AF590" s="10">
        <v>5.1282987393388615E-2</v>
      </c>
      <c r="AG590" s="4">
        <v>3.4434782608695658</v>
      </c>
      <c r="AH590" s="4">
        <v>0</v>
      </c>
      <c r="AI590" s="10">
        <v>0</v>
      </c>
      <c r="AJ590" s="4">
        <v>0</v>
      </c>
      <c r="AK590" s="4">
        <v>0</v>
      </c>
      <c r="AL590" s="10" t="s">
        <v>1172</v>
      </c>
      <c r="AM590" s="1">
        <v>395777</v>
      </c>
      <c r="AN590" s="1">
        <v>3</v>
      </c>
      <c r="AX590"/>
      <c r="AY590"/>
    </row>
    <row r="591" spans="1:51" x14ac:dyDescent="0.25">
      <c r="A591" t="s">
        <v>721</v>
      </c>
      <c r="B591" t="s">
        <v>129</v>
      </c>
      <c r="C591" t="s">
        <v>953</v>
      </c>
      <c r="D591" t="s">
        <v>760</v>
      </c>
      <c r="E591" s="4">
        <v>58.630434782608695</v>
      </c>
      <c r="F591" s="4">
        <v>221.96565217391304</v>
      </c>
      <c r="G591" s="4">
        <v>16.12815217391304</v>
      </c>
      <c r="H591" s="10">
        <v>7.2660576156514611E-2</v>
      </c>
      <c r="I591" s="4">
        <v>207.4488043478261</v>
      </c>
      <c r="J591" s="4">
        <v>10.533043478260867</v>
      </c>
      <c r="K591" s="10">
        <v>5.0774182629658743E-2</v>
      </c>
      <c r="L591" s="4">
        <v>43.706521739130437</v>
      </c>
      <c r="M591" s="4">
        <v>9.9146739130434778</v>
      </c>
      <c r="N591" s="10">
        <v>0.22684655558318823</v>
      </c>
      <c r="O591" s="4">
        <v>31.850543478260871</v>
      </c>
      <c r="P591" s="4">
        <v>4.3195652173913039</v>
      </c>
      <c r="Q591" s="8">
        <v>0.13561982765975597</v>
      </c>
      <c r="R591" s="4">
        <v>6.2608695652173916</v>
      </c>
      <c r="S591" s="4">
        <v>0</v>
      </c>
      <c r="T591" s="10">
        <v>0</v>
      </c>
      <c r="U591" s="4">
        <v>5.5951086956521738</v>
      </c>
      <c r="V591" s="4">
        <v>5.5951086956521738</v>
      </c>
      <c r="W591" s="10">
        <v>1</v>
      </c>
      <c r="X591" s="4">
        <v>42.934782608695656</v>
      </c>
      <c r="Y591" s="4">
        <v>0</v>
      </c>
      <c r="Z591" s="10">
        <v>0</v>
      </c>
      <c r="AA591" s="4">
        <v>2.6608695652173937</v>
      </c>
      <c r="AB591" s="4">
        <v>0</v>
      </c>
      <c r="AC591" s="10">
        <v>0</v>
      </c>
      <c r="AD591" s="4">
        <v>132.66347826086957</v>
      </c>
      <c r="AE591" s="4">
        <v>6.2134782608695627</v>
      </c>
      <c r="AF591" s="10">
        <v>4.6836388901634059E-2</v>
      </c>
      <c r="AG591" s="4">
        <v>0</v>
      </c>
      <c r="AH591" s="4">
        <v>0</v>
      </c>
      <c r="AI591" s="10" t="s">
        <v>1172</v>
      </c>
      <c r="AJ591" s="4">
        <v>0</v>
      </c>
      <c r="AK591" s="4">
        <v>0</v>
      </c>
      <c r="AL591" s="10" t="s">
        <v>1172</v>
      </c>
      <c r="AM591" s="1">
        <v>395276</v>
      </c>
      <c r="AN591" s="1">
        <v>3</v>
      </c>
      <c r="AX591"/>
      <c r="AY591"/>
    </row>
    <row r="592" spans="1:51" x14ac:dyDescent="0.25">
      <c r="A592" t="s">
        <v>721</v>
      </c>
      <c r="B592" t="s">
        <v>484</v>
      </c>
      <c r="C592" t="s">
        <v>805</v>
      </c>
      <c r="D592" t="s">
        <v>741</v>
      </c>
      <c r="E592" s="4">
        <v>202.70652173913044</v>
      </c>
      <c r="F592" s="4">
        <v>615.54260869565212</v>
      </c>
      <c r="G592" s="4">
        <v>149.92576086956521</v>
      </c>
      <c r="H592" s="10">
        <v>0.2435668282773488</v>
      </c>
      <c r="I592" s="4">
        <v>554.16217391304349</v>
      </c>
      <c r="J592" s="4">
        <v>149.92576086956521</v>
      </c>
      <c r="K592" s="10">
        <v>0.27054491974959455</v>
      </c>
      <c r="L592" s="4">
        <v>104.25152173913042</v>
      </c>
      <c r="M592" s="4">
        <v>6.3233695652173916</v>
      </c>
      <c r="N592" s="10">
        <v>6.0654937786331978E-2</v>
      </c>
      <c r="O592" s="4">
        <v>47.561304347826081</v>
      </c>
      <c r="P592" s="4">
        <v>6.3233695652173916</v>
      </c>
      <c r="Q592" s="8">
        <v>0.13295197959612767</v>
      </c>
      <c r="R592" s="4">
        <v>51.940217391304351</v>
      </c>
      <c r="S592" s="4">
        <v>0</v>
      </c>
      <c r="T592" s="10">
        <v>0</v>
      </c>
      <c r="U592" s="4">
        <v>4.75</v>
      </c>
      <c r="V592" s="4">
        <v>0</v>
      </c>
      <c r="W592" s="10">
        <v>0</v>
      </c>
      <c r="X592" s="4">
        <v>156.4561956521739</v>
      </c>
      <c r="Y592" s="4">
        <v>46.665760869565219</v>
      </c>
      <c r="Z592" s="10">
        <v>0.29826726052645658</v>
      </c>
      <c r="AA592" s="4">
        <v>4.6902173913043477</v>
      </c>
      <c r="AB592" s="4">
        <v>0</v>
      </c>
      <c r="AC592" s="10">
        <v>0</v>
      </c>
      <c r="AD592" s="4">
        <v>323.09945652173911</v>
      </c>
      <c r="AE592" s="4">
        <v>93.039891304347833</v>
      </c>
      <c r="AF592" s="10">
        <v>0.28796053173827552</v>
      </c>
      <c r="AG592" s="4">
        <v>27.045217391304355</v>
      </c>
      <c r="AH592" s="4">
        <v>3.8967391304347827</v>
      </c>
      <c r="AI592" s="10">
        <v>0.14408237412385053</v>
      </c>
      <c r="AJ592" s="4">
        <v>0</v>
      </c>
      <c r="AK592" s="4">
        <v>0</v>
      </c>
      <c r="AL592" s="10" t="s">
        <v>1172</v>
      </c>
      <c r="AM592" s="1">
        <v>395788</v>
      </c>
      <c r="AN592" s="1">
        <v>3</v>
      </c>
      <c r="AX592"/>
      <c r="AY592"/>
    </row>
    <row r="593" spans="1:51" x14ac:dyDescent="0.25">
      <c r="A593" t="s">
        <v>721</v>
      </c>
      <c r="B593" t="s">
        <v>585</v>
      </c>
      <c r="C593" t="s">
        <v>1111</v>
      </c>
      <c r="D593" t="s">
        <v>744</v>
      </c>
      <c r="E593" s="4">
        <v>55.673913043478258</v>
      </c>
      <c r="F593" s="4">
        <v>185.8016304347826</v>
      </c>
      <c r="G593" s="4">
        <v>41.6875</v>
      </c>
      <c r="H593" s="10">
        <v>0.22436563071297991</v>
      </c>
      <c r="I593" s="4">
        <v>175.27173913043478</v>
      </c>
      <c r="J593" s="4">
        <v>41.6875</v>
      </c>
      <c r="K593" s="10">
        <v>0.23784496124031007</v>
      </c>
      <c r="L593" s="4">
        <v>39.883152173913047</v>
      </c>
      <c r="M593" s="4">
        <v>3.4157608695652173</v>
      </c>
      <c r="N593" s="10">
        <v>8.564420521905021E-2</v>
      </c>
      <c r="O593" s="4">
        <v>29.353260869565219</v>
      </c>
      <c r="P593" s="4">
        <v>3.4157608695652173</v>
      </c>
      <c r="Q593" s="8">
        <v>0.11636733938159599</v>
      </c>
      <c r="R593" s="4">
        <v>5.5298913043478262</v>
      </c>
      <c r="S593" s="4">
        <v>0</v>
      </c>
      <c r="T593" s="10">
        <v>0</v>
      </c>
      <c r="U593" s="4">
        <v>5</v>
      </c>
      <c r="V593" s="4">
        <v>0</v>
      </c>
      <c r="W593" s="10">
        <v>0</v>
      </c>
      <c r="X593" s="4">
        <v>40.616847826086953</v>
      </c>
      <c r="Y593" s="4">
        <v>13.948369565217391</v>
      </c>
      <c r="Z593" s="10">
        <v>0.34341339399210546</v>
      </c>
      <c r="AA593" s="4">
        <v>0</v>
      </c>
      <c r="AB593" s="4">
        <v>0</v>
      </c>
      <c r="AC593" s="10" t="s">
        <v>1172</v>
      </c>
      <c r="AD593" s="4">
        <v>102.875</v>
      </c>
      <c r="AE593" s="4">
        <v>24.323369565217391</v>
      </c>
      <c r="AF593" s="10">
        <v>0.23643615616250196</v>
      </c>
      <c r="AG593" s="4">
        <v>2.4266304347826089</v>
      </c>
      <c r="AH593" s="4">
        <v>0</v>
      </c>
      <c r="AI593" s="10">
        <v>0</v>
      </c>
      <c r="AJ593" s="4">
        <v>0</v>
      </c>
      <c r="AK593" s="4">
        <v>0</v>
      </c>
      <c r="AL593" s="10" t="s">
        <v>1172</v>
      </c>
      <c r="AM593" s="1">
        <v>395953</v>
      </c>
      <c r="AN593" s="1">
        <v>3</v>
      </c>
      <c r="AX593"/>
      <c r="AY593"/>
    </row>
    <row r="594" spans="1:51" x14ac:dyDescent="0.25">
      <c r="A594" t="s">
        <v>721</v>
      </c>
      <c r="B594" t="s">
        <v>364</v>
      </c>
      <c r="C594" t="s">
        <v>907</v>
      </c>
      <c r="D594" t="s">
        <v>753</v>
      </c>
      <c r="E594" s="4">
        <v>97.586956521739125</v>
      </c>
      <c r="F594" s="4">
        <v>388.98250000000007</v>
      </c>
      <c r="G594" s="4">
        <v>163.68336956521748</v>
      </c>
      <c r="H594" s="10">
        <v>0.42079880088491756</v>
      </c>
      <c r="I594" s="4">
        <v>358.04347826086962</v>
      </c>
      <c r="J594" s="4">
        <v>163.68336956521748</v>
      </c>
      <c r="K594" s="10">
        <v>0.45716059502125095</v>
      </c>
      <c r="L594" s="4">
        <v>48.035217391304343</v>
      </c>
      <c r="M594" s="4">
        <v>6.7046739130434796</v>
      </c>
      <c r="N594" s="10">
        <v>0.13957829853096917</v>
      </c>
      <c r="O594" s="4">
        <v>31.671739130434776</v>
      </c>
      <c r="P594" s="4">
        <v>6.7046739130434796</v>
      </c>
      <c r="Q594" s="8">
        <v>0.21169263504701771</v>
      </c>
      <c r="R594" s="4">
        <v>12.460760869565219</v>
      </c>
      <c r="S594" s="4">
        <v>0</v>
      </c>
      <c r="T594" s="10">
        <v>0</v>
      </c>
      <c r="U594" s="4">
        <v>3.9027173913043471</v>
      </c>
      <c r="V594" s="4">
        <v>0</v>
      </c>
      <c r="W594" s="10">
        <v>0</v>
      </c>
      <c r="X594" s="4">
        <v>92.833804347826032</v>
      </c>
      <c r="Y594" s="4">
        <v>49.756195652173894</v>
      </c>
      <c r="Z594" s="10">
        <v>0.53597066286058193</v>
      </c>
      <c r="AA594" s="4">
        <v>14.575543478260871</v>
      </c>
      <c r="AB594" s="4">
        <v>0</v>
      </c>
      <c r="AC594" s="10">
        <v>0</v>
      </c>
      <c r="AD594" s="4">
        <v>233.5379347826088</v>
      </c>
      <c r="AE594" s="4">
        <v>107.2225000000001</v>
      </c>
      <c r="AF594" s="10">
        <v>0.45912241238156565</v>
      </c>
      <c r="AG594" s="4">
        <v>0</v>
      </c>
      <c r="AH594" s="4">
        <v>0</v>
      </c>
      <c r="AI594" s="10" t="s">
        <v>1172</v>
      </c>
      <c r="AJ594" s="4">
        <v>0</v>
      </c>
      <c r="AK594" s="4">
        <v>0</v>
      </c>
      <c r="AL594" s="10" t="s">
        <v>1172</v>
      </c>
      <c r="AM594" s="1">
        <v>395616</v>
      </c>
      <c r="AN594" s="1">
        <v>3</v>
      </c>
      <c r="AX594"/>
      <c r="AY594"/>
    </row>
    <row r="595" spans="1:51" x14ac:dyDescent="0.25">
      <c r="A595" t="s">
        <v>721</v>
      </c>
      <c r="B595" t="s">
        <v>211</v>
      </c>
      <c r="C595" t="s">
        <v>845</v>
      </c>
      <c r="D595" t="s">
        <v>761</v>
      </c>
      <c r="E595" s="4">
        <v>142.58695652173913</v>
      </c>
      <c r="F595" s="4">
        <v>454.26402173913038</v>
      </c>
      <c r="G595" s="4">
        <v>157.99630434782608</v>
      </c>
      <c r="H595" s="10">
        <v>0.34780721515858548</v>
      </c>
      <c r="I595" s="4">
        <v>429.03304347826082</v>
      </c>
      <c r="J595" s="4">
        <v>157.99630434782608</v>
      </c>
      <c r="K595" s="10">
        <v>0.3682613886028846</v>
      </c>
      <c r="L595" s="4">
        <v>55.690217391304344</v>
      </c>
      <c r="M595" s="4">
        <v>14.847826086956522</v>
      </c>
      <c r="N595" s="10">
        <v>0.26661461891285254</v>
      </c>
      <c r="O595" s="4">
        <v>34.948369565217391</v>
      </c>
      <c r="P595" s="4">
        <v>14.847826086956522</v>
      </c>
      <c r="Q595" s="8">
        <v>0.4248503226809735</v>
      </c>
      <c r="R595" s="4">
        <v>15.902173913043478</v>
      </c>
      <c r="S595" s="4">
        <v>0</v>
      </c>
      <c r="T595" s="10">
        <v>0</v>
      </c>
      <c r="U595" s="4">
        <v>4.8396739130434785</v>
      </c>
      <c r="V595" s="4">
        <v>0</v>
      </c>
      <c r="W595" s="10">
        <v>0</v>
      </c>
      <c r="X595" s="4">
        <v>121.63858695652173</v>
      </c>
      <c r="Y595" s="4">
        <v>64.75</v>
      </c>
      <c r="Z595" s="10">
        <v>0.53231463485467911</v>
      </c>
      <c r="AA595" s="4">
        <v>4.4891304347826084</v>
      </c>
      <c r="AB595" s="4">
        <v>0</v>
      </c>
      <c r="AC595" s="10">
        <v>0</v>
      </c>
      <c r="AD595" s="4">
        <v>221.75902173913042</v>
      </c>
      <c r="AE595" s="4">
        <v>77.605000000000004</v>
      </c>
      <c r="AF595" s="10">
        <v>0.34995194058572199</v>
      </c>
      <c r="AG595" s="4">
        <v>50.687065217391307</v>
      </c>
      <c r="AH595" s="4">
        <v>0.79347826086956519</v>
      </c>
      <c r="AI595" s="10">
        <v>1.5654452619547479E-2</v>
      </c>
      <c r="AJ595" s="4">
        <v>0</v>
      </c>
      <c r="AK595" s="4">
        <v>0</v>
      </c>
      <c r="AL595" s="10" t="s">
        <v>1172</v>
      </c>
      <c r="AM595" s="1">
        <v>395400</v>
      </c>
      <c r="AN595" s="1">
        <v>3</v>
      </c>
      <c r="AX595"/>
      <c r="AY595"/>
    </row>
    <row r="596" spans="1:51" x14ac:dyDescent="0.25">
      <c r="A596" t="s">
        <v>721</v>
      </c>
      <c r="B596" t="s">
        <v>195</v>
      </c>
      <c r="C596" t="s">
        <v>990</v>
      </c>
      <c r="D596" t="s">
        <v>755</v>
      </c>
      <c r="E596" s="4">
        <v>51.347826086956523</v>
      </c>
      <c r="F596" s="4">
        <v>187.00271739130437</v>
      </c>
      <c r="G596" s="4">
        <v>0</v>
      </c>
      <c r="H596" s="10">
        <v>0</v>
      </c>
      <c r="I596" s="4">
        <v>173.35054347826087</v>
      </c>
      <c r="J596" s="4">
        <v>0</v>
      </c>
      <c r="K596" s="10">
        <v>0</v>
      </c>
      <c r="L596" s="4">
        <v>46.703804347826093</v>
      </c>
      <c r="M596" s="4">
        <v>0</v>
      </c>
      <c r="N596" s="10">
        <v>0</v>
      </c>
      <c r="O596" s="4">
        <v>33.051630434782609</v>
      </c>
      <c r="P596" s="4">
        <v>0</v>
      </c>
      <c r="Q596" s="8">
        <v>0</v>
      </c>
      <c r="R596" s="4">
        <v>5.2173913043478262</v>
      </c>
      <c r="S596" s="4">
        <v>0</v>
      </c>
      <c r="T596" s="10">
        <v>0</v>
      </c>
      <c r="U596" s="4">
        <v>8.4347826086956523</v>
      </c>
      <c r="V596" s="4">
        <v>0</v>
      </c>
      <c r="W596" s="10">
        <v>0</v>
      </c>
      <c r="X596" s="4">
        <v>51.510869565217391</v>
      </c>
      <c r="Y596" s="4">
        <v>0</v>
      </c>
      <c r="Z596" s="10">
        <v>0</v>
      </c>
      <c r="AA596" s="4">
        <v>0</v>
      </c>
      <c r="AB596" s="4">
        <v>0</v>
      </c>
      <c r="AC596" s="10" t="s">
        <v>1172</v>
      </c>
      <c r="AD596" s="4">
        <v>88.788043478260875</v>
      </c>
      <c r="AE596" s="4">
        <v>0</v>
      </c>
      <c r="AF596" s="10">
        <v>0</v>
      </c>
      <c r="AG596" s="4">
        <v>0</v>
      </c>
      <c r="AH596" s="4">
        <v>0</v>
      </c>
      <c r="AI596" s="10" t="s">
        <v>1172</v>
      </c>
      <c r="AJ596" s="4">
        <v>0</v>
      </c>
      <c r="AK596" s="4">
        <v>0</v>
      </c>
      <c r="AL596" s="10" t="s">
        <v>1172</v>
      </c>
      <c r="AM596" s="1">
        <v>395375</v>
      </c>
      <c r="AN596" s="1">
        <v>3</v>
      </c>
      <c r="AX596"/>
      <c r="AY596"/>
    </row>
    <row r="597" spans="1:51" x14ac:dyDescent="0.25">
      <c r="A597" t="s">
        <v>721</v>
      </c>
      <c r="B597" t="s">
        <v>420</v>
      </c>
      <c r="C597" t="s">
        <v>943</v>
      </c>
      <c r="D597" t="s">
        <v>783</v>
      </c>
      <c r="E597" s="4">
        <v>80.760563380281695</v>
      </c>
      <c r="F597" s="4">
        <v>293.83521126760559</v>
      </c>
      <c r="G597" s="4">
        <v>11.320422535211268</v>
      </c>
      <c r="H597" s="10">
        <v>3.8526432847768473E-2</v>
      </c>
      <c r="I597" s="4">
        <v>243.71549295774642</v>
      </c>
      <c r="J597" s="4">
        <v>9.841549295774648</v>
      </c>
      <c r="K597" s="10">
        <v>4.0381303528704685E-2</v>
      </c>
      <c r="L597" s="4">
        <v>61.170422535211259</v>
      </c>
      <c r="M597" s="4">
        <v>6.6338028169014089</v>
      </c>
      <c r="N597" s="10">
        <v>0.10844788284865652</v>
      </c>
      <c r="O597" s="4">
        <v>11.05070422535211</v>
      </c>
      <c r="P597" s="4">
        <v>5.154929577464789</v>
      </c>
      <c r="Q597" s="8">
        <v>0.46647973489676281</v>
      </c>
      <c r="R597" s="4">
        <v>41.781690140845072</v>
      </c>
      <c r="S597" s="4">
        <v>1.4788732394366197</v>
      </c>
      <c r="T597" s="10">
        <v>3.5395246923984491E-2</v>
      </c>
      <c r="U597" s="4">
        <v>8.3380281690140841</v>
      </c>
      <c r="V597" s="4">
        <v>0</v>
      </c>
      <c r="W597" s="10">
        <v>0</v>
      </c>
      <c r="X597" s="4">
        <v>58.832394366197178</v>
      </c>
      <c r="Y597" s="4">
        <v>4.6161971830985919</v>
      </c>
      <c r="Z597" s="10">
        <v>7.846352732757178E-2</v>
      </c>
      <c r="AA597" s="4">
        <v>0</v>
      </c>
      <c r="AB597" s="4">
        <v>0</v>
      </c>
      <c r="AC597" s="10" t="s">
        <v>1172</v>
      </c>
      <c r="AD597" s="4">
        <v>171.6845070422535</v>
      </c>
      <c r="AE597" s="4">
        <v>7.0422535211267609E-2</v>
      </c>
      <c r="AF597" s="10">
        <v>4.1018573209949472E-4</v>
      </c>
      <c r="AG597" s="4">
        <v>2.147887323943662</v>
      </c>
      <c r="AH597" s="4">
        <v>0</v>
      </c>
      <c r="AI597" s="10">
        <v>0</v>
      </c>
      <c r="AJ597" s="4">
        <v>0</v>
      </c>
      <c r="AK597" s="4">
        <v>0</v>
      </c>
      <c r="AL597" s="10" t="s">
        <v>1172</v>
      </c>
      <c r="AM597" s="1">
        <v>395699</v>
      </c>
      <c r="AN597" s="1">
        <v>3</v>
      </c>
      <c r="AX597"/>
      <c r="AY597"/>
    </row>
    <row r="598" spans="1:51" x14ac:dyDescent="0.25">
      <c r="A598" t="s">
        <v>721</v>
      </c>
      <c r="B598" t="s">
        <v>600</v>
      </c>
      <c r="C598" t="s">
        <v>881</v>
      </c>
      <c r="D598" t="s">
        <v>774</v>
      </c>
      <c r="E598" s="4">
        <v>12.347826086956522</v>
      </c>
      <c r="F598" s="4">
        <v>84.258152173913047</v>
      </c>
      <c r="G598" s="4">
        <v>0</v>
      </c>
      <c r="H598" s="10">
        <v>0</v>
      </c>
      <c r="I598" s="4">
        <v>80.084239130434781</v>
      </c>
      <c r="J598" s="4">
        <v>0</v>
      </c>
      <c r="K598" s="10">
        <v>0</v>
      </c>
      <c r="L598" s="4">
        <v>49.067934782608695</v>
      </c>
      <c r="M598" s="4">
        <v>0</v>
      </c>
      <c r="N598" s="10">
        <v>0</v>
      </c>
      <c r="O598" s="4">
        <v>44.894021739130437</v>
      </c>
      <c r="P598" s="4">
        <v>0</v>
      </c>
      <c r="Q598" s="8">
        <v>0</v>
      </c>
      <c r="R598" s="4">
        <v>0</v>
      </c>
      <c r="S598" s="4">
        <v>0</v>
      </c>
      <c r="T598" s="10" t="s">
        <v>1172</v>
      </c>
      <c r="U598" s="4">
        <v>4.1739130434782608</v>
      </c>
      <c r="V598" s="4">
        <v>0</v>
      </c>
      <c r="W598" s="10">
        <v>0</v>
      </c>
      <c r="X598" s="4">
        <v>0</v>
      </c>
      <c r="Y598" s="4">
        <v>0</v>
      </c>
      <c r="Z598" s="10" t="s">
        <v>1172</v>
      </c>
      <c r="AA598" s="4">
        <v>0</v>
      </c>
      <c r="AB598" s="4">
        <v>0</v>
      </c>
      <c r="AC598" s="10" t="s">
        <v>1172</v>
      </c>
      <c r="AD598" s="4">
        <v>35.190217391304351</v>
      </c>
      <c r="AE598" s="4">
        <v>0</v>
      </c>
      <c r="AF598" s="10">
        <v>0</v>
      </c>
      <c r="AG598" s="4">
        <v>0</v>
      </c>
      <c r="AH598" s="4">
        <v>0</v>
      </c>
      <c r="AI598" s="10" t="s">
        <v>1172</v>
      </c>
      <c r="AJ598" s="4">
        <v>0</v>
      </c>
      <c r="AK598" s="4">
        <v>0</v>
      </c>
      <c r="AL598" s="10" t="s">
        <v>1172</v>
      </c>
      <c r="AM598" s="1">
        <v>396002</v>
      </c>
      <c r="AN598" s="1">
        <v>3</v>
      </c>
      <c r="AX598"/>
      <c r="AY598"/>
    </row>
    <row r="599" spans="1:51" x14ac:dyDescent="0.25">
      <c r="A599" t="s">
        <v>721</v>
      </c>
      <c r="B599" t="s">
        <v>326</v>
      </c>
      <c r="C599" t="s">
        <v>1008</v>
      </c>
      <c r="D599" t="s">
        <v>778</v>
      </c>
      <c r="E599" s="4">
        <v>90.5</v>
      </c>
      <c r="F599" s="4">
        <v>396.45597826086953</v>
      </c>
      <c r="G599" s="4">
        <v>1.5217391304347827</v>
      </c>
      <c r="H599" s="10">
        <v>3.8383558676809071E-3</v>
      </c>
      <c r="I599" s="4">
        <v>357.10597826086956</v>
      </c>
      <c r="J599" s="4">
        <v>1.5217391304347827</v>
      </c>
      <c r="K599" s="10">
        <v>4.2613095917513229E-3</v>
      </c>
      <c r="L599" s="4">
        <v>105.7358695652174</v>
      </c>
      <c r="M599" s="4">
        <v>0</v>
      </c>
      <c r="N599" s="10">
        <v>0</v>
      </c>
      <c r="O599" s="4">
        <v>71.842391304347828</v>
      </c>
      <c r="P599" s="4">
        <v>0</v>
      </c>
      <c r="Q599" s="8">
        <v>0</v>
      </c>
      <c r="R599" s="4">
        <v>28.415217391304349</v>
      </c>
      <c r="S599" s="4">
        <v>0</v>
      </c>
      <c r="T599" s="10">
        <v>0</v>
      </c>
      <c r="U599" s="4">
        <v>5.4782608695652177</v>
      </c>
      <c r="V599" s="4">
        <v>0</v>
      </c>
      <c r="W599" s="10">
        <v>0</v>
      </c>
      <c r="X599" s="4">
        <v>61.510869565217391</v>
      </c>
      <c r="Y599" s="4">
        <v>1.5217391304347827</v>
      </c>
      <c r="Z599" s="10">
        <v>2.4739353242622372E-2</v>
      </c>
      <c r="AA599" s="4">
        <v>5.4565217391304346</v>
      </c>
      <c r="AB599" s="4">
        <v>0</v>
      </c>
      <c r="AC599" s="10">
        <v>0</v>
      </c>
      <c r="AD599" s="4">
        <v>216.36141304347825</v>
      </c>
      <c r="AE599" s="4">
        <v>0</v>
      </c>
      <c r="AF599" s="10">
        <v>0</v>
      </c>
      <c r="AG599" s="4">
        <v>7.3913043478260869</v>
      </c>
      <c r="AH599" s="4">
        <v>0</v>
      </c>
      <c r="AI599" s="10">
        <v>0</v>
      </c>
      <c r="AJ599" s="4">
        <v>0</v>
      </c>
      <c r="AK599" s="4">
        <v>0</v>
      </c>
      <c r="AL599" s="10" t="s">
        <v>1172</v>
      </c>
      <c r="AM599" s="1">
        <v>395562</v>
      </c>
      <c r="AN599" s="1">
        <v>3</v>
      </c>
      <c r="AX599"/>
      <c r="AY599"/>
    </row>
    <row r="600" spans="1:51" x14ac:dyDescent="0.25">
      <c r="A600" t="s">
        <v>721</v>
      </c>
      <c r="B600" t="s">
        <v>622</v>
      </c>
      <c r="C600" t="s">
        <v>881</v>
      </c>
      <c r="D600" t="s">
        <v>774</v>
      </c>
      <c r="E600" s="4">
        <v>45.804347826086953</v>
      </c>
      <c r="F600" s="4">
        <v>217.92728260869566</v>
      </c>
      <c r="G600" s="4">
        <v>9.4775000000000009</v>
      </c>
      <c r="H600" s="10">
        <v>4.3489277187095221E-2</v>
      </c>
      <c r="I600" s="4">
        <v>170.66565217391303</v>
      </c>
      <c r="J600" s="4">
        <v>9.3090217391304364</v>
      </c>
      <c r="K600" s="10">
        <v>5.454537348642529E-2</v>
      </c>
      <c r="L600" s="4">
        <v>64.195108695652195</v>
      </c>
      <c r="M600" s="4">
        <v>0.50543478260869568</v>
      </c>
      <c r="N600" s="10">
        <v>7.8734157925481902E-3</v>
      </c>
      <c r="O600" s="4">
        <v>16.93347826086957</v>
      </c>
      <c r="P600" s="4">
        <v>0.33695652173913043</v>
      </c>
      <c r="Q600" s="8">
        <v>1.9898836880889406E-2</v>
      </c>
      <c r="R600" s="4">
        <v>41.870326086956531</v>
      </c>
      <c r="S600" s="4">
        <v>0.16847826086956522</v>
      </c>
      <c r="T600" s="10">
        <v>4.0238105745741886E-3</v>
      </c>
      <c r="U600" s="4">
        <v>5.3913043478260869</v>
      </c>
      <c r="V600" s="4">
        <v>0</v>
      </c>
      <c r="W600" s="10">
        <v>0</v>
      </c>
      <c r="X600" s="4">
        <v>65.26152173913043</v>
      </c>
      <c r="Y600" s="4">
        <v>0.59239130434782605</v>
      </c>
      <c r="Z600" s="10">
        <v>9.077191100688534E-3</v>
      </c>
      <c r="AA600" s="4">
        <v>0</v>
      </c>
      <c r="AB600" s="4">
        <v>0</v>
      </c>
      <c r="AC600" s="10" t="s">
        <v>1172</v>
      </c>
      <c r="AD600" s="4">
        <v>88.470652173913038</v>
      </c>
      <c r="AE600" s="4">
        <v>8.3796739130434794</v>
      </c>
      <c r="AF600" s="10">
        <v>9.4716990404580259E-2</v>
      </c>
      <c r="AG600" s="4">
        <v>0</v>
      </c>
      <c r="AH600" s="4">
        <v>0</v>
      </c>
      <c r="AI600" s="10" t="s">
        <v>1172</v>
      </c>
      <c r="AJ600" s="4">
        <v>0</v>
      </c>
      <c r="AK600" s="4">
        <v>0</v>
      </c>
      <c r="AL600" s="10" t="s">
        <v>1172</v>
      </c>
      <c r="AM600" s="1">
        <v>396070</v>
      </c>
      <c r="AN600" s="1">
        <v>3</v>
      </c>
      <c r="AX600"/>
      <c r="AY600"/>
    </row>
    <row r="601" spans="1:51" x14ac:dyDescent="0.25">
      <c r="A601" t="s">
        <v>721</v>
      </c>
      <c r="B601" t="s">
        <v>632</v>
      </c>
      <c r="C601" t="s">
        <v>894</v>
      </c>
      <c r="D601" t="s">
        <v>778</v>
      </c>
      <c r="E601" s="4">
        <v>36.108695652173914</v>
      </c>
      <c r="F601" s="4">
        <v>175.53750000000002</v>
      </c>
      <c r="G601" s="4">
        <v>14.450543478260869</v>
      </c>
      <c r="H601" s="10">
        <v>8.2321688973927887E-2</v>
      </c>
      <c r="I601" s="4">
        <v>148.09728260869565</v>
      </c>
      <c r="J601" s="4">
        <v>14.450543478260869</v>
      </c>
      <c r="K601" s="10">
        <v>9.7574669998788985E-2</v>
      </c>
      <c r="L601" s="4">
        <v>57.766739130434793</v>
      </c>
      <c r="M601" s="4">
        <v>0.43478260869565216</v>
      </c>
      <c r="N601" s="10">
        <v>7.5265215804189997E-3</v>
      </c>
      <c r="O601" s="4">
        <v>36.652608695652184</v>
      </c>
      <c r="P601" s="4">
        <v>0.43478260869565216</v>
      </c>
      <c r="Q601" s="8">
        <v>1.1862255489258724E-2</v>
      </c>
      <c r="R601" s="4">
        <v>15.896739130434783</v>
      </c>
      <c r="S601" s="4">
        <v>0</v>
      </c>
      <c r="T601" s="10">
        <v>0</v>
      </c>
      <c r="U601" s="4">
        <v>5.2173913043478262</v>
      </c>
      <c r="V601" s="4">
        <v>0</v>
      </c>
      <c r="W601" s="10">
        <v>0</v>
      </c>
      <c r="X601" s="4">
        <v>28.309456521739129</v>
      </c>
      <c r="Y601" s="4">
        <v>6.4434782608695649</v>
      </c>
      <c r="Z601" s="10">
        <v>0.22760868814000546</v>
      </c>
      <c r="AA601" s="4">
        <v>6.3260869565217392</v>
      </c>
      <c r="AB601" s="4">
        <v>0</v>
      </c>
      <c r="AC601" s="10">
        <v>0</v>
      </c>
      <c r="AD601" s="4">
        <v>83.135217391304352</v>
      </c>
      <c r="AE601" s="4">
        <v>7.5722826086956516</v>
      </c>
      <c r="AF601" s="10">
        <v>9.1083933455711225E-2</v>
      </c>
      <c r="AG601" s="4">
        <v>0</v>
      </c>
      <c r="AH601" s="4">
        <v>0</v>
      </c>
      <c r="AI601" s="10" t="s">
        <v>1172</v>
      </c>
      <c r="AJ601" s="4">
        <v>0</v>
      </c>
      <c r="AK601" s="4">
        <v>0</v>
      </c>
      <c r="AL601" s="10" t="s">
        <v>1172</v>
      </c>
      <c r="AM601" s="1">
        <v>396082</v>
      </c>
      <c r="AN601" s="1">
        <v>3</v>
      </c>
      <c r="AX601"/>
      <c r="AY601"/>
    </row>
    <row r="602" spans="1:51" x14ac:dyDescent="0.25">
      <c r="A602" t="s">
        <v>721</v>
      </c>
      <c r="B602" t="s">
        <v>494</v>
      </c>
      <c r="C602" t="s">
        <v>813</v>
      </c>
      <c r="D602" t="s">
        <v>755</v>
      </c>
      <c r="E602" s="4">
        <v>71.521739130434781</v>
      </c>
      <c r="F602" s="4">
        <v>299.54521739130433</v>
      </c>
      <c r="G602" s="4">
        <v>0</v>
      </c>
      <c r="H602" s="10">
        <v>0</v>
      </c>
      <c r="I602" s="4">
        <v>283.32576086956522</v>
      </c>
      <c r="J602" s="4">
        <v>0</v>
      </c>
      <c r="K602" s="10">
        <v>0</v>
      </c>
      <c r="L602" s="4">
        <v>65.941847826086956</v>
      </c>
      <c r="M602" s="4">
        <v>0</v>
      </c>
      <c r="N602" s="10">
        <v>0</v>
      </c>
      <c r="O602" s="4">
        <v>49.722391304347838</v>
      </c>
      <c r="P602" s="4">
        <v>0</v>
      </c>
      <c r="Q602" s="8">
        <v>0</v>
      </c>
      <c r="R602" s="4">
        <v>11.654239130434778</v>
      </c>
      <c r="S602" s="4">
        <v>0</v>
      </c>
      <c r="T602" s="10">
        <v>0</v>
      </c>
      <c r="U602" s="4">
        <v>4.5652173913043477</v>
      </c>
      <c r="V602" s="4">
        <v>0</v>
      </c>
      <c r="W602" s="10">
        <v>0</v>
      </c>
      <c r="X602" s="4">
        <v>58.2328260869565</v>
      </c>
      <c r="Y602" s="4">
        <v>0</v>
      </c>
      <c r="Z602" s="10">
        <v>0</v>
      </c>
      <c r="AA602" s="4">
        <v>0</v>
      </c>
      <c r="AB602" s="4">
        <v>0</v>
      </c>
      <c r="AC602" s="10" t="s">
        <v>1172</v>
      </c>
      <c r="AD602" s="4">
        <v>145.33989130434784</v>
      </c>
      <c r="AE602" s="4">
        <v>0</v>
      </c>
      <c r="AF602" s="10">
        <v>0</v>
      </c>
      <c r="AG602" s="4">
        <v>30.03065217391303</v>
      </c>
      <c r="AH602" s="4">
        <v>0</v>
      </c>
      <c r="AI602" s="10">
        <v>0</v>
      </c>
      <c r="AJ602" s="4">
        <v>0</v>
      </c>
      <c r="AK602" s="4">
        <v>0</v>
      </c>
      <c r="AL602" s="10" t="s">
        <v>1172</v>
      </c>
      <c r="AM602" s="1">
        <v>395802</v>
      </c>
      <c r="AN602" s="1">
        <v>3</v>
      </c>
      <c r="AX602"/>
      <c r="AY602"/>
    </row>
    <row r="603" spans="1:51" x14ac:dyDescent="0.25">
      <c r="A603" t="s">
        <v>721</v>
      </c>
      <c r="B603" t="s">
        <v>557</v>
      </c>
      <c r="C603" t="s">
        <v>832</v>
      </c>
      <c r="D603" t="s">
        <v>745</v>
      </c>
      <c r="E603" s="4">
        <v>54.445652173913047</v>
      </c>
      <c r="F603" s="4">
        <v>179.40489130434784</v>
      </c>
      <c r="G603" s="4">
        <v>4.9293478260869561</v>
      </c>
      <c r="H603" s="10">
        <v>2.7476106087457017E-2</v>
      </c>
      <c r="I603" s="4">
        <v>165.39673913043478</v>
      </c>
      <c r="J603" s="4">
        <v>3.3885869565217392</v>
      </c>
      <c r="K603" s="10">
        <v>2.0487628561101437E-2</v>
      </c>
      <c r="L603" s="4">
        <v>50.703804347826093</v>
      </c>
      <c r="M603" s="4">
        <v>1.5407608695652173</v>
      </c>
      <c r="N603" s="10">
        <v>3.0387480572377935E-2</v>
      </c>
      <c r="O603" s="4">
        <v>36.695652173913047</v>
      </c>
      <c r="P603" s="4">
        <v>0</v>
      </c>
      <c r="Q603" s="8">
        <v>0</v>
      </c>
      <c r="R603" s="4">
        <v>8.8586956521739122</v>
      </c>
      <c r="S603" s="4">
        <v>0</v>
      </c>
      <c r="T603" s="10">
        <v>0</v>
      </c>
      <c r="U603" s="4">
        <v>5.1494565217391308</v>
      </c>
      <c r="V603" s="4">
        <v>1.5407608695652173</v>
      </c>
      <c r="W603" s="10">
        <v>0.29920844327176777</v>
      </c>
      <c r="X603" s="4">
        <v>30.035326086956523</v>
      </c>
      <c r="Y603" s="4">
        <v>3.2472826086956523</v>
      </c>
      <c r="Z603" s="10">
        <v>0.10811544377092192</v>
      </c>
      <c r="AA603" s="4">
        <v>0</v>
      </c>
      <c r="AB603" s="4">
        <v>0</v>
      </c>
      <c r="AC603" s="10" t="s">
        <v>1172</v>
      </c>
      <c r="AD603" s="4">
        <v>87.230978260869563</v>
      </c>
      <c r="AE603" s="4">
        <v>0.14130434782608695</v>
      </c>
      <c r="AF603" s="10">
        <v>1.6198872309273853E-3</v>
      </c>
      <c r="AG603" s="4">
        <v>11.434782608695652</v>
      </c>
      <c r="AH603" s="4">
        <v>0</v>
      </c>
      <c r="AI603" s="10">
        <v>0</v>
      </c>
      <c r="AJ603" s="4">
        <v>0</v>
      </c>
      <c r="AK603" s="4">
        <v>0</v>
      </c>
      <c r="AL603" s="10" t="s">
        <v>1172</v>
      </c>
      <c r="AM603" s="1">
        <v>395901</v>
      </c>
      <c r="AN603" s="1">
        <v>3</v>
      </c>
      <c r="AX603"/>
      <c r="AY603"/>
    </row>
    <row r="604" spans="1:51" x14ac:dyDescent="0.25">
      <c r="A604" t="s">
        <v>721</v>
      </c>
      <c r="B604" t="s">
        <v>246</v>
      </c>
      <c r="C604" t="s">
        <v>981</v>
      </c>
      <c r="D604" t="s">
        <v>736</v>
      </c>
      <c r="E604" s="4">
        <v>101.68478260869566</v>
      </c>
      <c r="F604" s="4">
        <v>295.75304347826085</v>
      </c>
      <c r="G604" s="4">
        <v>29.421195652173914</v>
      </c>
      <c r="H604" s="10">
        <v>9.9478927777581772E-2</v>
      </c>
      <c r="I604" s="4">
        <v>264.40489130434781</v>
      </c>
      <c r="J604" s="4">
        <v>29.3125</v>
      </c>
      <c r="K604" s="10">
        <v>0.1108621699674207</v>
      </c>
      <c r="L604" s="4">
        <v>61.060108695652175</v>
      </c>
      <c r="M604" s="4">
        <v>1.9293478260869565</v>
      </c>
      <c r="N604" s="10">
        <v>3.1597517058208853E-2</v>
      </c>
      <c r="O604" s="4">
        <v>29.820652173913043</v>
      </c>
      <c r="P604" s="4">
        <v>1.9293478260869565</v>
      </c>
      <c r="Q604" s="8">
        <v>6.4698377984326594E-2</v>
      </c>
      <c r="R604" s="4">
        <v>21.880760869565218</v>
      </c>
      <c r="S604" s="4">
        <v>0</v>
      </c>
      <c r="T604" s="10">
        <v>0</v>
      </c>
      <c r="U604" s="4">
        <v>9.3586956521739122</v>
      </c>
      <c r="V604" s="4">
        <v>0</v>
      </c>
      <c r="W604" s="10">
        <v>0</v>
      </c>
      <c r="X604" s="4">
        <v>45.434782608695649</v>
      </c>
      <c r="Y604" s="4">
        <v>10.027173913043478</v>
      </c>
      <c r="Z604" s="10">
        <v>0.22069377990430625</v>
      </c>
      <c r="AA604" s="4">
        <v>0.10869565217391304</v>
      </c>
      <c r="AB604" s="4">
        <v>0.10869565217391304</v>
      </c>
      <c r="AC604" s="10">
        <v>1</v>
      </c>
      <c r="AD604" s="4">
        <v>189.14945652173913</v>
      </c>
      <c r="AE604" s="4">
        <v>17.355978260869566</v>
      </c>
      <c r="AF604" s="10">
        <v>9.1758012843535866E-2</v>
      </c>
      <c r="AG604" s="4">
        <v>0</v>
      </c>
      <c r="AH604" s="4">
        <v>0</v>
      </c>
      <c r="AI604" s="10" t="s">
        <v>1172</v>
      </c>
      <c r="AJ604" s="4">
        <v>0</v>
      </c>
      <c r="AK604" s="4">
        <v>0</v>
      </c>
      <c r="AL604" s="10" t="s">
        <v>1172</v>
      </c>
      <c r="AM604" s="1">
        <v>395446</v>
      </c>
      <c r="AN604" s="1">
        <v>3</v>
      </c>
      <c r="AX604"/>
      <c r="AY604"/>
    </row>
    <row r="605" spans="1:51" x14ac:dyDescent="0.25">
      <c r="A605" t="s">
        <v>721</v>
      </c>
      <c r="B605" t="s">
        <v>172</v>
      </c>
      <c r="C605" t="s">
        <v>981</v>
      </c>
      <c r="D605" t="s">
        <v>736</v>
      </c>
      <c r="E605" s="4">
        <v>86.847826086956516</v>
      </c>
      <c r="F605" s="4">
        <v>250.85054347826087</v>
      </c>
      <c r="G605" s="4">
        <v>53.967391304347828</v>
      </c>
      <c r="H605" s="10">
        <v>0.21513762958629878</v>
      </c>
      <c r="I605" s="4">
        <v>220.44293478260869</v>
      </c>
      <c r="J605" s="4">
        <v>53.855978260869563</v>
      </c>
      <c r="K605" s="10">
        <v>0.24430802608384797</v>
      </c>
      <c r="L605" s="4">
        <v>62.654891304347828</v>
      </c>
      <c r="M605" s="4">
        <v>4.0597826086956523</v>
      </c>
      <c r="N605" s="10">
        <v>6.4795940495294274E-2</v>
      </c>
      <c r="O605" s="4">
        <v>37.073369565217391</v>
      </c>
      <c r="P605" s="4">
        <v>4.0597826086956523</v>
      </c>
      <c r="Q605" s="8">
        <v>0.10950670673605513</v>
      </c>
      <c r="R605" s="4">
        <v>16.369565217391305</v>
      </c>
      <c r="S605" s="4">
        <v>0</v>
      </c>
      <c r="T605" s="10">
        <v>0</v>
      </c>
      <c r="U605" s="4">
        <v>9.2119565217391308</v>
      </c>
      <c r="V605" s="4">
        <v>0</v>
      </c>
      <c r="W605" s="10">
        <v>0</v>
      </c>
      <c r="X605" s="4">
        <v>32.701086956521742</v>
      </c>
      <c r="Y605" s="4">
        <v>12.336956521739131</v>
      </c>
      <c r="Z605" s="10">
        <v>0.37726441748379591</v>
      </c>
      <c r="AA605" s="4">
        <v>4.8260869565217392</v>
      </c>
      <c r="AB605" s="4">
        <v>0.11141304347826086</v>
      </c>
      <c r="AC605" s="10">
        <v>2.3085585585585586E-2</v>
      </c>
      <c r="AD605" s="4">
        <v>150.66847826086956</v>
      </c>
      <c r="AE605" s="4">
        <v>37.459239130434781</v>
      </c>
      <c r="AF605" s="10">
        <v>0.24862027919056379</v>
      </c>
      <c r="AG605" s="4">
        <v>0</v>
      </c>
      <c r="AH605" s="4">
        <v>0</v>
      </c>
      <c r="AI605" s="10" t="s">
        <v>1172</v>
      </c>
      <c r="AJ605" s="4">
        <v>0</v>
      </c>
      <c r="AK605" s="4">
        <v>0</v>
      </c>
      <c r="AL605" s="10" t="s">
        <v>1172</v>
      </c>
      <c r="AM605" s="1">
        <v>395346</v>
      </c>
      <c r="AN605" s="1">
        <v>3</v>
      </c>
      <c r="AX605"/>
      <c r="AY605"/>
    </row>
    <row r="606" spans="1:51" x14ac:dyDescent="0.25">
      <c r="A606" t="s">
        <v>721</v>
      </c>
      <c r="B606" t="s">
        <v>505</v>
      </c>
      <c r="C606" t="s">
        <v>960</v>
      </c>
      <c r="D606" t="s">
        <v>738</v>
      </c>
      <c r="E606" s="4">
        <v>91.152173913043484</v>
      </c>
      <c r="F606" s="4">
        <v>313.79347826086956</v>
      </c>
      <c r="G606" s="4">
        <v>3.0597826086956523</v>
      </c>
      <c r="H606" s="10">
        <v>9.7509439190827541E-3</v>
      </c>
      <c r="I606" s="4">
        <v>292.18206521739131</v>
      </c>
      <c r="J606" s="4">
        <v>3.0597826086956523</v>
      </c>
      <c r="K606" s="10">
        <v>1.0472178045627447E-2</v>
      </c>
      <c r="L606" s="4">
        <v>77.660326086956516</v>
      </c>
      <c r="M606" s="4">
        <v>0</v>
      </c>
      <c r="N606" s="10">
        <v>0</v>
      </c>
      <c r="O606" s="4">
        <v>56.048913043478258</v>
      </c>
      <c r="P606" s="4">
        <v>0</v>
      </c>
      <c r="Q606" s="8">
        <v>0</v>
      </c>
      <c r="R606" s="4">
        <v>16.089673913043477</v>
      </c>
      <c r="S606" s="4">
        <v>0</v>
      </c>
      <c r="T606" s="10">
        <v>0</v>
      </c>
      <c r="U606" s="4">
        <v>5.5217391304347823</v>
      </c>
      <c r="V606" s="4">
        <v>0</v>
      </c>
      <c r="W606" s="10">
        <v>0</v>
      </c>
      <c r="X606" s="4">
        <v>69.910326086956516</v>
      </c>
      <c r="Y606" s="4">
        <v>3.0597826086956523</v>
      </c>
      <c r="Z606" s="10">
        <v>4.3767248416060951E-2</v>
      </c>
      <c r="AA606" s="4">
        <v>0</v>
      </c>
      <c r="AB606" s="4">
        <v>0</v>
      </c>
      <c r="AC606" s="10" t="s">
        <v>1172</v>
      </c>
      <c r="AD606" s="4">
        <v>110.51086956521739</v>
      </c>
      <c r="AE606" s="4">
        <v>0</v>
      </c>
      <c r="AF606" s="10">
        <v>0</v>
      </c>
      <c r="AG606" s="4">
        <v>55.711956521739133</v>
      </c>
      <c r="AH606" s="4">
        <v>0</v>
      </c>
      <c r="AI606" s="10">
        <v>0</v>
      </c>
      <c r="AJ606" s="4">
        <v>0</v>
      </c>
      <c r="AK606" s="4">
        <v>0</v>
      </c>
      <c r="AL606" s="10" t="s">
        <v>1172</v>
      </c>
      <c r="AM606" s="1">
        <v>395823</v>
      </c>
      <c r="AN606" s="1">
        <v>3</v>
      </c>
      <c r="AX606"/>
      <c r="AY606"/>
    </row>
    <row r="607" spans="1:51" x14ac:dyDescent="0.25">
      <c r="A607" t="s">
        <v>721</v>
      </c>
      <c r="B607" t="s">
        <v>579</v>
      </c>
      <c r="C607" t="s">
        <v>1081</v>
      </c>
      <c r="D607" t="s">
        <v>776</v>
      </c>
      <c r="E607" s="4">
        <v>46.641304347826086</v>
      </c>
      <c r="F607" s="4">
        <v>215.2853260869565</v>
      </c>
      <c r="G607" s="4">
        <v>0</v>
      </c>
      <c r="H607" s="10">
        <v>0</v>
      </c>
      <c r="I607" s="4">
        <v>186.09510869565219</v>
      </c>
      <c r="J607" s="4">
        <v>0</v>
      </c>
      <c r="K607" s="10">
        <v>0</v>
      </c>
      <c r="L607" s="4">
        <v>131.04076086956522</v>
      </c>
      <c r="M607" s="4">
        <v>0</v>
      </c>
      <c r="N607" s="10">
        <v>0</v>
      </c>
      <c r="O607" s="4">
        <v>101.85054347826087</v>
      </c>
      <c r="P607" s="4">
        <v>0</v>
      </c>
      <c r="Q607" s="8">
        <v>0</v>
      </c>
      <c r="R607" s="4">
        <v>24.320652173913043</v>
      </c>
      <c r="S607" s="4">
        <v>0</v>
      </c>
      <c r="T607" s="10">
        <v>0</v>
      </c>
      <c r="U607" s="4">
        <v>4.8695652173913047</v>
      </c>
      <c r="V607" s="4">
        <v>0</v>
      </c>
      <c r="W607" s="10">
        <v>0</v>
      </c>
      <c r="X607" s="4">
        <v>0</v>
      </c>
      <c r="Y607" s="4">
        <v>0</v>
      </c>
      <c r="Z607" s="10" t="s">
        <v>1172</v>
      </c>
      <c r="AA607" s="4">
        <v>0</v>
      </c>
      <c r="AB607" s="4">
        <v>0</v>
      </c>
      <c r="AC607" s="10" t="s">
        <v>1172</v>
      </c>
      <c r="AD607" s="4">
        <v>84.244565217391298</v>
      </c>
      <c r="AE607" s="4">
        <v>0</v>
      </c>
      <c r="AF607" s="10">
        <v>0</v>
      </c>
      <c r="AG607" s="4">
        <v>0</v>
      </c>
      <c r="AH607" s="4">
        <v>0</v>
      </c>
      <c r="AI607" s="10" t="s">
        <v>1172</v>
      </c>
      <c r="AJ607" s="4">
        <v>0</v>
      </c>
      <c r="AK607" s="4">
        <v>0</v>
      </c>
      <c r="AL607" s="10" t="s">
        <v>1172</v>
      </c>
      <c r="AM607" s="1">
        <v>395941</v>
      </c>
      <c r="AN607" s="1">
        <v>3</v>
      </c>
      <c r="AX607"/>
      <c r="AY607"/>
    </row>
    <row r="608" spans="1:51" x14ac:dyDescent="0.25">
      <c r="A608" t="s">
        <v>721</v>
      </c>
      <c r="B608" t="s">
        <v>113</v>
      </c>
      <c r="C608" t="s">
        <v>874</v>
      </c>
      <c r="D608" t="s">
        <v>741</v>
      </c>
      <c r="E608" s="4">
        <v>94.510869565217391</v>
      </c>
      <c r="F608" s="4">
        <v>294.82336956521738</v>
      </c>
      <c r="G608" s="4">
        <v>15.888586956521738</v>
      </c>
      <c r="H608" s="10">
        <v>5.3891884418636807E-2</v>
      </c>
      <c r="I608" s="4">
        <v>274.25815217391306</v>
      </c>
      <c r="J608" s="4">
        <v>15.888586956521738</v>
      </c>
      <c r="K608" s="10">
        <v>5.7932961447382754E-2</v>
      </c>
      <c r="L608" s="4">
        <v>72.116847826086968</v>
      </c>
      <c r="M608" s="4">
        <v>4.0652173913043477</v>
      </c>
      <c r="N608" s="10">
        <v>5.6369870756245513E-2</v>
      </c>
      <c r="O608" s="4">
        <v>56.394021739130437</v>
      </c>
      <c r="P608" s="4">
        <v>4.0652173913043477</v>
      </c>
      <c r="Q608" s="8">
        <v>7.2085963475160206E-2</v>
      </c>
      <c r="R608" s="4">
        <v>10.070652173913043</v>
      </c>
      <c r="S608" s="4">
        <v>0</v>
      </c>
      <c r="T608" s="10">
        <v>0</v>
      </c>
      <c r="U608" s="4">
        <v>5.6521739130434785</v>
      </c>
      <c r="V608" s="4">
        <v>0</v>
      </c>
      <c r="W608" s="10">
        <v>0</v>
      </c>
      <c r="X608" s="4">
        <v>34.105978260869563</v>
      </c>
      <c r="Y608" s="4">
        <v>4.8016304347826084</v>
      </c>
      <c r="Z608" s="10">
        <v>0.14078559477332483</v>
      </c>
      <c r="AA608" s="4">
        <v>4.8423913043478262</v>
      </c>
      <c r="AB608" s="4">
        <v>0</v>
      </c>
      <c r="AC608" s="10">
        <v>0</v>
      </c>
      <c r="AD608" s="4">
        <v>131.33423913043478</v>
      </c>
      <c r="AE608" s="4">
        <v>7.0217391304347823</v>
      </c>
      <c r="AF608" s="10">
        <v>5.3464650017587052E-2</v>
      </c>
      <c r="AG608" s="4">
        <v>52.423913043478258</v>
      </c>
      <c r="AH608" s="4">
        <v>0</v>
      </c>
      <c r="AI608" s="10">
        <v>0</v>
      </c>
      <c r="AJ608" s="4">
        <v>0</v>
      </c>
      <c r="AK608" s="4">
        <v>0</v>
      </c>
      <c r="AL608" s="10" t="s">
        <v>1172</v>
      </c>
      <c r="AM608" s="1">
        <v>395248</v>
      </c>
      <c r="AN608" s="1">
        <v>3</v>
      </c>
      <c r="AX608"/>
      <c r="AY608"/>
    </row>
    <row r="609" spans="1:51" x14ac:dyDescent="0.25">
      <c r="A609" t="s">
        <v>721</v>
      </c>
      <c r="B609" t="s">
        <v>491</v>
      </c>
      <c r="C609" t="s">
        <v>945</v>
      </c>
      <c r="D609" t="s">
        <v>749</v>
      </c>
      <c r="E609" s="4">
        <v>125.51086956521739</v>
      </c>
      <c r="F609" s="4">
        <v>414.98184782608701</v>
      </c>
      <c r="G609" s="4">
        <v>11.979130434782606</v>
      </c>
      <c r="H609" s="10">
        <v>2.8866637173496055E-2</v>
      </c>
      <c r="I609" s="4">
        <v>400.40304347826088</v>
      </c>
      <c r="J609" s="4">
        <v>11.979130434782606</v>
      </c>
      <c r="K609" s="10">
        <v>2.9917680771657247E-2</v>
      </c>
      <c r="L609" s="4">
        <v>56.803478260869568</v>
      </c>
      <c r="M609" s="4">
        <v>3.0752173913043475</v>
      </c>
      <c r="N609" s="10">
        <v>5.413783601739023E-2</v>
      </c>
      <c r="O609" s="4">
        <v>46.923043478260873</v>
      </c>
      <c r="P609" s="4">
        <v>3.0752173913043475</v>
      </c>
      <c r="Q609" s="8">
        <v>6.5537466527060953E-2</v>
      </c>
      <c r="R609" s="4">
        <v>5.0978260869565215</v>
      </c>
      <c r="S609" s="4">
        <v>0</v>
      </c>
      <c r="T609" s="10">
        <v>0</v>
      </c>
      <c r="U609" s="4">
        <v>4.7826086956521738</v>
      </c>
      <c r="V609" s="4">
        <v>0</v>
      </c>
      <c r="W609" s="10">
        <v>0</v>
      </c>
      <c r="X609" s="4">
        <v>106.59684782608693</v>
      </c>
      <c r="Y609" s="4">
        <v>8.9039130434782585</v>
      </c>
      <c r="Z609" s="10">
        <v>8.352885873328092E-2</v>
      </c>
      <c r="AA609" s="4">
        <v>4.6983695652173916</v>
      </c>
      <c r="AB609" s="4">
        <v>0</v>
      </c>
      <c r="AC609" s="10">
        <v>0</v>
      </c>
      <c r="AD609" s="4">
        <v>201.19293478260869</v>
      </c>
      <c r="AE609" s="4">
        <v>0</v>
      </c>
      <c r="AF609" s="10">
        <v>0</v>
      </c>
      <c r="AG609" s="4">
        <v>45.690217391304351</v>
      </c>
      <c r="AH609" s="4">
        <v>0</v>
      </c>
      <c r="AI609" s="10">
        <v>0</v>
      </c>
      <c r="AJ609" s="4">
        <v>0</v>
      </c>
      <c r="AK609" s="4">
        <v>0</v>
      </c>
      <c r="AL609" s="10" t="s">
        <v>1172</v>
      </c>
      <c r="AM609" s="1">
        <v>395798</v>
      </c>
      <c r="AN609" s="1">
        <v>3</v>
      </c>
      <c r="AX609"/>
      <c r="AY609"/>
    </row>
    <row r="610" spans="1:51" x14ac:dyDescent="0.25">
      <c r="A610" t="s">
        <v>721</v>
      </c>
      <c r="B610" t="s">
        <v>341</v>
      </c>
      <c r="C610" t="s">
        <v>993</v>
      </c>
      <c r="D610" t="s">
        <v>781</v>
      </c>
      <c r="E610" s="4">
        <v>101.45652173913044</v>
      </c>
      <c r="F610" s="4">
        <v>323.06771739130437</v>
      </c>
      <c r="G610" s="4">
        <v>72.752499999999998</v>
      </c>
      <c r="H610" s="10">
        <v>0.22519272611779129</v>
      </c>
      <c r="I610" s="4">
        <v>306.47804347826087</v>
      </c>
      <c r="J610" s="4">
        <v>72.752499999999998</v>
      </c>
      <c r="K610" s="10">
        <v>0.23738242118202665</v>
      </c>
      <c r="L610" s="4">
        <v>70.654891304347814</v>
      </c>
      <c r="M610" s="4">
        <v>0.97826086956521741</v>
      </c>
      <c r="N610" s="10">
        <v>1.3845621322256838E-2</v>
      </c>
      <c r="O610" s="4">
        <v>59.372282608695649</v>
      </c>
      <c r="P610" s="4">
        <v>0.97826086956521741</v>
      </c>
      <c r="Q610" s="8">
        <v>1.6476726623644102E-2</v>
      </c>
      <c r="R610" s="4">
        <v>5.4130434782608692</v>
      </c>
      <c r="S610" s="4">
        <v>0</v>
      </c>
      <c r="T610" s="10">
        <v>0</v>
      </c>
      <c r="U610" s="4">
        <v>5.8695652173913047</v>
      </c>
      <c r="V610" s="4">
        <v>0</v>
      </c>
      <c r="W610" s="10">
        <v>0</v>
      </c>
      <c r="X610" s="4">
        <v>64.732391304347829</v>
      </c>
      <c r="Y610" s="4">
        <v>15.169891304347827</v>
      </c>
      <c r="Z610" s="10">
        <v>0.23434776622146697</v>
      </c>
      <c r="AA610" s="4">
        <v>5.3070652173913047</v>
      </c>
      <c r="AB610" s="4">
        <v>0</v>
      </c>
      <c r="AC610" s="10">
        <v>0</v>
      </c>
      <c r="AD610" s="4">
        <v>157.5554347826087</v>
      </c>
      <c r="AE610" s="4">
        <v>56.604347826086951</v>
      </c>
      <c r="AF610" s="10">
        <v>0.35926623479658637</v>
      </c>
      <c r="AG610" s="4">
        <v>24.817934782608695</v>
      </c>
      <c r="AH610" s="4">
        <v>0</v>
      </c>
      <c r="AI610" s="10">
        <v>0</v>
      </c>
      <c r="AJ610" s="4">
        <v>0</v>
      </c>
      <c r="AK610" s="4">
        <v>0</v>
      </c>
      <c r="AL610" s="10" t="s">
        <v>1172</v>
      </c>
      <c r="AM610" s="1">
        <v>395585</v>
      </c>
      <c r="AN610" s="1">
        <v>3</v>
      </c>
      <c r="AX610"/>
      <c r="AY610"/>
    </row>
    <row r="611" spans="1:51" x14ac:dyDescent="0.25">
      <c r="A611" t="s">
        <v>721</v>
      </c>
      <c r="B611" t="s">
        <v>416</v>
      </c>
      <c r="C611" t="s">
        <v>829</v>
      </c>
      <c r="D611" t="s">
        <v>738</v>
      </c>
      <c r="E611" s="4">
        <v>104.45652173913044</v>
      </c>
      <c r="F611" s="4">
        <v>369.9103260869565</v>
      </c>
      <c r="G611" s="4">
        <v>29.494565217391308</v>
      </c>
      <c r="H611" s="10">
        <v>7.9734365702615953E-2</v>
      </c>
      <c r="I611" s="4">
        <v>350.38586956521738</v>
      </c>
      <c r="J611" s="4">
        <v>29.494565217391308</v>
      </c>
      <c r="K611" s="10">
        <v>8.4177382078764115E-2</v>
      </c>
      <c r="L611" s="4">
        <v>54.08152173913043</v>
      </c>
      <c r="M611" s="4">
        <v>0</v>
      </c>
      <c r="N611" s="10">
        <v>0</v>
      </c>
      <c r="O611" s="4">
        <v>38.896739130434781</v>
      </c>
      <c r="P611" s="4">
        <v>0</v>
      </c>
      <c r="Q611" s="8">
        <v>0</v>
      </c>
      <c r="R611" s="4">
        <v>9.0108695652173907</v>
      </c>
      <c r="S611" s="4">
        <v>0</v>
      </c>
      <c r="T611" s="10">
        <v>0</v>
      </c>
      <c r="U611" s="4">
        <v>6.1739130434782608</v>
      </c>
      <c r="V611" s="4">
        <v>0</v>
      </c>
      <c r="W611" s="10">
        <v>0</v>
      </c>
      <c r="X611" s="4">
        <v>103.10054347826087</v>
      </c>
      <c r="Y611" s="4">
        <v>0</v>
      </c>
      <c r="Z611" s="10">
        <v>0</v>
      </c>
      <c r="AA611" s="4">
        <v>4.3396739130434785</v>
      </c>
      <c r="AB611" s="4">
        <v>0</v>
      </c>
      <c r="AC611" s="10">
        <v>0</v>
      </c>
      <c r="AD611" s="4">
        <v>141.46739130434781</v>
      </c>
      <c r="AE611" s="4">
        <v>29.494565217391308</v>
      </c>
      <c r="AF611" s="10">
        <v>0.20849020361121787</v>
      </c>
      <c r="AG611" s="4">
        <v>53.241847826086953</v>
      </c>
      <c r="AH611" s="4">
        <v>0</v>
      </c>
      <c r="AI611" s="10">
        <v>0</v>
      </c>
      <c r="AJ611" s="4">
        <v>13.679347826086957</v>
      </c>
      <c r="AK611" s="4">
        <v>0</v>
      </c>
      <c r="AL611" s="10" t="s">
        <v>1172</v>
      </c>
      <c r="AM611" s="1">
        <v>395692</v>
      </c>
      <c r="AN611" s="1">
        <v>3</v>
      </c>
      <c r="AX611"/>
      <c r="AY611"/>
    </row>
    <row r="612" spans="1:51" x14ac:dyDescent="0.25">
      <c r="A612" t="s">
        <v>721</v>
      </c>
      <c r="B612" t="s">
        <v>287</v>
      </c>
      <c r="C612" t="s">
        <v>1027</v>
      </c>
      <c r="D612" t="s">
        <v>784</v>
      </c>
      <c r="E612" s="4">
        <v>144.11956521739131</v>
      </c>
      <c r="F612" s="4">
        <v>438.12989130434784</v>
      </c>
      <c r="G612" s="4">
        <v>43.583695652173915</v>
      </c>
      <c r="H612" s="10">
        <v>9.9476654109176971E-2</v>
      </c>
      <c r="I612" s="4">
        <v>417.91250000000008</v>
      </c>
      <c r="J612" s="4">
        <v>43.583695652173915</v>
      </c>
      <c r="K612" s="10">
        <v>0.10428904531971143</v>
      </c>
      <c r="L612" s="4">
        <v>59.021739130434781</v>
      </c>
      <c r="M612" s="4">
        <v>1.4646739130434783</v>
      </c>
      <c r="N612" s="10">
        <v>2.4815837937384899E-2</v>
      </c>
      <c r="O612" s="4">
        <v>43.051630434782609</v>
      </c>
      <c r="P612" s="4">
        <v>1.4646739130434783</v>
      </c>
      <c r="Q612" s="8">
        <v>3.4021334343243073E-2</v>
      </c>
      <c r="R612" s="4">
        <v>10.839673913043478</v>
      </c>
      <c r="S612" s="4">
        <v>0</v>
      </c>
      <c r="T612" s="10">
        <v>0</v>
      </c>
      <c r="U612" s="4">
        <v>5.1304347826086953</v>
      </c>
      <c r="V612" s="4">
        <v>0</v>
      </c>
      <c r="W612" s="10">
        <v>0</v>
      </c>
      <c r="X612" s="4">
        <v>113.3407608695652</v>
      </c>
      <c r="Y612" s="4">
        <v>13.927717391304347</v>
      </c>
      <c r="Z612" s="10">
        <v>0.12288357060998241</v>
      </c>
      <c r="AA612" s="4">
        <v>4.2472826086956523</v>
      </c>
      <c r="AB612" s="4">
        <v>0</v>
      </c>
      <c r="AC612" s="10">
        <v>0</v>
      </c>
      <c r="AD612" s="4">
        <v>238.74021739130441</v>
      </c>
      <c r="AE612" s="4">
        <v>26.18858695652175</v>
      </c>
      <c r="AF612" s="10">
        <v>0.10969491124152596</v>
      </c>
      <c r="AG612" s="4">
        <v>22.779891304347824</v>
      </c>
      <c r="AH612" s="4">
        <v>2.0027173913043477</v>
      </c>
      <c r="AI612" s="10">
        <v>8.7916020517714424E-2</v>
      </c>
      <c r="AJ612" s="4">
        <v>0</v>
      </c>
      <c r="AK612" s="4">
        <v>0</v>
      </c>
      <c r="AL612" s="10" t="s">
        <v>1172</v>
      </c>
      <c r="AM612" s="1">
        <v>395499</v>
      </c>
      <c r="AN612" s="1">
        <v>3</v>
      </c>
      <c r="AX612"/>
      <c r="AY612"/>
    </row>
    <row r="613" spans="1:51" x14ac:dyDescent="0.25">
      <c r="A613" t="s">
        <v>721</v>
      </c>
      <c r="B613" t="s">
        <v>255</v>
      </c>
      <c r="C613" t="s">
        <v>881</v>
      </c>
      <c r="D613" t="s">
        <v>774</v>
      </c>
      <c r="E613" s="4">
        <v>146.02173913043478</v>
      </c>
      <c r="F613" s="4">
        <v>451.94673913043482</v>
      </c>
      <c r="G613" s="4">
        <v>136.5554347826087</v>
      </c>
      <c r="H613" s="10">
        <v>0.30214939717309897</v>
      </c>
      <c r="I613" s="4">
        <v>428.23206521739132</v>
      </c>
      <c r="J613" s="4">
        <v>136.5554347826087</v>
      </c>
      <c r="K613" s="10">
        <v>0.31888185372874062</v>
      </c>
      <c r="L613" s="4">
        <v>56.996739130434783</v>
      </c>
      <c r="M613" s="4">
        <v>17.973369565217389</v>
      </c>
      <c r="N613" s="10">
        <v>0.31534031313766991</v>
      </c>
      <c r="O613" s="4">
        <v>38.594565217391299</v>
      </c>
      <c r="P613" s="4">
        <v>17.973369565217389</v>
      </c>
      <c r="Q613" s="8">
        <v>0.46569690483566623</v>
      </c>
      <c r="R613" s="4">
        <v>13.179347826086957</v>
      </c>
      <c r="S613" s="4">
        <v>0</v>
      </c>
      <c r="T613" s="10">
        <v>0</v>
      </c>
      <c r="U613" s="4">
        <v>5.2228260869565215</v>
      </c>
      <c r="V613" s="4">
        <v>0</v>
      </c>
      <c r="W613" s="10">
        <v>0</v>
      </c>
      <c r="X613" s="4">
        <v>99.171195652173907</v>
      </c>
      <c r="Y613" s="4">
        <v>37.517391304347825</v>
      </c>
      <c r="Z613" s="10">
        <v>0.37830935744622551</v>
      </c>
      <c r="AA613" s="4">
        <v>5.3125</v>
      </c>
      <c r="AB613" s="4">
        <v>0</v>
      </c>
      <c r="AC613" s="10">
        <v>0</v>
      </c>
      <c r="AD613" s="4">
        <v>290.46630434782611</v>
      </c>
      <c r="AE613" s="4">
        <v>81.064673913043478</v>
      </c>
      <c r="AF613" s="10">
        <v>0.27908460533849244</v>
      </c>
      <c r="AG613" s="4">
        <v>0</v>
      </c>
      <c r="AH613" s="4">
        <v>0</v>
      </c>
      <c r="AI613" s="10" t="s">
        <v>1172</v>
      </c>
      <c r="AJ613" s="4">
        <v>0</v>
      </c>
      <c r="AK613" s="4">
        <v>0</v>
      </c>
      <c r="AL613" s="10" t="s">
        <v>1172</v>
      </c>
      <c r="AM613" s="1">
        <v>395461</v>
      </c>
      <c r="AN613" s="1">
        <v>3</v>
      </c>
      <c r="AX613"/>
      <c r="AY613"/>
    </row>
    <row r="614" spans="1:51" x14ac:dyDescent="0.25">
      <c r="A614" t="s">
        <v>721</v>
      </c>
      <c r="B614" t="s">
        <v>671</v>
      </c>
      <c r="C614" t="s">
        <v>881</v>
      </c>
      <c r="D614" t="s">
        <v>774</v>
      </c>
      <c r="E614" s="4">
        <v>43.228260869565219</v>
      </c>
      <c r="F614" s="4">
        <v>271.36597826086961</v>
      </c>
      <c r="G614" s="4">
        <v>91.428478260869554</v>
      </c>
      <c r="H614" s="10">
        <v>0.33691945779945009</v>
      </c>
      <c r="I614" s="4">
        <v>251.63880434782615</v>
      </c>
      <c r="J614" s="4">
        <v>89.799999999999983</v>
      </c>
      <c r="K614" s="10">
        <v>0.35686070052961505</v>
      </c>
      <c r="L614" s="4">
        <v>67.734021739130455</v>
      </c>
      <c r="M614" s="4">
        <v>32.471304347826077</v>
      </c>
      <c r="N614" s="10">
        <v>0.47939430605324829</v>
      </c>
      <c r="O614" s="4">
        <v>54.344782608695667</v>
      </c>
      <c r="P614" s="4">
        <v>30.84282608695651</v>
      </c>
      <c r="Q614" s="8">
        <v>0.56753978222780443</v>
      </c>
      <c r="R614" s="4">
        <v>8.0848913043478259</v>
      </c>
      <c r="S614" s="4">
        <v>1.6284782608695652</v>
      </c>
      <c r="T614" s="10">
        <v>0.20142240625966309</v>
      </c>
      <c r="U614" s="4">
        <v>5.3043478260869561</v>
      </c>
      <c r="V614" s="4">
        <v>0</v>
      </c>
      <c r="W614" s="10">
        <v>0</v>
      </c>
      <c r="X614" s="4">
        <v>82.158695652173932</v>
      </c>
      <c r="Y614" s="4">
        <v>32.363260869565217</v>
      </c>
      <c r="Z614" s="10">
        <v>0.39391157092583273</v>
      </c>
      <c r="AA614" s="4">
        <v>6.3379347826086958</v>
      </c>
      <c r="AB614" s="4">
        <v>0</v>
      </c>
      <c r="AC614" s="10">
        <v>0</v>
      </c>
      <c r="AD614" s="4">
        <v>115.13532608695655</v>
      </c>
      <c r="AE614" s="4">
        <v>26.59391304347826</v>
      </c>
      <c r="AF614" s="10">
        <v>0.23097961283744547</v>
      </c>
      <c r="AG614" s="4">
        <v>0</v>
      </c>
      <c r="AH614" s="4">
        <v>0</v>
      </c>
      <c r="AI614" s="10" t="s">
        <v>1172</v>
      </c>
      <c r="AJ614" s="4">
        <v>0</v>
      </c>
      <c r="AK614" s="4">
        <v>0</v>
      </c>
      <c r="AL614" s="10" t="s">
        <v>1172</v>
      </c>
      <c r="AM614" s="1">
        <v>396143</v>
      </c>
      <c r="AN614" s="1">
        <v>3</v>
      </c>
      <c r="AX614"/>
      <c r="AY614"/>
    </row>
    <row r="615" spans="1:51" x14ac:dyDescent="0.25">
      <c r="A615" t="s">
        <v>721</v>
      </c>
      <c r="B615" t="s">
        <v>288</v>
      </c>
      <c r="C615" t="s">
        <v>849</v>
      </c>
      <c r="D615" t="s">
        <v>781</v>
      </c>
      <c r="E615" s="4">
        <v>91.054347826086953</v>
      </c>
      <c r="F615" s="4">
        <v>274.68804347826091</v>
      </c>
      <c r="G615" s="4">
        <v>50.9375</v>
      </c>
      <c r="H615" s="10">
        <v>0.18543763083023032</v>
      </c>
      <c r="I615" s="4">
        <v>252.1907608695652</v>
      </c>
      <c r="J615" s="4">
        <v>50.9375</v>
      </c>
      <c r="K615" s="10">
        <v>0.20198004012662948</v>
      </c>
      <c r="L615" s="4">
        <v>58.445652173913047</v>
      </c>
      <c r="M615" s="4">
        <v>1.4592391304347827</v>
      </c>
      <c r="N615" s="10">
        <v>2.4967453970615585E-2</v>
      </c>
      <c r="O615" s="4">
        <v>39.135869565217391</v>
      </c>
      <c r="P615" s="4">
        <v>1.4592391304347827</v>
      </c>
      <c r="Q615" s="8">
        <v>3.7286487987779476E-2</v>
      </c>
      <c r="R615" s="4">
        <v>15.831521739130435</v>
      </c>
      <c r="S615" s="4">
        <v>0</v>
      </c>
      <c r="T615" s="10">
        <v>0</v>
      </c>
      <c r="U615" s="4">
        <v>3.4782608695652173</v>
      </c>
      <c r="V615" s="4">
        <v>0</v>
      </c>
      <c r="W615" s="10">
        <v>0</v>
      </c>
      <c r="X615" s="4">
        <v>81.168913043478256</v>
      </c>
      <c r="Y615" s="4">
        <v>11.706521739130435</v>
      </c>
      <c r="Z615" s="10">
        <v>0.14422420234776112</v>
      </c>
      <c r="AA615" s="4">
        <v>3.1875</v>
      </c>
      <c r="AB615" s="4">
        <v>0</v>
      </c>
      <c r="AC615" s="10">
        <v>0</v>
      </c>
      <c r="AD615" s="4">
        <v>105.06532608695652</v>
      </c>
      <c r="AE615" s="4">
        <v>37.771739130434781</v>
      </c>
      <c r="AF615" s="10">
        <v>0.35950718031535245</v>
      </c>
      <c r="AG615" s="4">
        <v>26.820652173913043</v>
      </c>
      <c r="AH615" s="4">
        <v>0</v>
      </c>
      <c r="AI615" s="10">
        <v>0</v>
      </c>
      <c r="AJ615" s="4">
        <v>0</v>
      </c>
      <c r="AK615" s="4">
        <v>0</v>
      </c>
      <c r="AL615" s="10" t="s">
        <v>1172</v>
      </c>
      <c r="AM615" s="1">
        <v>395500</v>
      </c>
      <c r="AN615" s="1">
        <v>3</v>
      </c>
      <c r="AX615"/>
      <c r="AY615"/>
    </row>
    <row r="616" spans="1:51" x14ac:dyDescent="0.25">
      <c r="A616" t="s">
        <v>721</v>
      </c>
      <c r="B616" t="s">
        <v>652</v>
      </c>
      <c r="C616" t="s">
        <v>1120</v>
      </c>
      <c r="D616" t="s">
        <v>778</v>
      </c>
      <c r="E616" s="4">
        <v>105.28260869565217</v>
      </c>
      <c r="F616" s="4">
        <v>268.79097826086957</v>
      </c>
      <c r="G616" s="4">
        <v>49.9295652173913</v>
      </c>
      <c r="H616" s="10">
        <v>0.18575610513583973</v>
      </c>
      <c r="I616" s="4">
        <v>251.9866304347826</v>
      </c>
      <c r="J616" s="4">
        <v>45.320869565217386</v>
      </c>
      <c r="K616" s="10">
        <v>0.17985426245440039</v>
      </c>
      <c r="L616" s="4">
        <v>30.857717391304348</v>
      </c>
      <c r="M616" s="4">
        <v>5.5017391304347827</v>
      </c>
      <c r="N616" s="10">
        <v>0.17829378176835475</v>
      </c>
      <c r="O616" s="4">
        <v>19.599565217391302</v>
      </c>
      <c r="P616" s="4">
        <v>0.89304347826086972</v>
      </c>
      <c r="Q616" s="8">
        <v>4.5564453514940449E-2</v>
      </c>
      <c r="R616" s="4">
        <v>4.9103260869565215</v>
      </c>
      <c r="S616" s="4">
        <v>0</v>
      </c>
      <c r="T616" s="10">
        <v>0</v>
      </c>
      <c r="U616" s="4">
        <v>6.3478260869565215</v>
      </c>
      <c r="V616" s="4">
        <v>4.6086956521739131</v>
      </c>
      <c r="W616" s="10">
        <v>0.72602739726027399</v>
      </c>
      <c r="X616" s="4">
        <v>75.305543478260887</v>
      </c>
      <c r="Y616" s="4">
        <v>11.302826086956518</v>
      </c>
      <c r="Z616" s="10">
        <v>0.150092882474441</v>
      </c>
      <c r="AA616" s="4">
        <v>5.5461956521739131</v>
      </c>
      <c r="AB616" s="4">
        <v>0</v>
      </c>
      <c r="AC616" s="10">
        <v>0</v>
      </c>
      <c r="AD616" s="4">
        <v>157.08152173913041</v>
      </c>
      <c r="AE616" s="4">
        <v>33.125</v>
      </c>
      <c r="AF616" s="10">
        <v>0.21087776355395638</v>
      </c>
      <c r="AG616" s="4">
        <v>0</v>
      </c>
      <c r="AH616" s="4">
        <v>0</v>
      </c>
      <c r="AI616" s="10" t="s">
        <v>1172</v>
      </c>
      <c r="AJ616" s="4">
        <v>0</v>
      </c>
      <c r="AK616" s="4">
        <v>0</v>
      </c>
      <c r="AL616" s="10" t="s">
        <v>1172</v>
      </c>
      <c r="AM616" s="1">
        <v>396114</v>
      </c>
      <c r="AN616" s="1">
        <v>3</v>
      </c>
      <c r="AX616"/>
      <c r="AY616"/>
    </row>
    <row r="617" spans="1:51" x14ac:dyDescent="0.25">
      <c r="A617" t="s">
        <v>721</v>
      </c>
      <c r="B617" t="s">
        <v>37</v>
      </c>
      <c r="C617" t="s">
        <v>909</v>
      </c>
      <c r="D617" t="s">
        <v>763</v>
      </c>
      <c r="E617" s="4">
        <v>71.315217391304344</v>
      </c>
      <c r="F617" s="4">
        <v>167.43347826086958</v>
      </c>
      <c r="G617" s="4">
        <v>8.149456521739129</v>
      </c>
      <c r="H617" s="10">
        <v>4.8672801917438974E-2</v>
      </c>
      <c r="I617" s="4">
        <v>161.22695652173914</v>
      </c>
      <c r="J617" s="4">
        <v>8.149456521739129</v>
      </c>
      <c r="K617" s="10">
        <v>5.0546488611786775E-2</v>
      </c>
      <c r="L617" s="4">
        <v>32.448913043478271</v>
      </c>
      <c r="M617" s="4">
        <v>6.7391304347826086E-2</v>
      </c>
      <c r="N617" s="10">
        <v>2.0768431983385249E-3</v>
      </c>
      <c r="O617" s="4">
        <v>26.253260869565224</v>
      </c>
      <c r="P617" s="4">
        <v>6.7391304347826086E-2</v>
      </c>
      <c r="Q617" s="8">
        <v>2.5669689065540503E-3</v>
      </c>
      <c r="R617" s="4">
        <v>0</v>
      </c>
      <c r="S617" s="4">
        <v>0</v>
      </c>
      <c r="T617" s="10" t="s">
        <v>1172</v>
      </c>
      <c r="U617" s="4">
        <v>6.1956521739130439</v>
      </c>
      <c r="V617" s="4">
        <v>0</v>
      </c>
      <c r="W617" s="10">
        <v>0</v>
      </c>
      <c r="X617" s="4">
        <v>37.16445652173914</v>
      </c>
      <c r="Y617" s="4">
        <v>7.8701086956521724</v>
      </c>
      <c r="Z617" s="10">
        <v>0.21176439620605231</v>
      </c>
      <c r="AA617" s="4">
        <v>1.0869565217391304E-2</v>
      </c>
      <c r="AB617" s="4">
        <v>0</v>
      </c>
      <c r="AC617" s="10">
        <v>0</v>
      </c>
      <c r="AD617" s="4">
        <v>94.057500000000005</v>
      </c>
      <c r="AE617" s="4">
        <v>0.21195652173913043</v>
      </c>
      <c r="AF617" s="10">
        <v>2.2534781568628809E-3</v>
      </c>
      <c r="AG617" s="4">
        <v>3.7517391304347822</v>
      </c>
      <c r="AH617" s="4">
        <v>0</v>
      </c>
      <c r="AI617" s="10">
        <v>0</v>
      </c>
      <c r="AJ617" s="4">
        <v>0</v>
      </c>
      <c r="AK617" s="4">
        <v>0</v>
      </c>
      <c r="AL617" s="10" t="s">
        <v>1172</v>
      </c>
      <c r="AM617" s="1">
        <v>395041</v>
      </c>
      <c r="AN617" s="1">
        <v>3</v>
      </c>
      <c r="AX617"/>
      <c r="AY617"/>
    </row>
    <row r="618" spans="1:51" x14ac:dyDescent="0.25">
      <c r="A618" t="s">
        <v>721</v>
      </c>
      <c r="B618" t="s">
        <v>402</v>
      </c>
      <c r="C618" t="s">
        <v>944</v>
      </c>
      <c r="D618" t="s">
        <v>740</v>
      </c>
      <c r="E618" s="4">
        <v>105.44565217391305</v>
      </c>
      <c r="F618" s="4">
        <v>315.32065217391306</v>
      </c>
      <c r="G618" s="4">
        <v>0</v>
      </c>
      <c r="H618" s="10">
        <v>0</v>
      </c>
      <c r="I618" s="4">
        <v>299.40760869565219</v>
      </c>
      <c r="J618" s="4">
        <v>0</v>
      </c>
      <c r="K618" s="10">
        <v>0</v>
      </c>
      <c r="L618" s="4">
        <v>67.978260869565219</v>
      </c>
      <c r="M618" s="4">
        <v>0</v>
      </c>
      <c r="N618" s="10">
        <v>0</v>
      </c>
      <c r="O618" s="4">
        <v>52.065217391304351</v>
      </c>
      <c r="P618" s="4">
        <v>0</v>
      </c>
      <c r="Q618" s="8">
        <v>0</v>
      </c>
      <c r="R618" s="4">
        <v>12</v>
      </c>
      <c r="S618" s="4">
        <v>0</v>
      </c>
      <c r="T618" s="10">
        <v>0</v>
      </c>
      <c r="U618" s="4">
        <v>3.9130434782608696</v>
      </c>
      <c r="V618" s="4">
        <v>0</v>
      </c>
      <c r="W618" s="10">
        <v>0</v>
      </c>
      <c r="X618" s="4">
        <v>55.725543478260867</v>
      </c>
      <c r="Y618" s="4">
        <v>0</v>
      </c>
      <c r="Z618" s="10">
        <v>0</v>
      </c>
      <c r="AA618" s="4">
        <v>0</v>
      </c>
      <c r="AB618" s="4">
        <v>0</v>
      </c>
      <c r="AC618" s="10" t="s">
        <v>1172</v>
      </c>
      <c r="AD618" s="4">
        <v>151.80978260869566</v>
      </c>
      <c r="AE618" s="4">
        <v>0</v>
      </c>
      <c r="AF618" s="10">
        <v>0</v>
      </c>
      <c r="AG618" s="4">
        <v>39.807065217391305</v>
      </c>
      <c r="AH618" s="4">
        <v>0</v>
      </c>
      <c r="AI618" s="10">
        <v>0</v>
      </c>
      <c r="AJ618" s="4">
        <v>0</v>
      </c>
      <c r="AK618" s="4">
        <v>0</v>
      </c>
      <c r="AL618" s="10" t="s">
        <v>1172</v>
      </c>
      <c r="AM618" s="1">
        <v>395674</v>
      </c>
      <c r="AN618" s="1">
        <v>3</v>
      </c>
      <c r="AX618"/>
      <c r="AY618"/>
    </row>
    <row r="619" spans="1:51" x14ac:dyDescent="0.25">
      <c r="A619" t="s">
        <v>721</v>
      </c>
      <c r="B619" t="s">
        <v>375</v>
      </c>
      <c r="C619" t="s">
        <v>972</v>
      </c>
      <c r="D619" t="s">
        <v>761</v>
      </c>
      <c r="E619" s="4">
        <v>56.717391304347828</v>
      </c>
      <c r="F619" s="4">
        <v>256.17456521739132</v>
      </c>
      <c r="G619" s="4">
        <v>38.295217391304341</v>
      </c>
      <c r="H619" s="10">
        <v>0.14948875724179245</v>
      </c>
      <c r="I619" s="4">
        <v>228.56315217391301</v>
      </c>
      <c r="J619" s="4">
        <v>34.227282608695646</v>
      </c>
      <c r="K619" s="10">
        <v>0.1497497837387726</v>
      </c>
      <c r="L619" s="4">
        <v>42.839456521739123</v>
      </c>
      <c r="M619" s="4">
        <v>11.084565217391301</v>
      </c>
      <c r="N619" s="10">
        <v>0.25874663493376432</v>
      </c>
      <c r="O619" s="4">
        <v>26.358478260869564</v>
      </c>
      <c r="P619" s="4">
        <v>7.0166304347826056</v>
      </c>
      <c r="Q619" s="8">
        <v>0.26620013360934924</v>
      </c>
      <c r="R619" s="4">
        <v>11.1875</v>
      </c>
      <c r="S619" s="4">
        <v>4.0679347826086953</v>
      </c>
      <c r="T619" s="10">
        <v>0.36361428224435266</v>
      </c>
      <c r="U619" s="4">
        <v>5.2934782608695654</v>
      </c>
      <c r="V619" s="4">
        <v>0</v>
      </c>
      <c r="W619" s="10">
        <v>0</v>
      </c>
      <c r="X619" s="4">
        <v>63.036304347826089</v>
      </c>
      <c r="Y619" s="4">
        <v>6.9758695652173914</v>
      </c>
      <c r="Z619" s="10">
        <v>0.11066431697400049</v>
      </c>
      <c r="AA619" s="4">
        <v>11.130434782608695</v>
      </c>
      <c r="AB619" s="4">
        <v>0</v>
      </c>
      <c r="AC619" s="10">
        <v>0</v>
      </c>
      <c r="AD619" s="4">
        <v>139.16836956521738</v>
      </c>
      <c r="AE619" s="4">
        <v>20.234782608695649</v>
      </c>
      <c r="AF619" s="10">
        <v>0.14539785636572528</v>
      </c>
      <c r="AG619" s="4">
        <v>0</v>
      </c>
      <c r="AH619" s="4">
        <v>0</v>
      </c>
      <c r="AI619" s="10" t="s">
        <v>1172</v>
      </c>
      <c r="AJ619" s="4">
        <v>0</v>
      </c>
      <c r="AK619" s="4">
        <v>0</v>
      </c>
      <c r="AL619" s="10" t="s">
        <v>1172</v>
      </c>
      <c r="AM619" s="1">
        <v>395631</v>
      </c>
      <c r="AN619" s="1">
        <v>3</v>
      </c>
      <c r="AX619"/>
      <c r="AY619"/>
    </row>
    <row r="620" spans="1:51" x14ac:dyDescent="0.25">
      <c r="A620" t="s">
        <v>721</v>
      </c>
      <c r="B620" t="s">
        <v>445</v>
      </c>
      <c r="C620" t="s">
        <v>905</v>
      </c>
      <c r="D620" t="s">
        <v>768</v>
      </c>
      <c r="E620" s="4">
        <v>96.478260869565219</v>
      </c>
      <c r="F620" s="4">
        <v>361.09902173913036</v>
      </c>
      <c r="G620" s="4">
        <v>123.68652173913043</v>
      </c>
      <c r="H620" s="10">
        <v>0.34252798898050069</v>
      </c>
      <c r="I620" s="4">
        <v>321.53652173913042</v>
      </c>
      <c r="J620" s="4">
        <v>123.68652173913043</v>
      </c>
      <c r="K620" s="10">
        <v>0.38467332130774246</v>
      </c>
      <c r="L620" s="4">
        <v>68.201086956521706</v>
      </c>
      <c r="M620" s="4">
        <v>6.0135869565217392</v>
      </c>
      <c r="N620" s="10">
        <v>8.8174356522432107E-2</v>
      </c>
      <c r="O620" s="4">
        <v>28.638586956521724</v>
      </c>
      <c r="P620" s="4">
        <v>6.0135869565217392</v>
      </c>
      <c r="Q620" s="8">
        <v>0.2099819717240726</v>
      </c>
      <c r="R620" s="4">
        <v>32.274456521739111</v>
      </c>
      <c r="S620" s="4">
        <v>0</v>
      </c>
      <c r="T620" s="10">
        <v>0</v>
      </c>
      <c r="U620" s="4">
        <v>7.2880434782608692</v>
      </c>
      <c r="V620" s="4">
        <v>0</v>
      </c>
      <c r="W620" s="10">
        <v>0</v>
      </c>
      <c r="X620" s="4">
        <v>64.821521739130446</v>
      </c>
      <c r="Y620" s="4">
        <v>31.559565217391309</v>
      </c>
      <c r="Z620" s="10">
        <v>0.48686862589250079</v>
      </c>
      <c r="AA620" s="4">
        <v>0</v>
      </c>
      <c r="AB620" s="4">
        <v>0</v>
      </c>
      <c r="AC620" s="10" t="s">
        <v>1172</v>
      </c>
      <c r="AD620" s="4">
        <v>178.91445652173906</v>
      </c>
      <c r="AE620" s="4">
        <v>86.113369565217383</v>
      </c>
      <c r="AF620" s="10">
        <v>0.48131029341809589</v>
      </c>
      <c r="AG620" s="4">
        <v>49.16195652173915</v>
      </c>
      <c r="AH620" s="4">
        <v>0</v>
      </c>
      <c r="AI620" s="10">
        <v>0</v>
      </c>
      <c r="AJ620" s="4">
        <v>0</v>
      </c>
      <c r="AK620" s="4">
        <v>0</v>
      </c>
      <c r="AL620" s="10" t="s">
        <v>1172</v>
      </c>
      <c r="AM620" s="1">
        <v>395732</v>
      </c>
      <c r="AN620" s="1">
        <v>3</v>
      </c>
      <c r="AX620"/>
      <c r="AY620"/>
    </row>
    <row r="621" spans="1:51" x14ac:dyDescent="0.25">
      <c r="A621" t="s">
        <v>721</v>
      </c>
      <c r="B621" t="s">
        <v>642</v>
      </c>
      <c r="C621" t="s">
        <v>905</v>
      </c>
      <c r="D621" t="s">
        <v>768</v>
      </c>
      <c r="E621" s="4">
        <v>10.369565217391305</v>
      </c>
      <c r="F621" s="4">
        <v>38.849782608695655</v>
      </c>
      <c r="G621" s="4">
        <v>0</v>
      </c>
      <c r="H621" s="10">
        <v>0</v>
      </c>
      <c r="I621" s="4">
        <v>23.104130434782611</v>
      </c>
      <c r="J621" s="4">
        <v>0</v>
      </c>
      <c r="K621" s="10">
        <v>0</v>
      </c>
      <c r="L621" s="4">
        <v>20.61282608695652</v>
      </c>
      <c r="M621" s="4">
        <v>0</v>
      </c>
      <c r="N621" s="10">
        <v>0</v>
      </c>
      <c r="O621" s="4">
        <v>4.8671739130434784</v>
      </c>
      <c r="P621" s="4">
        <v>0</v>
      </c>
      <c r="Q621" s="8">
        <v>0</v>
      </c>
      <c r="R621" s="4">
        <v>10.789130434782608</v>
      </c>
      <c r="S621" s="4">
        <v>0</v>
      </c>
      <c r="T621" s="10">
        <v>0</v>
      </c>
      <c r="U621" s="4">
        <v>4.9565217391304346</v>
      </c>
      <c r="V621" s="4">
        <v>0</v>
      </c>
      <c r="W621" s="10">
        <v>0</v>
      </c>
      <c r="X621" s="4">
        <v>9.2000000000000028</v>
      </c>
      <c r="Y621" s="4">
        <v>0</v>
      </c>
      <c r="Z621" s="10">
        <v>0</v>
      </c>
      <c r="AA621" s="4">
        <v>0</v>
      </c>
      <c r="AB621" s="4">
        <v>0</v>
      </c>
      <c r="AC621" s="10" t="s">
        <v>1172</v>
      </c>
      <c r="AD621" s="4">
        <v>9.0369565217391301</v>
      </c>
      <c r="AE621" s="4">
        <v>0</v>
      </c>
      <c r="AF621" s="10">
        <v>0</v>
      </c>
      <c r="AG621" s="4">
        <v>0</v>
      </c>
      <c r="AH621" s="4">
        <v>0</v>
      </c>
      <c r="AI621" s="10" t="s">
        <v>1172</v>
      </c>
      <c r="AJ621" s="4">
        <v>0</v>
      </c>
      <c r="AK621" s="4">
        <v>0</v>
      </c>
      <c r="AL621" s="10" t="s">
        <v>1172</v>
      </c>
      <c r="AM621" s="1">
        <v>396098</v>
      </c>
      <c r="AN621" s="1">
        <v>3</v>
      </c>
      <c r="AX621"/>
      <c r="AY621"/>
    </row>
    <row r="622" spans="1:51" x14ac:dyDescent="0.25">
      <c r="A622" t="s">
        <v>721</v>
      </c>
      <c r="B622" t="s">
        <v>590</v>
      </c>
      <c r="C622" t="s">
        <v>855</v>
      </c>
      <c r="D622" t="s">
        <v>797</v>
      </c>
      <c r="E622" s="4">
        <v>11.728260869565217</v>
      </c>
      <c r="F622" s="4">
        <v>59.575000000000003</v>
      </c>
      <c r="G622" s="4">
        <v>0</v>
      </c>
      <c r="H622" s="10">
        <v>0</v>
      </c>
      <c r="I622" s="4">
        <v>51.053260869565214</v>
      </c>
      <c r="J622" s="4">
        <v>0</v>
      </c>
      <c r="K622" s="10">
        <v>0</v>
      </c>
      <c r="L622" s="4">
        <v>28.485326086956515</v>
      </c>
      <c r="M622" s="4">
        <v>0</v>
      </c>
      <c r="N622" s="10">
        <v>0</v>
      </c>
      <c r="O622" s="4">
        <v>19.963586956521731</v>
      </c>
      <c r="P622" s="4">
        <v>0</v>
      </c>
      <c r="Q622" s="8">
        <v>0</v>
      </c>
      <c r="R622" s="4">
        <v>3.0434782608695654</v>
      </c>
      <c r="S622" s="4">
        <v>0</v>
      </c>
      <c r="T622" s="10">
        <v>0</v>
      </c>
      <c r="U622" s="4">
        <v>5.4782608695652177</v>
      </c>
      <c r="V622" s="4">
        <v>0</v>
      </c>
      <c r="W622" s="10">
        <v>0</v>
      </c>
      <c r="X622" s="4">
        <v>17.012500000000003</v>
      </c>
      <c r="Y622" s="4">
        <v>0</v>
      </c>
      <c r="Z622" s="10">
        <v>0</v>
      </c>
      <c r="AA622" s="4">
        <v>0</v>
      </c>
      <c r="AB622" s="4">
        <v>0</v>
      </c>
      <c r="AC622" s="10" t="s">
        <v>1172</v>
      </c>
      <c r="AD622" s="4">
        <v>14.077173913043483</v>
      </c>
      <c r="AE622" s="4">
        <v>0</v>
      </c>
      <c r="AF622" s="10">
        <v>0</v>
      </c>
      <c r="AG622" s="4">
        <v>0</v>
      </c>
      <c r="AH622" s="4">
        <v>0</v>
      </c>
      <c r="AI622" s="10" t="s">
        <v>1172</v>
      </c>
      <c r="AJ622" s="4">
        <v>0</v>
      </c>
      <c r="AK622" s="4">
        <v>0</v>
      </c>
      <c r="AL622" s="10" t="s">
        <v>1172</v>
      </c>
      <c r="AM622" s="1">
        <v>395966</v>
      </c>
      <c r="AN622" s="1">
        <v>3</v>
      </c>
      <c r="AX622"/>
      <c r="AY622"/>
    </row>
    <row r="623" spans="1:51" x14ac:dyDescent="0.25">
      <c r="A623" t="s">
        <v>721</v>
      </c>
      <c r="B623" t="s">
        <v>78</v>
      </c>
      <c r="C623" t="s">
        <v>930</v>
      </c>
      <c r="D623" t="s">
        <v>769</v>
      </c>
      <c r="E623" s="4">
        <v>149.19565217391303</v>
      </c>
      <c r="F623" s="4">
        <v>433.64130434782612</v>
      </c>
      <c r="G623" s="4">
        <v>110.25271739130434</v>
      </c>
      <c r="H623" s="10">
        <v>0.25424865271337255</v>
      </c>
      <c r="I623" s="4">
        <v>415.32880434782612</v>
      </c>
      <c r="J623" s="4">
        <v>110.25271739130434</v>
      </c>
      <c r="K623" s="10">
        <v>0.26545887556349407</v>
      </c>
      <c r="L623" s="4">
        <v>105.38315217391305</v>
      </c>
      <c r="M623" s="4">
        <v>9.0353260869565215</v>
      </c>
      <c r="N623" s="10">
        <v>8.5737861323844144E-2</v>
      </c>
      <c r="O623" s="4">
        <v>87.070652173913047</v>
      </c>
      <c r="P623" s="4">
        <v>9.0353260869565215</v>
      </c>
      <c r="Q623" s="8">
        <v>0.1037700518070033</v>
      </c>
      <c r="R623" s="4">
        <v>14.160326086956522</v>
      </c>
      <c r="S623" s="4">
        <v>0</v>
      </c>
      <c r="T623" s="10">
        <v>0</v>
      </c>
      <c r="U623" s="4">
        <v>4.1521739130434785</v>
      </c>
      <c r="V623" s="4">
        <v>0</v>
      </c>
      <c r="W623" s="10">
        <v>0</v>
      </c>
      <c r="X623" s="4">
        <v>99.448369565217391</v>
      </c>
      <c r="Y623" s="4">
        <v>32.486413043478258</v>
      </c>
      <c r="Z623" s="10">
        <v>0.32666612017378471</v>
      </c>
      <c r="AA623" s="4">
        <v>0</v>
      </c>
      <c r="AB623" s="4">
        <v>0</v>
      </c>
      <c r="AC623" s="10" t="s">
        <v>1172</v>
      </c>
      <c r="AD623" s="4">
        <v>228.80978260869566</v>
      </c>
      <c r="AE623" s="4">
        <v>68.730978260869563</v>
      </c>
      <c r="AF623" s="10">
        <v>0.30038478895988219</v>
      </c>
      <c r="AG623" s="4">
        <v>0</v>
      </c>
      <c r="AH623" s="4">
        <v>0</v>
      </c>
      <c r="AI623" s="10" t="s">
        <v>1172</v>
      </c>
      <c r="AJ623" s="4">
        <v>0</v>
      </c>
      <c r="AK623" s="4">
        <v>0</v>
      </c>
      <c r="AL623" s="10" t="s">
        <v>1172</v>
      </c>
      <c r="AM623" s="1">
        <v>395167</v>
      </c>
      <c r="AN623" s="1">
        <v>3</v>
      </c>
      <c r="AX623"/>
      <c r="AY623"/>
    </row>
    <row r="624" spans="1:51" x14ac:dyDescent="0.25">
      <c r="A624" t="s">
        <v>721</v>
      </c>
      <c r="B624" t="s">
        <v>483</v>
      </c>
      <c r="C624" t="s">
        <v>843</v>
      </c>
      <c r="D624" t="s">
        <v>788</v>
      </c>
      <c r="E624" s="4">
        <v>100.09782608695652</v>
      </c>
      <c r="F624" s="4">
        <v>474.66521739130445</v>
      </c>
      <c r="G624" s="4">
        <v>30.711956521739129</v>
      </c>
      <c r="H624" s="10">
        <v>6.4702353145924346E-2</v>
      </c>
      <c r="I624" s="4">
        <v>448.97467391304355</v>
      </c>
      <c r="J624" s="4">
        <v>30.711956521739129</v>
      </c>
      <c r="K624" s="10">
        <v>6.8404652436336214E-2</v>
      </c>
      <c r="L624" s="4">
        <v>76.38706521739131</v>
      </c>
      <c r="M624" s="4">
        <v>12.880434782608695</v>
      </c>
      <c r="N624" s="10">
        <v>0.16862062635803635</v>
      </c>
      <c r="O624" s="4">
        <v>55.223695652173909</v>
      </c>
      <c r="P624" s="4">
        <v>12.880434782608695</v>
      </c>
      <c r="Q624" s="8">
        <v>0.2332410866475875</v>
      </c>
      <c r="R624" s="4">
        <v>15.924239130434785</v>
      </c>
      <c r="S624" s="4">
        <v>0</v>
      </c>
      <c r="T624" s="10">
        <v>0</v>
      </c>
      <c r="U624" s="4">
        <v>5.2391304347826084</v>
      </c>
      <c r="V624" s="4">
        <v>0</v>
      </c>
      <c r="W624" s="10">
        <v>0</v>
      </c>
      <c r="X624" s="4">
        <v>133.21576086956523</v>
      </c>
      <c r="Y624" s="4">
        <v>12.451086956521738</v>
      </c>
      <c r="Z624" s="10">
        <v>9.3465569503543192E-2</v>
      </c>
      <c r="AA624" s="4">
        <v>4.5271739130434785</v>
      </c>
      <c r="AB624" s="4">
        <v>0</v>
      </c>
      <c r="AC624" s="10">
        <v>0</v>
      </c>
      <c r="AD624" s="4">
        <v>241.17510869565226</v>
      </c>
      <c r="AE624" s="4">
        <v>5.3804347826086953</v>
      </c>
      <c r="AF624" s="10">
        <v>2.2309245807777218E-2</v>
      </c>
      <c r="AG624" s="4">
        <v>19.360108695652173</v>
      </c>
      <c r="AH624" s="4">
        <v>0</v>
      </c>
      <c r="AI624" s="10">
        <v>0</v>
      </c>
      <c r="AJ624" s="4">
        <v>0</v>
      </c>
      <c r="AK624" s="4">
        <v>0</v>
      </c>
      <c r="AL624" s="10" t="s">
        <v>1172</v>
      </c>
      <c r="AM624" s="1">
        <v>395787</v>
      </c>
      <c r="AN624" s="1">
        <v>3</v>
      </c>
      <c r="AX624"/>
      <c r="AY624"/>
    </row>
    <row r="625" spans="1:51" x14ac:dyDescent="0.25">
      <c r="A625" t="s">
        <v>721</v>
      </c>
      <c r="B625" t="s">
        <v>553</v>
      </c>
      <c r="C625" t="s">
        <v>991</v>
      </c>
      <c r="D625" t="s">
        <v>793</v>
      </c>
      <c r="E625" s="4">
        <v>109.6304347826087</v>
      </c>
      <c r="F625" s="4">
        <v>456.20652173913038</v>
      </c>
      <c r="G625" s="4">
        <v>0</v>
      </c>
      <c r="H625" s="10">
        <v>0</v>
      </c>
      <c r="I625" s="4">
        <v>432.75271739130432</v>
      </c>
      <c r="J625" s="4">
        <v>0</v>
      </c>
      <c r="K625" s="10">
        <v>0</v>
      </c>
      <c r="L625" s="4">
        <v>54.741847826086953</v>
      </c>
      <c r="M625" s="4">
        <v>0</v>
      </c>
      <c r="N625" s="10">
        <v>0</v>
      </c>
      <c r="O625" s="4">
        <v>47.358695652173914</v>
      </c>
      <c r="P625" s="4">
        <v>0</v>
      </c>
      <c r="Q625" s="8">
        <v>0</v>
      </c>
      <c r="R625" s="4">
        <v>2.4918478260869565</v>
      </c>
      <c r="S625" s="4">
        <v>0</v>
      </c>
      <c r="T625" s="10">
        <v>0</v>
      </c>
      <c r="U625" s="4">
        <v>4.8913043478260869</v>
      </c>
      <c r="V625" s="4">
        <v>0</v>
      </c>
      <c r="W625" s="10">
        <v>0</v>
      </c>
      <c r="X625" s="4">
        <v>125.56521739130434</v>
      </c>
      <c r="Y625" s="4">
        <v>0</v>
      </c>
      <c r="Z625" s="10">
        <v>0</v>
      </c>
      <c r="AA625" s="4">
        <v>16.070652173913043</v>
      </c>
      <c r="AB625" s="4">
        <v>0</v>
      </c>
      <c r="AC625" s="10">
        <v>0</v>
      </c>
      <c r="AD625" s="4">
        <v>259.82880434782606</v>
      </c>
      <c r="AE625" s="4">
        <v>0</v>
      </c>
      <c r="AF625" s="10">
        <v>0</v>
      </c>
      <c r="AG625" s="4">
        <v>0</v>
      </c>
      <c r="AH625" s="4">
        <v>0</v>
      </c>
      <c r="AI625" s="10" t="s">
        <v>1172</v>
      </c>
      <c r="AJ625" s="4">
        <v>0</v>
      </c>
      <c r="AK625" s="4">
        <v>0</v>
      </c>
      <c r="AL625" s="10" t="s">
        <v>1172</v>
      </c>
      <c r="AM625" s="1">
        <v>395895</v>
      </c>
      <c r="AN625" s="1">
        <v>3</v>
      </c>
      <c r="AX625"/>
      <c r="AY625"/>
    </row>
    <row r="626" spans="1:51" x14ac:dyDescent="0.25">
      <c r="A626" t="s">
        <v>721</v>
      </c>
      <c r="B626" t="s">
        <v>664</v>
      </c>
      <c r="C626" t="s">
        <v>994</v>
      </c>
      <c r="D626" t="s">
        <v>755</v>
      </c>
      <c r="E626" s="4">
        <v>37.5</v>
      </c>
      <c r="F626" s="4">
        <v>160.17793478260865</v>
      </c>
      <c r="G626" s="4">
        <v>78.843695652173921</v>
      </c>
      <c r="H626" s="10">
        <v>0.49222569737323391</v>
      </c>
      <c r="I626" s="4">
        <v>145.73717391304342</v>
      </c>
      <c r="J626" s="4">
        <v>78.843695652173921</v>
      </c>
      <c r="K626" s="10">
        <v>0.54099920792492762</v>
      </c>
      <c r="L626" s="4">
        <v>43.759239130434779</v>
      </c>
      <c r="M626" s="4">
        <v>15.565217391304348</v>
      </c>
      <c r="N626" s="10">
        <v>0.35570128047493077</v>
      </c>
      <c r="O626" s="4">
        <v>32.936413043478268</v>
      </c>
      <c r="P626" s="4">
        <v>15.565217391304348</v>
      </c>
      <c r="Q626" s="8">
        <v>0.47258386548520692</v>
      </c>
      <c r="R626" s="4">
        <v>5.4114130434782579</v>
      </c>
      <c r="S626" s="4">
        <v>0</v>
      </c>
      <c r="T626" s="10">
        <v>0</v>
      </c>
      <c r="U626" s="4">
        <v>5.4114130434782579</v>
      </c>
      <c r="V626" s="4">
        <v>0</v>
      </c>
      <c r="W626" s="10">
        <v>0</v>
      </c>
      <c r="X626" s="4">
        <v>37.850543478260875</v>
      </c>
      <c r="Y626" s="4">
        <v>14.477173913043476</v>
      </c>
      <c r="Z626" s="10">
        <v>0.38248259027927334</v>
      </c>
      <c r="AA626" s="4">
        <v>3.6179347826086929</v>
      </c>
      <c r="AB626" s="4">
        <v>0</v>
      </c>
      <c r="AC626" s="10">
        <v>0</v>
      </c>
      <c r="AD626" s="4">
        <v>74.950217391304292</v>
      </c>
      <c r="AE626" s="4">
        <v>48.801304347826097</v>
      </c>
      <c r="AF626" s="10">
        <v>0.6511162481763263</v>
      </c>
      <c r="AG626" s="4">
        <v>0</v>
      </c>
      <c r="AH626" s="4">
        <v>0</v>
      </c>
      <c r="AI626" s="10" t="s">
        <v>1172</v>
      </c>
      <c r="AJ626" s="4">
        <v>0</v>
      </c>
      <c r="AK626" s="4">
        <v>0</v>
      </c>
      <c r="AL626" s="10" t="s">
        <v>1172</v>
      </c>
      <c r="AM626" s="1">
        <v>396133</v>
      </c>
      <c r="AN626" s="1">
        <v>3</v>
      </c>
      <c r="AX626"/>
      <c r="AY626"/>
    </row>
    <row r="627" spans="1:51" x14ac:dyDescent="0.25">
      <c r="A627" t="s">
        <v>721</v>
      </c>
      <c r="B627" t="s">
        <v>675</v>
      </c>
      <c r="C627" t="s">
        <v>885</v>
      </c>
      <c r="D627" t="s">
        <v>795</v>
      </c>
      <c r="E627" s="4">
        <v>11.869565217391305</v>
      </c>
      <c r="F627" s="4">
        <v>72.067391304347822</v>
      </c>
      <c r="G627" s="4">
        <v>0</v>
      </c>
      <c r="H627" s="10">
        <v>0</v>
      </c>
      <c r="I627" s="4">
        <v>65.78478260869565</v>
      </c>
      <c r="J627" s="4">
        <v>0</v>
      </c>
      <c r="K627" s="10">
        <v>0</v>
      </c>
      <c r="L627" s="4">
        <v>29.819565217391307</v>
      </c>
      <c r="M627" s="4">
        <v>0</v>
      </c>
      <c r="N627" s="10">
        <v>0</v>
      </c>
      <c r="O627" s="4">
        <v>23.536956521739132</v>
      </c>
      <c r="P627" s="4">
        <v>0</v>
      </c>
      <c r="Q627" s="8">
        <v>0</v>
      </c>
      <c r="R627" s="4">
        <v>0.54347826086956519</v>
      </c>
      <c r="S627" s="4">
        <v>0</v>
      </c>
      <c r="T627" s="10">
        <v>0</v>
      </c>
      <c r="U627" s="4">
        <v>5.7391304347826084</v>
      </c>
      <c r="V627" s="4">
        <v>0</v>
      </c>
      <c r="W627" s="10">
        <v>0</v>
      </c>
      <c r="X627" s="4">
        <v>10.328260869565215</v>
      </c>
      <c r="Y627" s="4">
        <v>0</v>
      </c>
      <c r="Z627" s="10">
        <v>0</v>
      </c>
      <c r="AA627" s="4">
        <v>0</v>
      </c>
      <c r="AB627" s="4">
        <v>0</v>
      </c>
      <c r="AC627" s="10" t="s">
        <v>1172</v>
      </c>
      <c r="AD627" s="4">
        <v>31.919565217391298</v>
      </c>
      <c r="AE627" s="4">
        <v>0</v>
      </c>
      <c r="AF627" s="10">
        <v>0</v>
      </c>
      <c r="AG627" s="4">
        <v>0</v>
      </c>
      <c r="AH627" s="4">
        <v>0</v>
      </c>
      <c r="AI627" s="10" t="s">
        <v>1172</v>
      </c>
      <c r="AJ627" s="4">
        <v>0</v>
      </c>
      <c r="AK627" s="4">
        <v>0</v>
      </c>
      <c r="AL627" s="10" t="s">
        <v>1172</v>
      </c>
      <c r="AM627" s="1">
        <v>396147</v>
      </c>
      <c r="AN627" s="1">
        <v>3</v>
      </c>
      <c r="AX627"/>
      <c r="AY627"/>
    </row>
    <row r="628" spans="1:51" x14ac:dyDescent="0.25">
      <c r="A628" t="s">
        <v>721</v>
      </c>
      <c r="B628" t="s">
        <v>638</v>
      </c>
      <c r="C628" t="s">
        <v>1073</v>
      </c>
      <c r="D628" t="s">
        <v>798</v>
      </c>
      <c r="E628" s="4">
        <v>32.021739130434781</v>
      </c>
      <c r="F628" s="4">
        <v>141.0625</v>
      </c>
      <c r="G628" s="4">
        <v>0</v>
      </c>
      <c r="H628" s="10">
        <v>0</v>
      </c>
      <c r="I628" s="4">
        <v>131.84510869565216</v>
      </c>
      <c r="J628" s="4">
        <v>0</v>
      </c>
      <c r="K628" s="10">
        <v>0</v>
      </c>
      <c r="L628" s="4">
        <v>31.76521739130434</v>
      </c>
      <c r="M628" s="4">
        <v>0</v>
      </c>
      <c r="N628" s="10">
        <v>0</v>
      </c>
      <c r="O628" s="4">
        <v>22.547826086956512</v>
      </c>
      <c r="P628" s="4">
        <v>0</v>
      </c>
      <c r="Q628" s="8">
        <v>0</v>
      </c>
      <c r="R628" s="4">
        <v>0</v>
      </c>
      <c r="S628" s="4">
        <v>0</v>
      </c>
      <c r="T628" s="10" t="s">
        <v>1172</v>
      </c>
      <c r="U628" s="4">
        <v>9.2173913043478262</v>
      </c>
      <c r="V628" s="4">
        <v>0</v>
      </c>
      <c r="W628" s="10">
        <v>0</v>
      </c>
      <c r="X628" s="4">
        <v>23.772826086956517</v>
      </c>
      <c r="Y628" s="4">
        <v>0</v>
      </c>
      <c r="Z628" s="10">
        <v>0</v>
      </c>
      <c r="AA628" s="4">
        <v>0</v>
      </c>
      <c r="AB628" s="4">
        <v>0</v>
      </c>
      <c r="AC628" s="10" t="s">
        <v>1172</v>
      </c>
      <c r="AD628" s="4">
        <v>85.524456521739125</v>
      </c>
      <c r="AE628" s="4">
        <v>0</v>
      </c>
      <c r="AF628" s="10">
        <v>0</v>
      </c>
      <c r="AG628" s="4">
        <v>0</v>
      </c>
      <c r="AH628" s="4">
        <v>0</v>
      </c>
      <c r="AI628" s="10" t="s">
        <v>1172</v>
      </c>
      <c r="AJ628" s="4">
        <v>0</v>
      </c>
      <c r="AK628" s="4">
        <v>0</v>
      </c>
      <c r="AL628" s="10" t="s">
        <v>1172</v>
      </c>
      <c r="AM628" s="1">
        <v>396092</v>
      </c>
      <c r="AN628" s="1">
        <v>3</v>
      </c>
      <c r="AX628"/>
      <c r="AY628"/>
    </row>
    <row r="629" spans="1:51" x14ac:dyDescent="0.25">
      <c r="A629" t="s">
        <v>721</v>
      </c>
      <c r="B629" t="s">
        <v>518</v>
      </c>
      <c r="C629" t="s">
        <v>905</v>
      </c>
      <c r="D629" t="s">
        <v>768</v>
      </c>
      <c r="E629" s="4">
        <v>44.108695652173914</v>
      </c>
      <c r="F629" s="4">
        <v>172.53532608695653</v>
      </c>
      <c r="G629" s="4">
        <v>16.421195652173914</v>
      </c>
      <c r="H629" s="10">
        <v>9.51758461562692E-2</v>
      </c>
      <c r="I629" s="4">
        <v>156.35326086956522</v>
      </c>
      <c r="J629" s="4">
        <v>16.421195652173914</v>
      </c>
      <c r="K629" s="10">
        <v>0.1050262435260176</v>
      </c>
      <c r="L629" s="4">
        <v>37.785326086956523</v>
      </c>
      <c r="M629" s="4">
        <v>0.1766304347826087</v>
      </c>
      <c r="N629" s="10">
        <v>4.6745774901114706E-3</v>
      </c>
      <c r="O629" s="4">
        <v>21.603260869565219</v>
      </c>
      <c r="P629" s="4">
        <v>0.1766304347826087</v>
      </c>
      <c r="Q629" s="8">
        <v>8.1761006289308175E-3</v>
      </c>
      <c r="R629" s="4">
        <v>10.649456521739131</v>
      </c>
      <c r="S629" s="4">
        <v>0</v>
      </c>
      <c r="T629" s="10">
        <v>0</v>
      </c>
      <c r="U629" s="4">
        <v>5.5326086956521738</v>
      </c>
      <c r="V629" s="4">
        <v>0</v>
      </c>
      <c r="W629" s="10">
        <v>0</v>
      </c>
      <c r="X629" s="4">
        <v>28.6875</v>
      </c>
      <c r="Y629" s="4">
        <v>4.3858695652173916</v>
      </c>
      <c r="Z629" s="10">
        <v>0.15288434214265417</v>
      </c>
      <c r="AA629" s="4">
        <v>0</v>
      </c>
      <c r="AB629" s="4">
        <v>0</v>
      </c>
      <c r="AC629" s="10" t="s">
        <v>1172</v>
      </c>
      <c r="AD629" s="4">
        <v>106.0625</v>
      </c>
      <c r="AE629" s="4">
        <v>11.858695652173912</v>
      </c>
      <c r="AF629" s="10">
        <v>0.1118085624247393</v>
      </c>
      <c r="AG629" s="4">
        <v>0</v>
      </c>
      <c r="AH629" s="4">
        <v>0</v>
      </c>
      <c r="AI629" s="10" t="s">
        <v>1172</v>
      </c>
      <c r="AJ629" s="4">
        <v>0</v>
      </c>
      <c r="AK629" s="4">
        <v>0</v>
      </c>
      <c r="AL629" s="10" t="s">
        <v>1172</v>
      </c>
      <c r="AM629" s="1">
        <v>395842</v>
      </c>
      <c r="AN629" s="1">
        <v>3</v>
      </c>
      <c r="AX629"/>
      <c r="AY629"/>
    </row>
    <row r="630" spans="1:51" x14ac:dyDescent="0.25">
      <c r="A630" t="s">
        <v>721</v>
      </c>
      <c r="B630" t="s">
        <v>35</v>
      </c>
      <c r="C630" t="s">
        <v>905</v>
      </c>
      <c r="D630" t="s">
        <v>768</v>
      </c>
      <c r="E630" s="4">
        <v>125.09782608695652</v>
      </c>
      <c r="F630" s="4">
        <v>529.35184782608701</v>
      </c>
      <c r="G630" s="4">
        <v>80.986413043478265</v>
      </c>
      <c r="H630" s="10">
        <v>0.15299165078211932</v>
      </c>
      <c r="I630" s="4">
        <v>457.13989130434783</v>
      </c>
      <c r="J630" s="4">
        <v>80.986413043478265</v>
      </c>
      <c r="K630" s="10">
        <v>0.17715892789929447</v>
      </c>
      <c r="L630" s="4">
        <v>153.46195652173913</v>
      </c>
      <c r="M630" s="4">
        <v>27.945652173913043</v>
      </c>
      <c r="N630" s="10">
        <v>0.18210149803449374</v>
      </c>
      <c r="O630" s="4">
        <v>89.385869565217391</v>
      </c>
      <c r="P630" s="4">
        <v>27.945652173913043</v>
      </c>
      <c r="Q630" s="8">
        <v>0.31264060314951053</v>
      </c>
      <c r="R630" s="4">
        <v>59.391304347826086</v>
      </c>
      <c r="S630" s="4">
        <v>0</v>
      </c>
      <c r="T630" s="10">
        <v>0</v>
      </c>
      <c r="U630" s="4">
        <v>4.6847826086956523</v>
      </c>
      <c r="V630" s="4">
        <v>0</v>
      </c>
      <c r="W630" s="10">
        <v>0</v>
      </c>
      <c r="X630" s="4">
        <v>58.266304347826086</v>
      </c>
      <c r="Y630" s="4">
        <v>4.0516304347826084</v>
      </c>
      <c r="Z630" s="10">
        <v>6.9536423841059597E-2</v>
      </c>
      <c r="AA630" s="4">
        <v>8.1358695652173907</v>
      </c>
      <c r="AB630" s="4">
        <v>0</v>
      </c>
      <c r="AC630" s="10">
        <v>0</v>
      </c>
      <c r="AD630" s="4">
        <v>304.19423913043477</v>
      </c>
      <c r="AE630" s="4">
        <v>48.989130434782609</v>
      </c>
      <c r="AF630" s="10">
        <v>0.16104555620389863</v>
      </c>
      <c r="AG630" s="4">
        <v>5.2934782608695654</v>
      </c>
      <c r="AH630" s="4">
        <v>0</v>
      </c>
      <c r="AI630" s="10">
        <v>0</v>
      </c>
      <c r="AJ630" s="4">
        <v>0</v>
      </c>
      <c r="AK630" s="4">
        <v>0</v>
      </c>
      <c r="AL630" s="10" t="s">
        <v>1172</v>
      </c>
      <c r="AM630" s="1">
        <v>395034</v>
      </c>
      <c r="AN630" s="1">
        <v>3</v>
      </c>
      <c r="AX630"/>
      <c r="AY630"/>
    </row>
    <row r="631" spans="1:51" x14ac:dyDescent="0.25">
      <c r="A631" t="s">
        <v>721</v>
      </c>
      <c r="B631" t="s">
        <v>93</v>
      </c>
      <c r="C631" t="s">
        <v>909</v>
      </c>
      <c r="D631" t="s">
        <v>763</v>
      </c>
      <c r="E631" s="4">
        <v>103.90217391304348</v>
      </c>
      <c r="F631" s="4">
        <v>342.06978260869568</v>
      </c>
      <c r="G631" s="4">
        <v>56.209239130434781</v>
      </c>
      <c r="H631" s="10">
        <v>0.16432097188407399</v>
      </c>
      <c r="I631" s="4">
        <v>321.07336956521738</v>
      </c>
      <c r="J631" s="4">
        <v>53.559782608695649</v>
      </c>
      <c r="K631" s="10">
        <v>0.16681477719944141</v>
      </c>
      <c r="L631" s="4">
        <v>62.996413043478256</v>
      </c>
      <c r="M631" s="4">
        <v>8.3994565217391308</v>
      </c>
      <c r="N631" s="10">
        <v>0.13333229807770286</v>
      </c>
      <c r="O631" s="4">
        <v>42</v>
      </c>
      <c r="P631" s="4">
        <v>5.75</v>
      </c>
      <c r="Q631" s="8">
        <v>0.13690476190476192</v>
      </c>
      <c r="R631" s="4">
        <v>15.714673913043478</v>
      </c>
      <c r="S631" s="4">
        <v>1.6059782608695652</v>
      </c>
      <c r="T631" s="10">
        <v>0.10219609199377486</v>
      </c>
      <c r="U631" s="4">
        <v>5.2817391304347829</v>
      </c>
      <c r="V631" s="4">
        <v>1.0434782608695652</v>
      </c>
      <c r="W631" s="10">
        <v>0.19756338491932826</v>
      </c>
      <c r="X631" s="4">
        <v>91.059782608695656</v>
      </c>
      <c r="Y631" s="4">
        <v>42.646739130434781</v>
      </c>
      <c r="Z631" s="10">
        <v>0.4683378096090719</v>
      </c>
      <c r="AA631" s="4">
        <v>0</v>
      </c>
      <c r="AB631" s="4">
        <v>0</v>
      </c>
      <c r="AC631" s="10" t="s">
        <v>1172</v>
      </c>
      <c r="AD631" s="4">
        <v>139.07065217391303</v>
      </c>
      <c r="AE631" s="4">
        <v>5.1630434782608692</v>
      </c>
      <c r="AF631" s="10">
        <v>3.7125327289069525E-2</v>
      </c>
      <c r="AG631" s="4">
        <v>48.942934782608695</v>
      </c>
      <c r="AH631" s="4">
        <v>0</v>
      </c>
      <c r="AI631" s="10">
        <v>0</v>
      </c>
      <c r="AJ631" s="4">
        <v>0</v>
      </c>
      <c r="AK631" s="4">
        <v>0</v>
      </c>
      <c r="AL631" s="10" t="s">
        <v>1172</v>
      </c>
      <c r="AM631" s="1">
        <v>395200</v>
      </c>
      <c r="AN631" s="1">
        <v>3</v>
      </c>
      <c r="AX631"/>
      <c r="AY631"/>
    </row>
    <row r="632" spans="1:51" x14ac:dyDescent="0.25">
      <c r="A632" t="s">
        <v>721</v>
      </c>
      <c r="B632" t="s">
        <v>388</v>
      </c>
      <c r="C632" t="s">
        <v>810</v>
      </c>
      <c r="D632" t="s">
        <v>751</v>
      </c>
      <c r="E632" s="4">
        <v>91.08450704225352</v>
      </c>
      <c r="F632" s="4">
        <v>322.74295774647879</v>
      </c>
      <c r="G632" s="4">
        <v>75.309859154929569</v>
      </c>
      <c r="H632" s="10">
        <v>0.23334315233637726</v>
      </c>
      <c r="I632" s="4">
        <v>282.32253521126751</v>
      </c>
      <c r="J632" s="4">
        <v>75.204225352112672</v>
      </c>
      <c r="K632" s="10">
        <v>0.26637698367165719</v>
      </c>
      <c r="L632" s="4">
        <v>66.714084507042259</v>
      </c>
      <c r="M632" s="4">
        <v>4.278169014084507</v>
      </c>
      <c r="N632" s="10">
        <v>6.4126923807714231E-2</v>
      </c>
      <c r="O632" s="4">
        <v>26.293661971830993</v>
      </c>
      <c r="P632" s="4">
        <v>4.172535211267606</v>
      </c>
      <c r="Q632" s="8">
        <v>0.15868977154029512</v>
      </c>
      <c r="R632" s="4">
        <v>34.673943661971826</v>
      </c>
      <c r="S632" s="4">
        <v>0.10563380281690141</v>
      </c>
      <c r="T632" s="10">
        <v>3.0464894286816829E-3</v>
      </c>
      <c r="U632" s="4">
        <v>5.746478873239437</v>
      </c>
      <c r="V632" s="4">
        <v>0</v>
      </c>
      <c r="W632" s="10">
        <v>0</v>
      </c>
      <c r="X632" s="4">
        <v>87.70070422535214</v>
      </c>
      <c r="Y632" s="4">
        <v>32.200704225352112</v>
      </c>
      <c r="Z632" s="10">
        <v>0.3671658569879952</v>
      </c>
      <c r="AA632" s="4">
        <v>0</v>
      </c>
      <c r="AB632" s="4">
        <v>0</v>
      </c>
      <c r="AC632" s="10" t="s">
        <v>1172</v>
      </c>
      <c r="AD632" s="4">
        <v>162.98732394366189</v>
      </c>
      <c r="AE632" s="4">
        <v>38.83098591549296</v>
      </c>
      <c r="AF632" s="10">
        <v>0.23824543514141786</v>
      </c>
      <c r="AG632" s="4">
        <v>5.3408450704225352</v>
      </c>
      <c r="AH632" s="4">
        <v>0</v>
      </c>
      <c r="AI632" s="10">
        <v>0</v>
      </c>
      <c r="AJ632" s="4">
        <v>0</v>
      </c>
      <c r="AK632" s="4">
        <v>0</v>
      </c>
      <c r="AL632" s="10" t="s">
        <v>1172</v>
      </c>
      <c r="AM632" s="1">
        <v>395650</v>
      </c>
      <c r="AN632" s="1">
        <v>3</v>
      </c>
      <c r="AX632"/>
      <c r="AY632"/>
    </row>
    <row r="633" spans="1:51" x14ac:dyDescent="0.25">
      <c r="A633" t="s">
        <v>721</v>
      </c>
      <c r="B633" t="s">
        <v>507</v>
      </c>
      <c r="C633" t="s">
        <v>1089</v>
      </c>
      <c r="D633" t="s">
        <v>770</v>
      </c>
      <c r="E633" s="4">
        <v>97.347826086956516</v>
      </c>
      <c r="F633" s="4">
        <v>356.03152173913043</v>
      </c>
      <c r="G633" s="4">
        <v>86.707608695652169</v>
      </c>
      <c r="H633" s="10">
        <v>0.24353913460276172</v>
      </c>
      <c r="I633" s="4">
        <v>339.72499999999997</v>
      </c>
      <c r="J633" s="4">
        <v>86.707608695652169</v>
      </c>
      <c r="K633" s="10">
        <v>0.25522881358643662</v>
      </c>
      <c r="L633" s="4">
        <v>48.042391304347831</v>
      </c>
      <c r="M633" s="4">
        <v>3.9956521739130451</v>
      </c>
      <c r="N633" s="10">
        <v>8.3169302472906645E-2</v>
      </c>
      <c r="O633" s="4">
        <v>31.735869565217403</v>
      </c>
      <c r="P633" s="4">
        <v>3.9956521739130451</v>
      </c>
      <c r="Q633" s="8">
        <v>0.12590334623420216</v>
      </c>
      <c r="R633" s="4">
        <v>11.002173913043476</v>
      </c>
      <c r="S633" s="4">
        <v>0</v>
      </c>
      <c r="T633" s="10">
        <v>0</v>
      </c>
      <c r="U633" s="4">
        <v>5.3043478260869561</v>
      </c>
      <c r="V633" s="4">
        <v>0</v>
      </c>
      <c r="W633" s="10">
        <v>0</v>
      </c>
      <c r="X633" s="4">
        <v>86.467391304347814</v>
      </c>
      <c r="Y633" s="4">
        <v>35.219565217391299</v>
      </c>
      <c r="Z633" s="10">
        <v>0.40731615336266497</v>
      </c>
      <c r="AA633" s="4">
        <v>0</v>
      </c>
      <c r="AB633" s="4">
        <v>0</v>
      </c>
      <c r="AC633" s="10" t="s">
        <v>1172</v>
      </c>
      <c r="AD633" s="4">
        <v>221.52173913043475</v>
      </c>
      <c r="AE633" s="4">
        <v>47.492391304347827</v>
      </c>
      <c r="AF633" s="10">
        <v>0.21439156035328757</v>
      </c>
      <c r="AG633" s="4">
        <v>0</v>
      </c>
      <c r="AH633" s="4">
        <v>0</v>
      </c>
      <c r="AI633" s="10" t="s">
        <v>1172</v>
      </c>
      <c r="AJ633" s="4">
        <v>0</v>
      </c>
      <c r="AK633" s="4">
        <v>0</v>
      </c>
      <c r="AL633" s="10" t="s">
        <v>1172</v>
      </c>
      <c r="AM633" s="1">
        <v>395825</v>
      </c>
      <c r="AN633" s="1">
        <v>3</v>
      </c>
      <c r="AX633"/>
      <c r="AY633"/>
    </row>
    <row r="634" spans="1:51" x14ac:dyDescent="0.25">
      <c r="A634" t="s">
        <v>721</v>
      </c>
      <c r="B634" t="s">
        <v>436</v>
      </c>
      <c r="C634" t="s">
        <v>1071</v>
      </c>
      <c r="D634" t="s">
        <v>736</v>
      </c>
      <c r="E634" s="4">
        <v>26.086956521739129</v>
      </c>
      <c r="F634" s="4">
        <v>170.86141304347825</v>
      </c>
      <c r="G634" s="4">
        <v>0</v>
      </c>
      <c r="H634" s="10">
        <v>0</v>
      </c>
      <c r="I634" s="4">
        <v>156.16576086956522</v>
      </c>
      <c r="J634" s="4">
        <v>0</v>
      </c>
      <c r="K634" s="10">
        <v>0</v>
      </c>
      <c r="L634" s="4">
        <v>66.78532608695653</v>
      </c>
      <c r="M634" s="4">
        <v>0</v>
      </c>
      <c r="N634" s="10">
        <v>0</v>
      </c>
      <c r="O634" s="4">
        <v>52.089673913043477</v>
      </c>
      <c r="P634" s="4">
        <v>0</v>
      </c>
      <c r="Q634" s="8">
        <v>0</v>
      </c>
      <c r="R634" s="4">
        <v>9.8260869565217384</v>
      </c>
      <c r="S634" s="4">
        <v>0</v>
      </c>
      <c r="T634" s="10">
        <v>0</v>
      </c>
      <c r="U634" s="4">
        <v>4.8695652173913047</v>
      </c>
      <c r="V634" s="4">
        <v>0</v>
      </c>
      <c r="W634" s="10">
        <v>0</v>
      </c>
      <c r="X634" s="4">
        <v>0</v>
      </c>
      <c r="Y634" s="4">
        <v>0</v>
      </c>
      <c r="Z634" s="10" t="s">
        <v>1172</v>
      </c>
      <c r="AA634" s="4">
        <v>0</v>
      </c>
      <c r="AB634" s="4">
        <v>0</v>
      </c>
      <c r="AC634" s="10" t="s">
        <v>1172</v>
      </c>
      <c r="AD634" s="4">
        <v>104.07608695652173</v>
      </c>
      <c r="AE634" s="4">
        <v>0</v>
      </c>
      <c r="AF634" s="10">
        <v>0</v>
      </c>
      <c r="AG634" s="4">
        <v>0</v>
      </c>
      <c r="AH634" s="4">
        <v>0</v>
      </c>
      <c r="AI634" s="10" t="s">
        <v>1172</v>
      </c>
      <c r="AJ634" s="4">
        <v>0</v>
      </c>
      <c r="AK634" s="4">
        <v>0</v>
      </c>
      <c r="AL634" s="10" t="s">
        <v>1172</v>
      </c>
      <c r="AM634" s="1">
        <v>395718</v>
      </c>
      <c r="AN634" s="1">
        <v>3</v>
      </c>
      <c r="AX634"/>
      <c r="AY634"/>
    </row>
    <row r="635" spans="1:51" x14ac:dyDescent="0.25">
      <c r="A635" t="s">
        <v>721</v>
      </c>
      <c r="B635" t="s">
        <v>162</v>
      </c>
      <c r="C635" t="s">
        <v>873</v>
      </c>
      <c r="D635" t="s">
        <v>778</v>
      </c>
      <c r="E635" s="4">
        <v>103.67391304347827</v>
      </c>
      <c r="F635" s="4">
        <v>352.44532608695653</v>
      </c>
      <c r="G635" s="4">
        <v>78.065326086956517</v>
      </c>
      <c r="H635" s="10">
        <v>0.2214962727798977</v>
      </c>
      <c r="I635" s="4">
        <v>333.11782608695648</v>
      </c>
      <c r="J635" s="4">
        <v>78.065326086956517</v>
      </c>
      <c r="K635" s="10">
        <v>0.23434748900702326</v>
      </c>
      <c r="L635" s="4">
        <v>79.06630434782609</v>
      </c>
      <c r="M635" s="4">
        <v>0.86652173913043473</v>
      </c>
      <c r="N635" s="10">
        <v>1.0959431407321868E-2</v>
      </c>
      <c r="O635" s="4">
        <v>64.109782608695653</v>
      </c>
      <c r="P635" s="4">
        <v>0.86652173913043473</v>
      </c>
      <c r="Q635" s="8">
        <v>1.3516217086858479E-2</v>
      </c>
      <c r="R635" s="4">
        <v>10.260869565217391</v>
      </c>
      <c r="S635" s="4">
        <v>0</v>
      </c>
      <c r="T635" s="10">
        <v>0</v>
      </c>
      <c r="U635" s="4">
        <v>4.6956521739130439</v>
      </c>
      <c r="V635" s="4">
        <v>0</v>
      </c>
      <c r="W635" s="10">
        <v>0</v>
      </c>
      <c r="X635" s="4">
        <v>76.388913043478254</v>
      </c>
      <c r="Y635" s="4">
        <v>20.381630434782611</v>
      </c>
      <c r="Z635" s="10">
        <v>0.26681398677818607</v>
      </c>
      <c r="AA635" s="4">
        <v>4.3709782608695642</v>
      </c>
      <c r="AB635" s="4">
        <v>0</v>
      </c>
      <c r="AC635" s="10">
        <v>0</v>
      </c>
      <c r="AD635" s="4">
        <v>192.61913043478259</v>
      </c>
      <c r="AE635" s="4">
        <v>56.817173913043469</v>
      </c>
      <c r="AF635" s="10">
        <v>0.29497160424717395</v>
      </c>
      <c r="AG635" s="4">
        <v>0</v>
      </c>
      <c r="AH635" s="4">
        <v>0</v>
      </c>
      <c r="AI635" s="10" t="s">
        <v>1172</v>
      </c>
      <c r="AJ635" s="4">
        <v>0</v>
      </c>
      <c r="AK635" s="4">
        <v>0</v>
      </c>
      <c r="AL635" s="10" t="s">
        <v>1172</v>
      </c>
      <c r="AM635" s="1">
        <v>395332</v>
      </c>
      <c r="AN635" s="1">
        <v>3</v>
      </c>
      <c r="AX635"/>
      <c r="AY635"/>
    </row>
    <row r="636" spans="1:51" x14ac:dyDescent="0.25">
      <c r="A636" t="s">
        <v>721</v>
      </c>
      <c r="B636" t="s">
        <v>576</v>
      </c>
      <c r="C636" t="s">
        <v>1107</v>
      </c>
      <c r="D636" t="s">
        <v>752</v>
      </c>
      <c r="E636" s="4">
        <v>61.467391304347828</v>
      </c>
      <c r="F636" s="4">
        <v>251.25923913043476</v>
      </c>
      <c r="G636" s="4">
        <v>0</v>
      </c>
      <c r="H636" s="10">
        <v>0</v>
      </c>
      <c r="I636" s="4">
        <v>236.46032608695651</v>
      </c>
      <c r="J636" s="4">
        <v>0</v>
      </c>
      <c r="K636" s="10">
        <v>0</v>
      </c>
      <c r="L636" s="4">
        <v>38.70652173913043</v>
      </c>
      <c r="M636" s="4">
        <v>0</v>
      </c>
      <c r="N636" s="10">
        <v>0</v>
      </c>
      <c r="O636" s="4">
        <v>28.638586956521738</v>
      </c>
      <c r="P636" s="4">
        <v>0</v>
      </c>
      <c r="Q636" s="8">
        <v>0</v>
      </c>
      <c r="R636" s="4">
        <v>3.8070652173913042</v>
      </c>
      <c r="S636" s="4">
        <v>0</v>
      </c>
      <c r="T636" s="10">
        <v>0</v>
      </c>
      <c r="U636" s="4">
        <v>6.2608695652173916</v>
      </c>
      <c r="V636" s="4">
        <v>0</v>
      </c>
      <c r="W636" s="10">
        <v>0</v>
      </c>
      <c r="X636" s="4">
        <v>60.421195652173914</v>
      </c>
      <c r="Y636" s="4">
        <v>0</v>
      </c>
      <c r="Z636" s="10">
        <v>0</v>
      </c>
      <c r="AA636" s="4">
        <v>4.7309782608695654</v>
      </c>
      <c r="AB636" s="4">
        <v>0</v>
      </c>
      <c r="AC636" s="10">
        <v>0</v>
      </c>
      <c r="AD636" s="4">
        <v>147.40054347826086</v>
      </c>
      <c r="AE636" s="4">
        <v>0</v>
      </c>
      <c r="AF636" s="10">
        <v>0</v>
      </c>
      <c r="AG636" s="4">
        <v>0</v>
      </c>
      <c r="AH636" s="4">
        <v>0</v>
      </c>
      <c r="AI636" s="10" t="s">
        <v>1172</v>
      </c>
      <c r="AJ636" s="4">
        <v>0</v>
      </c>
      <c r="AK636" s="4">
        <v>0</v>
      </c>
      <c r="AL636" s="10" t="s">
        <v>1172</v>
      </c>
      <c r="AM636" s="1">
        <v>395936</v>
      </c>
      <c r="AN636" s="1">
        <v>3</v>
      </c>
      <c r="AX636"/>
      <c r="AY636"/>
    </row>
    <row r="637" spans="1:51" x14ac:dyDescent="0.25">
      <c r="A637" t="s">
        <v>721</v>
      </c>
      <c r="B637" t="s">
        <v>403</v>
      </c>
      <c r="C637" t="s">
        <v>1052</v>
      </c>
      <c r="D637" t="s">
        <v>746</v>
      </c>
      <c r="E637" s="4">
        <v>102.1195652173913</v>
      </c>
      <c r="F637" s="4">
        <v>332.41847826086956</v>
      </c>
      <c r="G637" s="4">
        <v>0</v>
      </c>
      <c r="H637" s="10">
        <v>0</v>
      </c>
      <c r="I637" s="4">
        <v>312.69891304347829</v>
      </c>
      <c r="J637" s="4">
        <v>0</v>
      </c>
      <c r="K637" s="10">
        <v>0</v>
      </c>
      <c r="L637" s="4">
        <v>51.940217391304351</v>
      </c>
      <c r="M637" s="4">
        <v>0</v>
      </c>
      <c r="N637" s="10">
        <v>0</v>
      </c>
      <c r="O637" s="4">
        <v>32.220652173913045</v>
      </c>
      <c r="P637" s="4">
        <v>0</v>
      </c>
      <c r="Q637" s="8">
        <v>0</v>
      </c>
      <c r="R637" s="4">
        <v>16.168478260869566</v>
      </c>
      <c r="S637" s="4">
        <v>0</v>
      </c>
      <c r="T637" s="10">
        <v>0</v>
      </c>
      <c r="U637" s="4">
        <v>3.5510869565217389</v>
      </c>
      <c r="V637" s="4">
        <v>0</v>
      </c>
      <c r="W637" s="10">
        <v>0</v>
      </c>
      <c r="X637" s="4">
        <v>89.519021739130437</v>
      </c>
      <c r="Y637" s="4">
        <v>0</v>
      </c>
      <c r="Z637" s="10">
        <v>0</v>
      </c>
      <c r="AA637" s="4">
        <v>0</v>
      </c>
      <c r="AB637" s="4">
        <v>0</v>
      </c>
      <c r="AC637" s="10" t="s">
        <v>1172</v>
      </c>
      <c r="AD637" s="4">
        <v>126.90217391304348</v>
      </c>
      <c r="AE637" s="4">
        <v>0</v>
      </c>
      <c r="AF637" s="10">
        <v>0</v>
      </c>
      <c r="AG637" s="4">
        <v>64.057065217391298</v>
      </c>
      <c r="AH637" s="4">
        <v>0</v>
      </c>
      <c r="AI637" s="10">
        <v>0</v>
      </c>
      <c r="AJ637" s="4">
        <v>0</v>
      </c>
      <c r="AK637" s="4">
        <v>0</v>
      </c>
      <c r="AL637" s="10" t="s">
        <v>1172</v>
      </c>
      <c r="AM637" s="1">
        <v>395675</v>
      </c>
      <c r="AN637" s="1">
        <v>3</v>
      </c>
      <c r="AX637"/>
      <c r="AY637"/>
    </row>
    <row r="638" spans="1:51" x14ac:dyDescent="0.25">
      <c r="A638" t="s">
        <v>721</v>
      </c>
      <c r="B638" t="s">
        <v>257</v>
      </c>
      <c r="C638" t="s">
        <v>1015</v>
      </c>
      <c r="D638" t="s">
        <v>760</v>
      </c>
      <c r="E638" s="4">
        <v>167.06521739130434</v>
      </c>
      <c r="F638" s="4">
        <v>527.89673913043475</v>
      </c>
      <c r="G638" s="4">
        <v>60.975543478260875</v>
      </c>
      <c r="H638" s="10">
        <v>0.11550657346113063</v>
      </c>
      <c r="I638" s="4">
        <v>500.31793478260869</v>
      </c>
      <c r="J638" s="4">
        <v>60.975543478260875</v>
      </c>
      <c r="K638" s="10">
        <v>0.12187359124904273</v>
      </c>
      <c r="L638" s="4">
        <v>67.239130434782609</v>
      </c>
      <c r="M638" s="4">
        <v>0.35597826086956524</v>
      </c>
      <c r="N638" s="10">
        <v>5.2942127384416424E-3</v>
      </c>
      <c r="O638" s="4">
        <v>44.790760869565219</v>
      </c>
      <c r="P638" s="4">
        <v>0.35597826086956524</v>
      </c>
      <c r="Q638" s="8">
        <v>7.947582357580538E-3</v>
      </c>
      <c r="R638" s="4">
        <v>18.361413043478262</v>
      </c>
      <c r="S638" s="4">
        <v>0</v>
      </c>
      <c r="T638" s="10">
        <v>0</v>
      </c>
      <c r="U638" s="4">
        <v>4.0869565217391308</v>
      </c>
      <c r="V638" s="4">
        <v>0</v>
      </c>
      <c r="W638" s="10">
        <v>0</v>
      </c>
      <c r="X638" s="4">
        <v>161.21467391304347</v>
      </c>
      <c r="Y638" s="4">
        <v>25.032608695652176</v>
      </c>
      <c r="Z638" s="10">
        <v>0.1552750012641799</v>
      </c>
      <c r="AA638" s="4">
        <v>5.1304347826086953</v>
      </c>
      <c r="AB638" s="4">
        <v>0</v>
      </c>
      <c r="AC638" s="10">
        <v>0</v>
      </c>
      <c r="AD638" s="4">
        <v>212.52989130434781</v>
      </c>
      <c r="AE638" s="4">
        <v>35.586956521739133</v>
      </c>
      <c r="AF638" s="10">
        <v>0.16744447711958677</v>
      </c>
      <c r="AG638" s="4">
        <v>81.782608695652172</v>
      </c>
      <c r="AH638" s="4">
        <v>0</v>
      </c>
      <c r="AI638" s="10">
        <v>0</v>
      </c>
      <c r="AJ638" s="4">
        <v>0</v>
      </c>
      <c r="AK638" s="4">
        <v>0</v>
      </c>
      <c r="AL638" s="10" t="s">
        <v>1172</v>
      </c>
      <c r="AM638" s="1">
        <v>395464</v>
      </c>
      <c r="AN638" s="1">
        <v>3</v>
      </c>
      <c r="AX638"/>
      <c r="AY638"/>
    </row>
    <row r="639" spans="1:51" x14ac:dyDescent="0.25">
      <c r="A639" t="s">
        <v>721</v>
      </c>
      <c r="B639" t="s">
        <v>140</v>
      </c>
      <c r="C639" t="s">
        <v>882</v>
      </c>
      <c r="D639" t="s">
        <v>745</v>
      </c>
      <c r="E639" s="4">
        <v>155.43478260869566</v>
      </c>
      <c r="F639" s="4">
        <v>555.68000000000006</v>
      </c>
      <c r="G639" s="4">
        <v>40.383152173913039</v>
      </c>
      <c r="H639" s="10">
        <v>7.2673395072547206E-2</v>
      </c>
      <c r="I639" s="4">
        <v>495.37608695652182</v>
      </c>
      <c r="J639" s="4">
        <v>40.383152173913039</v>
      </c>
      <c r="K639" s="10">
        <v>8.1520188877137689E-2</v>
      </c>
      <c r="L639" s="4">
        <v>79.9040217391304</v>
      </c>
      <c r="M639" s="4">
        <v>0</v>
      </c>
      <c r="N639" s="10">
        <v>0</v>
      </c>
      <c r="O639" s="4">
        <v>50.440326086956503</v>
      </c>
      <c r="P639" s="4">
        <v>0</v>
      </c>
      <c r="Q639" s="8">
        <v>0</v>
      </c>
      <c r="R639" s="4">
        <v>24.479999999999997</v>
      </c>
      <c r="S639" s="4">
        <v>0</v>
      </c>
      <c r="T639" s="10">
        <v>0</v>
      </c>
      <c r="U639" s="4">
        <v>4.9836956521739131</v>
      </c>
      <c r="V639" s="4">
        <v>0</v>
      </c>
      <c r="W639" s="10">
        <v>0</v>
      </c>
      <c r="X639" s="4">
        <v>183.64782608695654</v>
      </c>
      <c r="Y639" s="4">
        <v>16.907608695652176</v>
      </c>
      <c r="Z639" s="10">
        <v>9.2065389805629866E-2</v>
      </c>
      <c r="AA639" s="4">
        <v>30.840217391304353</v>
      </c>
      <c r="AB639" s="4">
        <v>0</v>
      </c>
      <c r="AC639" s="10">
        <v>0</v>
      </c>
      <c r="AD639" s="4">
        <v>256.57326086956527</v>
      </c>
      <c r="AE639" s="4">
        <v>18.760869565217391</v>
      </c>
      <c r="AF639" s="10">
        <v>7.3120907072054153E-2</v>
      </c>
      <c r="AG639" s="4">
        <v>4.7146739130434785</v>
      </c>
      <c r="AH639" s="4">
        <v>4.7146739130434785</v>
      </c>
      <c r="AI639" s="10">
        <v>1</v>
      </c>
      <c r="AJ639" s="4">
        <v>0</v>
      </c>
      <c r="AK639" s="4">
        <v>0</v>
      </c>
      <c r="AL639" s="10" t="s">
        <v>1172</v>
      </c>
      <c r="AM639" s="1">
        <v>395292</v>
      </c>
      <c r="AN639" s="1">
        <v>3</v>
      </c>
      <c r="AX639"/>
      <c r="AY639"/>
    </row>
    <row r="640" spans="1:51" x14ac:dyDescent="0.25">
      <c r="A640" t="s">
        <v>721</v>
      </c>
      <c r="B640" t="s">
        <v>433</v>
      </c>
      <c r="C640" t="s">
        <v>881</v>
      </c>
      <c r="D640" t="s">
        <v>774</v>
      </c>
      <c r="E640" s="4">
        <v>111.1304347826087</v>
      </c>
      <c r="F640" s="4">
        <v>329.32336956521738</v>
      </c>
      <c r="G640" s="4">
        <v>0</v>
      </c>
      <c r="H640" s="10">
        <v>0</v>
      </c>
      <c r="I640" s="4">
        <v>319.01630434782612</v>
      </c>
      <c r="J640" s="4">
        <v>0</v>
      </c>
      <c r="K640" s="10">
        <v>0</v>
      </c>
      <c r="L640" s="4">
        <v>52.779891304347828</v>
      </c>
      <c r="M640" s="4">
        <v>0</v>
      </c>
      <c r="N640" s="10">
        <v>0</v>
      </c>
      <c r="O640" s="4">
        <v>42.472826086956523</v>
      </c>
      <c r="P640" s="4">
        <v>0</v>
      </c>
      <c r="Q640" s="8">
        <v>0</v>
      </c>
      <c r="R640" s="4">
        <v>6.4809782608695654</v>
      </c>
      <c r="S640" s="4">
        <v>0</v>
      </c>
      <c r="T640" s="10">
        <v>0</v>
      </c>
      <c r="U640" s="4">
        <v>3.8260869565217392</v>
      </c>
      <c r="V640" s="4">
        <v>0</v>
      </c>
      <c r="W640" s="10">
        <v>0</v>
      </c>
      <c r="X640" s="4">
        <v>79.899456521739125</v>
      </c>
      <c r="Y640" s="4">
        <v>0</v>
      </c>
      <c r="Z640" s="10">
        <v>0</v>
      </c>
      <c r="AA640" s="4">
        <v>0</v>
      </c>
      <c r="AB640" s="4">
        <v>0</v>
      </c>
      <c r="AC640" s="10" t="s">
        <v>1172</v>
      </c>
      <c r="AD640" s="4">
        <v>196.64402173913044</v>
      </c>
      <c r="AE640" s="4">
        <v>0</v>
      </c>
      <c r="AF640" s="10">
        <v>0</v>
      </c>
      <c r="AG640" s="4">
        <v>0</v>
      </c>
      <c r="AH640" s="4">
        <v>0</v>
      </c>
      <c r="AI640" s="10" t="s">
        <v>1172</v>
      </c>
      <c r="AJ640" s="4">
        <v>0</v>
      </c>
      <c r="AK640" s="4">
        <v>0</v>
      </c>
      <c r="AL640" s="10" t="s">
        <v>1172</v>
      </c>
      <c r="AM640" s="1">
        <v>395715</v>
      </c>
      <c r="AN640" s="1">
        <v>3</v>
      </c>
      <c r="AX640"/>
      <c r="AY640"/>
    </row>
    <row r="641" spans="1:51" x14ac:dyDescent="0.25">
      <c r="A641" t="s">
        <v>721</v>
      </c>
      <c r="B641" t="s">
        <v>299</v>
      </c>
      <c r="C641" t="s">
        <v>892</v>
      </c>
      <c r="D641" t="s">
        <v>767</v>
      </c>
      <c r="E641" s="4">
        <v>52.75</v>
      </c>
      <c r="F641" s="4">
        <v>185.74184782608694</v>
      </c>
      <c r="G641" s="4">
        <v>0</v>
      </c>
      <c r="H641" s="10">
        <v>0</v>
      </c>
      <c r="I641" s="4">
        <v>176.00271739130434</v>
      </c>
      <c r="J641" s="4">
        <v>0</v>
      </c>
      <c r="K641" s="10">
        <v>0</v>
      </c>
      <c r="L641" s="4">
        <v>58.932065217391305</v>
      </c>
      <c r="M641" s="4">
        <v>0</v>
      </c>
      <c r="N641" s="10">
        <v>0</v>
      </c>
      <c r="O641" s="4">
        <v>49.192934782608695</v>
      </c>
      <c r="P641" s="4">
        <v>0</v>
      </c>
      <c r="Q641" s="8">
        <v>0</v>
      </c>
      <c r="R641" s="4">
        <v>5.2173913043478262</v>
      </c>
      <c r="S641" s="4">
        <v>0</v>
      </c>
      <c r="T641" s="10">
        <v>0</v>
      </c>
      <c r="U641" s="4">
        <v>4.5217391304347823</v>
      </c>
      <c r="V641" s="4">
        <v>0</v>
      </c>
      <c r="W641" s="10">
        <v>0</v>
      </c>
      <c r="X641" s="4">
        <v>45.934782608695649</v>
      </c>
      <c r="Y641" s="4">
        <v>0</v>
      </c>
      <c r="Z641" s="10">
        <v>0</v>
      </c>
      <c r="AA641" s="4">
        <v>0</v>
      </c>
      <c r="AB641" s="4">
        <v>0</v>
      </c>
      <c r="AC641" s="10" t="s">
        <v>1172</v>
      </c>
      <c r="AD641" s="4">
        <v>80.875</v>
      </c>
      <c r="AE641" s="4">
        <v>0</v>
      </c>
      <c r="AF641" s="10">
        <v>0</v>
      </c>
      <c r="AG641" s="4">
        <v>0</v>
      </c>
      <c r="AH641" s="4">
        <v>0</v>
      </c>
      <c r="AI641" s="10" t="s">
        <v>1172</v>
      </c>
      <c r="AJ641" s="4">
        <v>0</v>
      </c>
      <c r="AK641" s="4">
        <v>0</v>
      </c>
      <c r="AL641" s="10" t="s">
        <v>1172</v>
      </c>
      <c r="AM641" s="1">
        <v>395520</v>
      </c>
      <c r="AN641" s="1">
        <v>3</v>
      </c>
      <c r="AX641"/>
      <c r="AY641"/>
    </row>
    <row r="642" spans="1:51" x14ac:dyDescent="0.25">
      <c r="A642" t="s">
        <v>721</v>
      </c>
      <c r="B642" t="s">
        <v>286</v>
      </c>
      <c r="C642" t="s">
        <v>1026</v>
      </c>
      <c r="D642" t="s">
        <v>756</v>
      </c>
      <c r="E642" s="4">
        <v>55.902173913043477</v>
      </c>
      <c r="F642" s="4">
        <v>208.13586956521738</v>
      </c>
      <c r="G642" s="4">
        <v>0</v>
      </c>
      <c r="H642" s="10">
        <v>0</v>
      </c>
      <c r="I642" s="4">
        <v>198.91847826086956</v>
      </c>
      <c r="J642" s="4">
        <v>0</v>
      </c>
      <c r="K642" s="10">
        <v>0</v>
      </c>
      <c r="L642" s="4">
        <v>55.315217391304351</v>
      </c>
      <c r="M642" s="4">
        <v>0</v>
      </c>
      <c r="N642" s="10">
        <v>0</v>
      </c>
      <c r="O642" s="4">
        <v>46.097826086956523</v>
      </c>
      <c r="P642" s="4">
        <v>0</v>
      </c>
      <c r="Q642" s="8">
        <v>0</v>
      </c>
      <c r="R642" s="4">
        <v>4</v>
      </c>
      <c r="S642" s="4">
        <v>0</v>
      </c>
      <c r="T642" s="10">
        <v>0</v>
      </c>
      <c r="U642" s="4">
        <v>5.2173913043478262</v>
      </c>
      <c r="V642" s="4">
        <v>0</v>
      </c>
      <c r="W642" s="10">
        <v>0</v>
      </c>
      <c r="X642" s="4">
        <v>45.828804347826086</v>
      </c>
      <c r="Y642" s="4">
        <v>0</v>
      </c>
      <c r="Z642" s="10">
        <v>0</v>
      </c>
      <c r="AA642" s="4">
        <v>0</v>
      </c>
      <c r="AB642" s="4">
        <v>0</v>
      </c>
      <c r="AC642" s="10" t="s">
        <v>1172</v>
      </c>
      <c r="AD642" s="4">
        <v>106.99184782608695</v>
      </c>
      <c r="AE642" s="4">
        <v>0</v>
      </c>
      <c r="AF642" s="10">
        <v>0</v>
      </c>
      <c r="AG642" s="4">
        <v>0</v>
      </c>
      <c r="AH642" s="4">
        <v>0</v>
      </c>
      <c r="AI642" s="10" t="s">
        <v>1172</v>
      </c>
      <c r="AJ642" s="4">
        <v>0</v>
      </c>
      <c r="AK642" s="4">
        <v>0</v>
      </c>
      <c r="AL642" s="10" t="s">
        <v>1172</v>
      </c>
      <c r="AM642" s="1">
        <v>395498</v>
      </c>
      <c r="AN642" s="1">
        <v>3</v>
      </c>
      <c r="AX642"/>
      <c r="AY642"/>
    </row>
    <row r="643" spans="1:51" x14ac:dyDescent="0.25">
      <c r="A643" t="s">
        <v>721</v>
      </c>
      <c r="B643" t="s">
        <v>221</v>
      </c>
      <c r="C643" t="s">
        <v>881</v>
      </c>
      <c r="D643" t="s">
        <v>774</v>
      </c>
      <c r="E643" s="4">
        <v>97.065217391304344</v>
      </c>
      <c r="F643" s="4">
        <v>347.6521739130435</v>
      </c>
      <c r="G643" s="4">
        <v>0</v>
      </c>
      <c r="H643" s="10">
        <v>0</v>
      </c>
      <c r="I643" s="4">
        <v>333.13043478260869</v>
      </c>
      <c r="J643" s="4">
        <v>0</v>
      </c>
      <c r="K643" s="10">
        <v>0</v>
      </c>
      <c r="L643" s="4">
        <v>78.875</v>
      </c>
      <c r="M643" s="4">
        <v>0</v>
      </c>
      <c r="N643" s="10">
        <v>0</v>
      </c>
      <c r="O643" s="4">
        <v>64.353260869565219</v>
      </c>
      <c r="P643" s="4">
        <v>0</v>
      </c>
      <c r="Q643" s="8">
        <v>0</v>
      </c>
      <c r="R643" s="4">
        <v>9.304347826086957</v>
      </c>
      <c r="S643" s="4">
        <v>0</v>
      </c>
      <c r="T643" s="10">
        <v>0</v>
      </c>
      <c r="U643" s="4">
        <v>5.2173913043478262</v>
      </c>
      <c r="V643" s="4">
        <v>0</v>
      </c>
      <c r="W643" s="10">
        <v>0</v>
      </c>
      <c r="X643" s="4">
        <v>83.152173913043484</v>
      </c>
      <c r="Y643" s="4">
        <v>0</v>
      </c>
      <c r="Z643" s="10">
        <v>0</v>
      </c>
      <c r="AA643" s="4">
        <v>0</v>
      </c>
      <c r="AB643" s="4">
        <v>0</v>
      </c>
      <c r="AC643" s="10" t="s">
        <v>1172</v>
      </c>
      <c r="AD643" s="4">
        <v>185.625</v>
      </c>
      <c r="AE643" s="4">
        <v>0</v>
      </c>
      <c r="AF643" s="10">
        <v>0</v>
      </c>
      <c r="AG643" s="4">
        <v>0</v>
      </c>
      <c r="AH643" s="4">
        <v>0</v>
      </c>
      <c r="AI643" s="10" t="s">
        <v>1172</v>
      </c>
      <c r="AJ643" s="4">
        <v>0</v>
      </c>
      <c r="AK643" s="4">
        <v>0</v>
      </c>
      <c r="AL643" s="10" t="s">
        <v>1172</v>
      </c>
      <c r="AM643" s="1">
        <v>395413</v>
      </c>
      <c r="AN643" s="1">
        <v>3</v>
      </c>
      <c r="AX643"/>
      <c r="AY643"/>
    </row>
    <row r="644" spans="1:51" x14ac:dyDescent="0.25">
      <c r="A644" t="s">
        <v>721</v>
      </c>
      <c r="B644" t="s">
        <v>9</v>
      </c>
      <c r="C644" t="s">
        <v>1044</v>
      </c>
      <c r="D644" t="s">
        <v>777</v>
      </c>
      <c r="E644" s="4">
        <v>138.66197183098592</v>
      </c>
      <c r="F644" s="4">
        <v>509.26859154929582</v>
      </c>
      <c r="G644" s="4">
        <v>113.32760563380282</v>
      </c>
      <c r="H644" s="10">
        <v>0.22253012951189041</v>
      </c>
      <c r="I644" s="4">
        <v>433.10154929577459</v>
      </c>
      <c r="J644" s="4">
        <v>113.32760563380282</v>
      </c>
      <c r="K644" s="10">
        <v>0.26166520488803169</v>
      </c>
      <c r="L644" s="4">
        <v>89.28943661971833</v>
      </c>
      <c r="M644" s="4">
        <v>4.7491549295774638</v>
      </c>
      <c r="N644" s="10">
        <v>5.3188317782807908E-2</v>
      </c>
      <c r="O644" s="4">
        <v>28.256197183098589</v>
      </c>
      <c r="P644" s="4">
        <v>4.7491549295774638</v>
      </c>
      <c r="Q644" s="8">
        <v>0.16807480846779216</v>
      </c>
      <c r="R644" s="4">
        <v>56.56845070422537</v>
      </c>
      <c r="S644" s="4">
        <v>0</v>
      </c>
      <c r="T644" s="10">
        <v>0</v>
      </c>
      <c r="U644" s="4">
        <v>4.464788732394366</v>
      </c>
      <c r="V644" s="4">
        <v>0</v>
      </c>
      <c r="W644" s="10">
        <v>0</v>
      </c>
      <c r="X644" s="4">
        <v>155.40676056338029</v>
      </c>
      <c r="Y644" s="4">
        <v>47.741971830985918</v>
      </c>
      <c r="Z644" s="10">
        <v>0.30720653115676444</v>
      </c>
      <c r="AA644" s="4">
        <v>15.133802816901408</v>
      </c>
      <c r="AB644" s="4">
        <v>0</v>
      </c>
      <c r="AC644" s="10">
        <v>0</v>
      </c>
      <c r="AD644" s="4">
        <v>234.58647887323943</v>
      </c>
      <c r="AE644" s="4">
        <v>60.836478873239443</v>
      </c>
      <c r="AF644" s="10">
        <v>0.25933497602013494</v>
      </c>
      <c r="AG644" s="4">
        <v>14.852112676056338</v>
      </c>
      <c r="AH644" s="4">
        <v>0</v>
      </c>
      <c r="AI644" s="10">
        <v>0</v>
      </c>
      <c r="AJ644" s="4">
        <v>0</v>
      </c>
      <c r="AK644" s="4">
        <v>0</v>
      </c>
      <c r="AL644" s="10" t="s">
        <v>1172</v>
      </c>
      <c r="AM644" s="1">
        <v>395602</v>
      </c>
      <c r="AN644" s="1">
        <v>3</v>
      </c>
      <c r="AX644"/>
      <c r="AY644"/>
    </row>
    <row r="645" spans="1:51" x14ac:dyDescent="0.25">
      <c r="A645" t="s">
        <v>721</v>
      </c>
      <c r="B645" t="s">
        <v>368</v>
      </c>
      <c r="C645" t="s">
        <v>1045</v>
      </c>
      <c r="D645" t="s">
        <v>768</v>
      </c>
      <c r="E645" s="4">
        <v>102.10869565217391</v>
      </c>
      <c r="F645" s="4">
        <v>385.96554347826088</v>
      </c>
      <c r="G645" s="4">
        <v>131.47641304347826</v>
      </c>
      <c r="H645" s="10">
        <v>0.34064287671545357</v>
      </c>
      <c r="I645" s="4">
        <v>341.57695652173913</v>
      </c>
      <c r="J645" s="4">
        <v>131.47641304347826</v>
      </c>
      <c r="K645" s="10">
        <v>0.38491007819232281</v>
      </c>
      <c r="L645" s="4">
        <v>64.443586956521742</v>
      </c>
      <c r="M645" s="4">
        <v>17.935434782608692</v>
      </c>
      <c r="N645" s="10">
        <v>0.27831217394384361</v>
      </c>
      <c r="O645" s="4">
        <v>41.652826086956523</v>
      </c>
      <c r="P645" s="4">
        <v>17.935434782608692</v>
      </c>
      <c r="Q645" s="8">
        <v>0.4305934666993731</v>
      </c>
      <c r="R645" s="4">
        <v>22.008152173913043</v>
      </c>
      <c r="S645" s="4">
        <v>0</v>
      </c>
      <c r="T645" s="10">
        <v>0</v>
      </c>
      <c r="U645" s="4">
        <v>0.78260869565217395</v>
      </c>
      <c r="V645" s="4">
        <v>0</v>
      </c>
      <c r="W645" s="10">
        <v>0</v>
      </c>
      <c r="X645" s="4">
        <v>81.392826086956532</v>
      </c>
      <c r="Y645" s="4">
        <v>46.447173913043471</v>
      </c>
      <c r="Z645" s="10">
        <v>0.57065439481633606</v>
      </c>
      <c r="AA645" s="4">
        <v>21.597826086956523</v>
      </c>
      <c r="AB645" s="4">
        <v>0</v>
      </c>
      <c r="AC645" s="10">
        <v>0</v>
      </c>
      <c r="AD645" s="4">
        <v>218.53130434782611</v>
      </c>
      <c r="AE645" s="4">
        <v>67.093804347826094</v>
      </c>
      <c r="AF645" s="10">
        <v>0.30702147936222451</v>
      </c>
      <c r="AG645" s="4">
        <v>0</v>
      </c>
      <c r="AH645" s="4">
        <v>0</v>
      </c>
      <c r="AI645" s="10" t="s">
        <v>1172</v>
      </c>
      <c r="AJ645" s="4">
        <v>0</v>
      </c>
      <c r="AK645" s="4">
        <v>0</v>
      </c>
      <c r="AL645" s="10" t="s">
        <v>1172</v>
      </c>
      <c r="AM645" s="1">
        <v>395620</v>
      </c>
      <c r="AN645" s="1">
        <v>3</v>
      </c>
      <c r="AX645"/>
      <c r="AY645"/>
    </row>
    <row r="646" spans="1:51" x14ac:dyDescent="0.25">
      <c r="A646" t="s">
        <v>721</v>
      </c>
      <c r="B646" t="s">
        <v>123</v>
      </c>
      <c r="C646" t="s">
        <v>909</v>
      </c>
      <c r="D646" t="s">
        <v>763</v>
      </c>
      <c r="E646" s="4">
        <v>70.826086956521735</v>
      </c>
      <c r="F646" s="4">
        <v>216.66847826086959</v>
      </c>
      <c r="G646" s="4">
        <v>19.513586956521738</v>
      </c>
      <c r="H646" s="10">
        <v>9.0061956003712335E-2</v>
      </c>
      <c r="I646" s="4">
        <v>204.43206521739134</v>
      </c>
      <c r="J646" s="4">
        <v>17.6875</v>
      </c>
      <c r="K646" s="10">
        <v>8.6520184498411548E-2</v>
      </c>
      <c r="L646" s="4">
        <v>56.440217391304344</v>
      </c>
      <c r="M646" s="4">
        <v>2.7581521739130435</v>
      </c>
      <c r="N646" s="10">
        <v>4.8868560423688014E-2</v>
      </c>
      <c r="O646" s="4">
        <v>44.203804347826086</v>
      </c>
      <c r="P646" s="4">
        <v>0.93206521739130432</v>
      </c>
      <c r="Q646" s="8">
        <v>2.1085633491116987E-2</v>
      </c>
      <c r="R646" s="4">
        <v>8.3070652173913047</v>
      </c>
      <c r="S646" s="4">
        <v>1.826086956521739</v>
      </c>
      <c r="T646" s="10">
        <v>0.2198233562315996</v>
      </c>
      <c r="U646" s="4">
        <v>3.9293478260869565</v>
      </c>
      <c r="V646" s="4">
        <v>0</v>
      </c>
      <c r="W646" s="10">
        <v>0</v>
      </c>
      <c r="X646" s="4">
        <v>50.103260869565219</v>
      </c>
      <c r="Y646" s="4">
        <v>13.173913043478262</v>
      </c>
      <c r="Z646" s="10">
        <v>0.26293524243410349</v>
      </c>
      <c r="AA646" s="4">
        <v>0</v>
      </c>
      <c r="AB646" s="4">
        <v>0</v>
      </c>
      <c r="AC646" s="10" t="s">
        <v>1172</v>
      </c>
      <c r="AD646" s="4">
        <v>97.758152173913047</v>
      </c>
      <c r="AE646" s="4">
        <v>3.5815217391304346</v>
      </c>
      <c r="AF646" s="10">
        <v>3.6636553161917995E-2</v>
      </c>
      <c r="AG646" s="4">
        <v>12.366847826086957</v>
      </c>
      <c r="AH646" s="4">
        <v>0</v>
      </c>
      <c r="AI646" s="10">
        <v>0</v>
      </c>
      <c r="AJ646" s="4">
        <v>0</v>
      </c>
      <c r="AK646" s="4">
        <v>0</v>
      </c>
      <c r="AL646" s="10" t="s">
        <v>1172</v>
      </c>
      <c r="AM646" s="1">
        <v>395262</v>
      </c>
      <c r="AN646" s="1">
        <v>3</v>
      </c>
      <c r="AX646"/>
      <c r="AY646"/>
    </row>
    <row r="647" spans="1:51" x14ac:dyDescent="0.25">
      <c r="A647" t="s">
        <v>721</v>
      </c>
      <c r="B647" t="s">
        <v>82</v>
      </c>
      <c r="C647" t="s">
        <v>932</v>
      </c>
      <c r="D647" t="s">
        <v>756</v>
      </c>
      <c r="E647" s="4">
        <v>104.27173913043478</v>
      </c>
      <c r="F647" s="4">
        <v>333.30326086956529</v>
      </c>
      <c r="G647" s="4">
        <v>25.166304347826088</v>
      </c>
      <c r="H647" s="10">
        <v>7.550572497301386E-2</v>
      </c>
      <c r="I647" s="4">
        <v>312.08043478260873</v>
      </c>
      <c r="J647" s="4">
        <v>25.166304347826088</v>
      </c>
      <c r="K647" s="10">
        <v>8.0640442472328058E-2</v>
      </c>
      <c r="L647" s="4">
        <v>73.927173913043504</v>
      </c>
      <c r="M647" s="4">
        <v>2.6989130434782611</v>
      </c>
      <c r="N647" s="10">
        <v>3.6507726464058331E-2</v>
      </c>
      <c r="O647" s="4">
        <v>52.70434782608698</v>
      </c>
      <c r="P647" s="4">
        <v>2.6989130434782611</v>
      </c>
      <c r="Q647" s="8">
        <v>5.1208546444481091E-2</v>
      </c>
      <c r="R647" s="4">
        <v>15.744565217391305</v>
      </c>
      <c r="S647" s="4">
        <v>0</v>
      </c>
      <c r="T647" s="10">
        <v>0</v>
      </c>
      <c r="U647" s="4">
        <v>5.4782608695652177</v>
      </c>
      <c r="V647" s="4">
        <v>0</v>
      </c>
      <c r="W647" s="10">
        <v>0</v>
      </c>
      <c r="X647" s="4">
        <v>64.05217391304349</v>
      </c>
      <c r="Y647" s="4">
        <v>17.782608695652176</v>
      </c>
      <c r="Z647" s="10">
        <v>0.27762693456421395</v>
      </c>
      <c r="AA647" s="4">
        <v>0</v>
      </c>
      <c r="AB647" s="4">
        <v>0</v>
      </c>
      <c r="AC647" s="10" t="s">
        <v>1172</v>
      </c>
      <c r="AD647" s="4">
        <v>195.32391304347826</v>
      </c>
      <c r="AE647" s="4">
        <v>4.6847826086956523</v>
      </c>
      <c r="AF647" s="10">
        <v>2.3984685416643482E-2</v>
      </c>
      <c r="AG647" s="4">
        <v>0</v>
      </c>
      <c r="AH647" s="4">
        <v>0</v>
      </c>
      <c r="AI647" s="10" t="s">
        <v>1172</v>
      </c>
      <c r="AJ647" s="4">
        <v>0</v>
      </c>
      <c r="AK647" s="4">
        <v>0</v>
      </c>
      <c r="AL647" s="10" t="s">
        <v>1172</v>
      </c>
      <c r="AM647" s="1">
        <v>395173</v>
      </c>
      <c r="AN647" s="1">
        <v>3</v>
      </c>
      <c r="AX647"/>
      <c r="AY647"/>
    </row>
    <row r="648" spans="1:51" x14ac:dyDescent="0.25">
      <c r="A648" t="s">
        <v>721</v>
      </c>
      <c r="B648" t="s">
        <v>603</v>
      </c>
      <c r="C648" t="s">
        <v>963</v>
      </c>
      <c r="D648" t="s">
        <v>785</v>
      </c>
      <c r="E648" s="4">
        <v>46.630434782608695</v>
      </c>
      <c r="F648" s="4">
        <v>166.65489130434784</v>
      </c>
      <c r="G648" s="4">
        <v>8.6956521739130432E-2</v>
      </c>
      <c r="H648" s="10">
        <v>5.2177599504312801E-4</v>
      </c>
      <c r="I648" s="4">
        <v>158.1875</v>
      </c>
      <c r="J648" s="4">
        <v>8.6956521739130432E-2</v>
      </c>
      <c r="K648" s="10">
        <v>5.4970539226633221E-4</v>
      </c>
      <c r="L648" s="4">
        <v>34.540760869565219</v>
      </c>
      <c r="M648" s="4">
        <v>8.6956521739130432E-2</v>
      </c>
      <c r="N648" s="10">
        <v>2.5175045236409408E-3</v>
      </c>
      <c r="O648" s="4">
        <v>26.073369565217391</v>
      </c>
      <c r="P648" s="4">
        <v>8.6956521739130432E-2</v>
      </c>
      <c r="Q648" s="8">
        <v>3.3350703491401771E-3</v>
      </c>
      <c r="R648" s="4">
        <v>4.6956521739130439</v>
      </c>
      <c r="S648" s="4">
        <v>0</v>
      </c>
      <c r="T648" s="10">
        <v>0</v>
      </c>
      <c r="U648" s="4">
        <v>3.7717391304347827</v>
      </c>
      <c r="V648" s="4">
        <v>0</v>
      </c>
      <c r="W648" s="10">
        <v>0</v>
      </c>
      <c r="X648" s="4">
        <v>36.163043478260867</v>
      </c>
      <c r="Y648" s="4">
        <v>0</v>
      </c>
      <c r="Z648" s="10">
        <v>0</v>
      </c>
      <c r="AA648" s="4">
        <v>0</v>
      </c>
      <c r="AB648" s="4">
        <v>0</v>
      </c>
      <c r="AC648" s="10" t="s">
        <v>1172</v>
      </c>
      <c r="AD648" s="4">
        <v>91.266304347826093</v>
      </c>
      <c r="AE648" s="4">
        <v>0</v>
      </c>
      <c r="AF648" s="10">
        <v>0</v>
      </c>
      <c r="AG648" s="4">
        <v>4.6847826086956523</v>
      </c>
      <c r="AH648" s="4">
        <v>0</v>
      </c>
      <c r="AI648" s="10">
        <v>0</v>
      </c>
      <c r="AJ648" s="4">
        <v>0</v>
      </c>
      <c r="AK648" s="4">
        <v>0</v>
      </c>
      <c r="AL648" s="10" t="s">
        <v>1172</v>
      </c>
      <c r="AM648" s="1">
        <v>396015</v>
      </c>
      <c r="AN648" s="1">
        <v>3</v>
      </c>
      <c r="AX648"/>
      <c r="AY648"/>
    </row>
    <row r="649" spans="1:51" x14ac:dyDescent="0.25">
      <c r="A649" t="s">
        <v>721</v>
      </c>
      <c r="B649" t="s">
        <v>238</v>
      </c>
      <c r="C649" t="s">
        <v>849</v>
      </c>
      <c r="D649" t="s">
        <v>781</v>
      </c>
      <c r="E649" s="4">
        <v>280.61956521739131</v>
      </c>
      <c r="F649" s="4">
        <v>886.15630434782622</v>
      </c>
      <c r="G649" s="4">
        <v>150.44293478260869</v>
      </c>
      <c r="H649" s="10">
        <v>0.16977020198860782</v>
      </c>
      <c r="I649" s="4">
        <v>806.71369565217412</v>
      </c>
      <c r="J649" s="4">
        <v>150.44293478260869</v>
      </c>
      <c r="K649" s="10">
        <v>0.18648863356780576</v>
      </c>
      <c r="L649" s="4">
        <v>253.51641304347828</v>
      </c>
      <c r="M649" s="4">
        <v>0</v>
      </c>
      <c r="N649" s="10">
        <v>0</v>
      </c>
      <c r="O649" s="4">
        <v>183.06728260869568</v>
      </c>
      <c r="P649" s="4">
        <v>0</v>
      </c>
      <c r="Q649" s="8">
        <v>0</v>
      </c>
      <c r="R649" s="4">
        <v>55.844130434782606</v>
      </c>
      <c r="S649" s="4">
        <v>0</v>
      </c>
      <c r="T649" s="10">
        <v>0</v>
      </c>
      <c r="U649" s="4">
        <v>14.605</v>
      </c>
      <c r="V649" s="4">
        <v>0</v>
      </c>
      <c r="W649" s="10">
        <v>0</v>
      </c>
      <c r="X649" s="4">
        <v>190.63173913043485</v>
      </c>
      <c r="Y649" s="4">
        <v>63.877717391304351</v>
      </c>
      <c r="Z649" s="10">
        <v>0.33508437620451897</v>
      </c>
      <c r="AA649" s="4">
        <v>8.9934782608695656</v>
      </c>
      <c r="AB649" s="4">
        <v>0</v>
      </c>
      <c r="AC649" s="10">
        <v>0</v>
      </c>
      <c r="AD649" s="4">
        <v>412.19836956521749</v>
      </c>
      <c r="AE649" s="4">
        <v>86.565217391304344</v>
      </c>
      <c r="AF649" s="10">
        <v>0.21000863609094919</v>
      </c>
      <c r="AG649" s="4">
        <v>20.816304347826087</v>
      </c>
      <c r="AH649" s="4">
        <v>0</v>
      </c>
      <c r="AI649" s="10">
        <v>0</v>
      </c>
      <c r="AJ649" s="4">
        <v>0</v>
      </c>
      <c r="AK649" s="4">
        <v>0</v>
      </c>
      <c r="AL649" s="10" t="s">
        <v>1172</v>
      </c>
      <c r="AM649" s="1">
        <v>395435</v>
      </c>
      <c r="AN649" s="1">
        <v>3</v>
      </c>
      <c r="AX649"/>
      <c r="AY649"/>
    </row>
    <row r="650" spans="1:51" x14ac:dyDescent="0.25">
      <c r="A650" t="s">
        <v>721</v>
      </c>
      <c r="B650" t="s">
        <v>145</v>
      </c>
      <c r="C650" t="s">
        <v>965</v>
      </c>
      <c r="D650" t="s">
        <v>768</v>
      </c>
      <c r="E650" s="4">
        <v>137.30434782608697</v>
      </c>
      <c r="F650" s="4">
        <v>495.31597826086966</v>
      </c>
      <c r="G650" s="4">
        <v>43.305326086956526</v>
      </c>
      <c r="H650" s="10">
        <v>8.742969738026253E-2</v>
      </c>
      <c r="I650" s="4">
        <v>484.84391304347832</v>
      </c>
      <c r="J650" s="4">
        <v>43.305326086956526</v>
      </c>
      <c r="K650" s="10">
        <v>8.9318077265565524E-2</v>
      </c>
      <c r="L650" s="4">
        <v>120.46478260869573</v>
      </c>
      <c r="M650" s="4">
        <v>26.049347826086954</v>
      </c>
      <c r="N650" s="10">
        <v>0.2162403588997685</v>
      </c>
      <c r="O650" s="4">
        <v>115.18217391304356</v>
      </c>
      <c r="P650" s="4">
        <v>26.049347826086954</v>
      </c>
      <c r="Q650" s="8">
        <v>0.22615780672582925</v>
      </c>
      <c r="R650" s="4">
        <v>0.93478260869565222</v>
      </c>
      <c r="S650" s="4">
        <v>0</v>
      </c>
      <c r="T650" s="10">
        <v>0</v>
      </c>
      <c r="U650" s="4">
        <v>4.3478260869565215</v>
      </c>
      <c r="V650" s="4">
        <v>0</v>
      </c>
      <c r="W650" s="10">
        <v>0</v>
      </c>
      <c r="X650" s="4">
        <v>68.598369565217396</v>
      </c>
      <c r="Y650" s="4">
        <v>17.255978260869568</v>
      </c>
      <c r="Z650" s="10">
        <v>0.25155085128465154</v>
      </c>
      <c r="AA650" s="4">
        <v>5.1894565217391309</v>
      </c>
      <c r="AB650" s="4">
        <v>0</v>
      </c>
      <c r="AC650" s="10">
        <v>0</v>
      </c>
      <c r="AD650" s="4">
        <v>195.96521739130435</v>
      </c>
      <c r="AE650" s="4">
        <v>0</v>
      </c>
      <c r="AF650" s="10">
        <v>0</v>
      </c>
      <c r="AG650" s="4">
        <v>105.09815217391305</v>
      </c>
      <c r="AH650" s="4">
        <v>0</v>
      </c>
      <c r="AI650" s="10">
        <v>0</v>
      </c>
      <c r="AJ650" s="4">
        <v>0</v>
      </c>
      <c r="AK650" s="4">
        <v>0</v>
      </c>
      <c r="AL650" s="10" t="s">
        <v>1172</v>
      </c>
      <c r="AM650" s="1">
        <v>395300</v>
      </c>
      <c r="AN650" s="1">
        <v>3</v>
      </c>
      <c r="AX650"/>
      <c r="AY650"/>
    </row>
    <row r="651" spans="1:51" x14ac:dyDescent="0.25">
      <c r="A651" t="s">
        <v>721</v>
      </c>
      <c r="B651" t="s">
        <v>662</v>
      </c>
      <c r="C651" t="s">
        <v>1022</v>
      </c>
      <c r="D651" t="s">
        <v>743</v>
      </c>
      <c r="E651" s="4">
        <v>52.826086956521742</v>
      </c>
      <c r="F651" s="4">
        <v>194.66467391304346</v>
      </c>
      <c r="G651" s="4">
        <v>7.6483695652173909</v>
      </c>
      <c r="H651" s="10">
        <v>3.9289971885879564E-2</v>
      </c>
      <c r="I651" s="4">
        <v>177.16467391304346</v>
      </c>
      <c r="J651" s="4">
        <v>7.3005434782608694</v>
      </c>
      <c r="K651" s="10">
        <v>4.1207670338637294E-2</v>
      </c>
      <c r="L651" s="4">
        <v>36.097826086956523</v>
      </c>
      <c r="M651" s="4">
        <v>0.34782608695652173</v>
      </c>
      <c r="N651" s="10">
        <v>9.6356519120746765E-3</v>
      </c>
      <c r="O651" s="4">
        <v>27.923913043478262</v>
      </c>
      <c r="P651" s="4">
        <v>0</v>
      </c>
      <c r="Q651" s="8">
        <v>0</v>
      </c>
      <c r="R651" s="4">
        <v>3.9130434782608696</v>
      </c>
      <c r="S651" s="4">
        <v>0</v>
      </c>
      <c r="T651" s="10">
        <v>0</v>
      </c>
      <c r="U651" s="4">
        <v>4.2608695652173916</v>
      </c>
      <c r="V651" s="4">
        <v>0.34782608695652173</v>
      </c>
      <c r="W651" s="10">
        <v>8.1632653061224483E-2</v>
      </c>
      <c r="X651" s="4">
        <v>53.254347826086963</v>
      </c>
      <c r="Y651" s="4">
        <v>0.98260869565217401</v>
      </c>
      <c r="Z651" s="10">
        <v>1.8451238927215577E-2</v>
      </c>
      <c r="AA651" s="4">
        <v>9.3260869565217384</v>
      </c>
      <c r="AB651" s="4">
        <v>0</v>
      </c>
      <c r="AC651" s="10">
        <v>0</v>
      </c>
      <c r="AD651" s="4">
        <v>87.921195652173907</v>
      </c>
      <c r="AE651" s="4">
        <v>6.1603260869565215</v>
      </c>
      <c r="AF651" s="10">
        <v>7.0066450316798021E-2</v>
      </c>
      <c r="AG651" s="4">
        <v>8.0652173913043477</v>
      </c>
      <c r="AH651" s="4">
        <v>0.15760869565217392</v>
      </c>
      <c r="AI651" s="10">
        <v>1.9541778975741241E-2</v>
      </c>
      <c r="AJ651" s="4">
        <v>0</v>
      </c>
      <c r="AK651" s="4">
        <v>0</v>
      </c>
      <c r="AL651" s="10" t="s">
        <v>1172</v>
      </c>
      <c r="AM651" s="1">
        <v>396130</v>
      </c>
      <c r="AN651" s="1">
        <v>3</v>
      </c>
      <c r="AX651"/>
      <c r="AY651"/>
    </row>
    <row r="652" spans="1:51" x14ac:dyDescent="0.25">
      <c r="A652" t="s">
        <v>721</v>
      </c>
      <c r="B652" t="s">
        <v>159</v>
      </c>
      <c r="C652" t="s">
        <v>974</v>
      </c>
      <c r="D652" t="s">
        <v>756</v>
      </c>
      <c r="E652" s="4">
        <v>48.619565217391305</v>
      </c>
      <c r="F652" s="4">
        <v>301.0271739130435</v>
      </c>
      <c r="G652" s="4">
        <v>0</v>
      </c>
      <c r="H652" s="10">
        <v>0</v>
      </c>
      <c r="I652" s="4">
        <v>250.85869565217391</v>
      </c>
      <c r="J652" s="4">
        <v>0</v>
      </c>
      <c r="K652" s="10">
        <v>0</v>
      </c>
      <c r="L652" s="4">
        <v>79.33967391304347</v>
      </c>
      <c r="M652" s="4">
        <v>0</v>
      </c>
      <c r="N652" s="10">
        <v>0</v>
      </c>
      <c r="O652" s="4">
        <v>29.171195652173914</v>
      </c>
      <c r="P652" s="4">
        <v>0</v>
      </c>
      <c r="Q652" s="8">
        <v>0</v>
      </c>
      <c r="R652" s="4">
        <v>46.418478260869563</v>
      </c>
      <c r="S652" s="4">
        <v>0</v>
      </c>
      <c r="T652" s="10">
        <v>0</v>
      </c>
      <c r="U652" s="4">
        <v>3.75</v>
      </c>
      <c r="V652" s="4">
        <v>0</v>
      </c>
      <c r="W652" s="10">
        <v>0</v>
      </c>
      <c r="X652" s="4">
        <v>61.760869565217391</v>
      </c>
      <c r="Y652" s="4">
        <v>0</v>
      </c>
      <c r="Z652" s="10">
        <v>0</v>
      </c>
      <c r="AA652" s="4">
        <v>0</v>
      </c>
      <c r="AB652" s="4">
        <v>0</v>
      </c>
      <c r="AC652" s="10" t="s">
        <v>1172</v>
      </c>
      <c r="AD652" s="4">
        <v>159.9266304347826</v>
      </c>
      <c r="AE652" s="4">
        <v>0</v>
      </c>
      <c r="AF652" s="10">
        <v>0</v>
      </c>
      <c r="AG652" s="4">
        <v>0</v>
      </c>
      <c r="AH652" s="4">
        <v>0</v>
      </c>
      <c r="AI652" s="10" t="s">
        <v>1172</v>
      </c>
      <c r="AJ652" s="4">
        <v>0</v>
      </c>
      <c r="AK652" s="4">
        <v>0</v>
      </c>
      <c r="AL652" s="10" t="s">
        <v>1172</v>
      </c>
      <c r="AM652" s="1">
        <v>395329</v>
      </c>
      <c r="AN652" s="1">
        <v>3</v>
      </c>
      <c r="AX652"/>
      <c r="AY652"/>
    </row>
    <row r="653" spans="1:51" x14ac:dyDescent="0.25">
      <c r="A653" t="s">
        <v>721</v>
      </c>
      <c r="B653" t="s">
        <v>612</v>
      </c>
      <c r="C653" t="s">
        <v>1115</v>
      </c>
      <c r="D653" t="s">
        <v>781</v>
      </c>
      <c r="E653" s="4">
        <v>73.652173913043484</v>
      </c>
      <c r="F653" s="4">
        <v>247.48608695652177</v>
      </c>
      <c r="G653" s="4">
        <v>22.086195652173906</v>
      </c>
      <c r="H653" s="10">
        <v>8.9242170837886325E-2</v>
      </c>
      <c r="I653" s="4">
        <v>219.43836956521741</v>
      </c>
      <c r="J653" s="4">
        <v>22.086195652173906</v>
      </c>
      <c r="K653" s="10">
        <v>0.10064874112915725</v>
      </c>
      <c r="L653" s="4">
        <v>88.162717391304369</v>
      </c>
      <c r="M653" s="4">
        <v>17.057826086956517</v>
      </c>
      <c r="N653" s="10">
        <v>0.19348117426152472</v>
      </c>
      <c r="O653" s="4">
        <v>60.115000000000009</v>
      </c>
      <c r="P653" s="4">
        <v>17.057826086956517</v>
      </c>
      <c r="Q653" s="8">
        <v>0.28375324107055666</v>
      </c>
      <c r="R653" s="4">
        <v>21.725217391304351</v>
      </c>
      <c r="S653" s="4">
        <v>0</v>
      </c>
      <c r="T653" s="10">
        <v>0</v>
      </c>
      <c r="U653" s="4">
        <v>6.3224999999999998</v>
      </c>
      <c r="V653" s="4">
        <v>0</v>
      </c>
      <c r="W653" s="10">
        <v>0</v>
      </c>
      <c r="X653" s="4">
        <v>37.967065217391315</v>
      </c>
      <c r="Y653" s="4">
        <v>0.33423913043478259</v>
      </c>
      <c r="Z653" s="10">
        <v>8.8033965364718251E-3</v>
      </c>
      <c r="AA653" s="4">
        <v>0</v>
      </c>
      <c r="AB653" s="4">
        <v>0</v>
      </c>
      <c r="AC653" s="10" t="s">
        <v>1172</v>
      </c>
      <c r="AD653" s="4">
        <v>121.3563043478261</v>
      </c>
      <c r="AE653" s="4">
        <v>4.6941304347826085</v>
      </c>
      <c r="AF653" s="10">
        <v>3.8680565134288358E-2</v>
      </c>
      <c r="AG653" s="4">
        <v>0</v>
      </c>
      <c r="AH653" s="4">
        <v>0</v>
      </c>
      <c r="AI653" s="10" t="s">
        <v>1172</v>
      </c>
      <c r="AJ653" s="4">
        <v>0</v>
      </c>
      <c r="AK653" s="4">
        <v>0</v>
      </c>
      <c r="AL653" s="10" t="s">
        <v>1172</v>
      </c>
      <c r="AM653" s="1">
        <v>396056</v>
      </c>
      <c r="AN653" s="1">
        <v>3</v>
      </c>
      <c r="AX653"/>
      <c r="AY653"/>
    </row>
    <row r="654" spans="1:51" x14ac:dyDescent="0.25">
      <c r="A654" t="s">
        <v>721</v>
      </c>
      <c r="B654" t="s">
        <v>165</v>
      </c>
      <c r="C654" t="s">
        <v>880</v>
      </c>
      <c r="D654" t="s">
        <v>788</v>
      </c>
      <c r="E654" s="4">
        <v>114.75</v>
      </c>
      <c r="F654" s="4">
        <v>375.53260869565219</v>
      </c>
      <c r="G654" s="4">
        <v>0</v>
      </c>
      <c r="H654" s="10">
        <v>0</v>
      </c>
      <c r="I654" s="4">
        <v>346.42119565217394</v>
      </c>
      <c r="J654" s="4">
        <v>0</v>
      </c>
      <c r="K654" s="10">
        <v>0</v>
      </c>
      <c r="L654" s="4">
        <v>57.051630434782609</v>
      </c>
      <c r="M654" s="4">
        <v>0</v>
      </c>
      <c r="N654" s="10">
        <v>0</v>
      </c>
      <c r="O654" s="4">
        <v>27.940217391304348</v>
      </c>
      <c r="P654" s="4">
        <v>0</v>
      </c>
      <c r="Q654" s="8">
        <v>0</v>
      </c>
      <c r="R654" s="4">
        <v>24.671195652173914</v>
      </c>
      <c r="S654" s="4">
        <v>0</v>
      </c>
      <c r="T654" s="10">
        <v>0</v>
      </c>
      <c r="U654" s="4">
        <v>4.4402173913043477</v>
      </c>
      <c r="V654" s="4">
        <v>0</v>
      </c>
      <c r="W654" s="10">
        <v>0</v>
      </c>
      <c r="X654" s="4">
        <v>97.372282608695656</v>
      </c>
      <c r="Y654" s="4">
        <v>0</v>
      </c>
      <c r="Z654" s="10">
        <v>0</v>
      </c>
      <c r="AA654" s="4">
        <v>0</v>
      </c>
      <c r="AB654" s="4">
        <v>0</v>
      </c>
      <c r="AC654" s="10" t="s">
        <v>1172</v>
      </c>
      <c r="AD654" s="4">
        <v>203.11684782608697</v>
      </c>
      <c r="AE654" s="4">
        <v>0</v>
      </c>
      <c r="AF654" s="10">
        <v>0</v>
      </c>
      <c r="AG654" s="4">
        <v>17.991847826086957</v>
      </c>
      <c r="AH654" s="4">
        <v>0</v>
      </c>
      <c r="AI654" s="10">
        <v>0</v>
      </c>
      <c r="AJ654" s="4">
        <v>0</v>
      </c>
      <c r="AK654" s="4">
        <v>0</v>
      </c>
      <c r="AL654" s="10" t="s">
        <v>1172</v>
      </c>
      <c r="AM654" s="1">
        <v>395335</v>
      </c>
      <c r="AN654" s="1">
        <v>3</v>
      </c>
      <c r="AX654"/>
      <c r="AY654"/>
    </row>
    <row r="655" spans="1:51" x14ac:dyDescent="0.25">
      <c r="A655" t="s">
        <v>721</v>
      </c>
      <c r="B655" t="s">
        <v>405</v>
      </c>
      <c r="C655" t="s">
        <v>853</v>
      </c>
      <c r="D655" t="s">
        <v>793</v>
      </c>
      <c r="E655" s="4">
        <v>98.532608695652172</v>
      </c>
      <c r="F655" s="4">
        <v>479.84967391304338</v>
      </c>
      <c r="G655" s="4">
        <v>26.113260869565224</v>
      </c>
      <c r="H655" s="10">
        <v>5.4419669928331291E-2</v>
      </c>
      <c r="I655" s="4">
        <v>452.41760869565212</v>
      </c>
      <c r="J655" s="4">
        <v>26.113260869565224</v>
      </c>
      <c r="K655" s="10">
        <v>5.7719373356955241E-2</v>
      </c>
      <c r="L655" s="4">
        <v>79.59782608695653</v>
      </c>
      <c r="M655" s="4">
        <v>0</v>
      </c>
      <c r="N655" s="10">
        <v>0</v>
      </c>
      <c r="O655" s="4">
        <v>52.165760869565219</v>
      </c>
      <c r="P655" s="4">
        <v>0</v>
      </c>
      <c r="Q655" s="8">
        <v>0</v>
      </c>
      <c r="R655" s="4">
        <v>22.040760869565219</v>
      </c>
      <c r="S655" s="4">
        <v>0</v>
      </c>
      <c r="T655" s="10">
        <v>0</v>
      </c>
      <c r="U655" s="4">
        <v>5.3913043478260869</v>
      </c>
      <c r="V655" s="4">
        <v>0</v>
      </c>
      <c r="W655" s="10">
        <v>0</v>
      </c>
      <c r="X655" s="4">
        <v>92.052173913043475</v>
      </c>
      <c r="Y655" s="4">
        <v>3.6391304347826088</v>
      </c>
      <c r="Z655" s="10">
        <v>3.9533345928584929E-2</v>
      </c>
      <c r="AA655" s="4">
        <v>0</v>
      </c>
      <c r="AB655" s="4">
        <v>0</v>
      </c>
      <c r="AC655" s="10" t="s">
        <v>1172</v>
      </c>
      <c r="AD655" s="4">
        <v>308.1996739130434</v>
      </c>
      <c r="AE655" s="4">
        <v>22.474130434782616</v>
      </c>
      <c r="AF655" s="10">
        <v>7.2920682067702483E-2</v>
      </c>
      <c r="AG655" s="4">
        <v>0</v>
      </c>
      <c r="AH655" s="4">
        <v>0</v>
      </c>
      <c r="AI655" s="10" t="s">
        <v>1172</v>
      </c>
      <c r="AJ655" s="4">
        <v>0</v>
      </c>
      <c r="AK655" s="4">
        <v>0</v>
      </c>
      <c r="AL655" s="10" t="s">
        <v>1172</v>
      </c>
      <c r="AM655" s="1">
        <v>395678</v>
      </c>
      <c r="AN655" s="1">
        <v>3</v>
      </c>
      <c r="AX655"/>
      <c r="AY655"/>
    </row>
    <row r="656" spans="1:51" x14ac:dyDescent="0.25">
      <c r="A656" t="s">
        <v>721</v>
      </c>
      <c r="B656" t="s">
        <v>187</v>
      </c>
      <c r="C656" t="s">
        <v>853</v>
      </c>
      <c r="D656" t="s">
        <v>793</v>
      </c>
      <c r="E656" s="4">
        <v>101.46739130434783</v>
      </c>
      <c r="F656" s="4">
        <v>313.4717391304348</v>
      </c>
      <c r="G656" s="4">
        <v>29.485869565217371</v>
      </c>
      <c r="H656" s="10">
        <v>9.4062289784114711E-2</v>
      </c>
      <c r="I656" s="4">
        <v>303.73260869565217</v>
      </c>
      <c r="J656" s="4">
        <v>29.485869565217371</v>
      </c>
      <c r="K656" s="10">
        <v>9.7078379867875708E-2</v>
      </c>
      <c r="L656" s="4">
        <v>60.25652173913042</v>
      </c>
      <c r="M656" s="4">
        <v>0</v>
      </c>
      <c r="N656" s="10">
        <v>0</v>
      </c>
      <c r="O656" s="4">
        <v>50.517391304347811</v>
      </c>
      <c r="P656" s="4">
        <v>0</v>
      </c>
      <c r="Q656" s="8">
        <v>0</v>
      </c>
      <c r="R656" s="4">
        <v>4.1739130434782608</v>
      </c>
      <c r="S656" s="4">
        <v>0</v>
      </c>
      <c r="T656" s="10">
        <v>0</v>
      </c>
      <c r="U656" s="4">
        <v>5.5652173913043477</v>
      </c>
      <c r="V656" s="4">
        <v>0</v>
      </c>
      <c r="W656" s="10">
        <v>0</v>
      </c>
      <c r="X656" s="4">
        <v>70.18695652173912</v>
      </c>
      <c r="Y656" s="4">
        <v>16.456521739130419</v>
      </c>
      <c r="Z656" s="10">
        <v>0.23446695161989697</v>
      </c>
      <c r="AA656" s="4">
        <v>0</v>
      </c>
      <c r="AB656" s="4">
        <v>0</v>
      </c>
      <c r="AC656" s="10" t="s">
        <v>1172</v>
      </c>
      <c r="AD656" s="4">
        <v>182.5934782608696</v>
      </c>
      <c r="AE656" s="4">
        <v>13.029347826086951</v>
      </c>
      <c r="AF656" s="10">
        <v>7.1357136904265789E-2</v>
      </c>
      <c r="AG656" s="4">
        <v>0.43478260869565216</v>
      </c>
      <c r="AH656" s="4">
        <v>0</v>
      </c>
      <c r="AI656" s="10">
        <v>0</v>
      </c>
      <c r="AJ656" s="4">
        <v>0</v>
      </c>
      <c r="AK656" s="4">
        <v>0</v>
      </c>
      <c r="AL656" s="10" t="s">
        <v>1172</v>
      </c>
      <c r="AM656" s="1">
        <v>395364</v>
      </c>
      <c r="AN656" s="1">
        <v>3</v>
      </c>
      <c r="AX656"/>
      <c r="AY656"/>
    </row>
    <row r="657" spans="1:51" x14ac:dyDescent="0.25">
      <c r="A657" t="s">
        <v>721</v>
      </c>
      <c r="B657" t="s">
        <v>208</v>
      </c>
      <c r="C657" t="s">
        <v>853</v>
      </c>
      <c r="D657" t="s">
        <v>793</v>
      </c>
      <c r="E657" s="4">
        <v>87.663043478260875</v>
      </c>
      <c r="F657" s="4">
        <v>294.93152173913052</v>
      </c>
      <c r="G657" s="4">
        <v>71.363043478260892</v>
      </c>
      <c r="H657" s="10">
        <v>0.24196478917361069</v>
      </c>
      <c r="I657" s="4">
        <v>285.97500000000008</v>
      </c>
      <c r="J657" s="4">
        <v>71.363043478260892</v>
      </c>
      <c r="K657" s="10">
        <v>0.2495429442372965</v>
      </c>
      <c r="L657" s="4">
        <v>41.676086956521743</v>
      </c>
      <c r="M657" s="4">
        <v>10.151086956521736</v>
      </c>
      <c r="N657" s="10">
        <v>0.24357101872620093</v>
      </c>
      <c r="O657" s="4">
        <v>32.719565217391313</v>
      </c>
      <c r="P657" s="4">
        <v>10.151086956521736</v>
      </c>
      <c r="Q657" s="8">
        <v>0.31024516643412381</v>
      </c>
      <c r="R657" s="4">
        <v>4.7826086956521738</v>
      </c>
      <c r="S657" s="4">
        <v>0</v>
      </c>
      <c r="T657" s="10">
        <v>0</v>
      </c>
      <c r="U657" s="4">
        <v>4.1739130434782608</v>
      </c>
      <c r="V657" s="4">
        <v>0</v>
      </c>
      <c r="W657" s="10">
        <v>0</v>
      </c>
      <c r="X657" s="4">
        <v>84.8</v>
      </c>
      <c r="Y657" s="4">
        <v>31.16847826086957</v>
      </c>
      <c r="Z657" s="10">
        <v>0.36755280968006571</v>
      </c>
      <c r="AA657" s="4">
        <v>0</v>
      </c>
      <c r="AB657" s="4">
        <v>0</v>
      </c>
      <c r="AC657" s="10" t="s">
        <v>1172</v>
      </c>
      <c r="AD657" s="4">
        <v>163.12391304347835</v>
      </c>
      <c r="AE657" s="4">
        <v>30.043478260869581</v>
      </c>
      <c r="AF657" s="10">
        <v>0.1841758066020763</v>
      </c>
      <c r="AG657" s="4">
        <v>5.3315217391304364</v>
      </c>
      <c r="AH657" s="4">
        <v>0</v>
      </c>
      <c r="AI657" s="10">
        <v>0</v>
      </c>
      <c r="AJ657" s="4">
        <v>0</v>
      </c>
      <c r="AK657" s="4">
        <v>0</v>
      </c>
      <c r="AL657" s="10" t="s">
        <v>1172</v>
      </c>
      <c r="AM657" s="1">
        <v>395396</v>
      </c>
      <c r="AN657" s="1">
        <v>3</v>
      </c>
      <c r="AX657"/>
      <c r="AY657"/>
    </row>
    <row r="658" spans="1:51" x14ac:dyDescent="0.25">
      <c r="A658" t="s">
        <v>721</v>
      </c>
      <c r="B658" t="s">
        <v>407</v>
      </c>
      <c r="C658" t="s">
        <v>1063</v>
      </c>
      <c r="D658" t="s">
        <v>776</v>
      </c>
      <c r="E658" s="4">
        <v>97.402173913043484</v>
      </c>
      <c r="F658" s="4">
        <v>69.34673913043477</v>
      </c>
      <c r="G658" s="4">
        <v>0.22608695652173913</v>
      </c>
      <c r="H658" s="10">
        <v>3.2602391887020178E-3</v>
      </c>
      <c r="I658" s="4">
        <v>43.75</v>
      </c>
      <c r="J658" s="4">
        <v>0.22608695652173913</v>
      </c>
      <c r="K658" s="10">
        <v>5.1677018633540369E-3</v>
      </c>
      <c r="L658" s="4">
        <v>13.452173913043477</v>
      </c>
      <c r="M658" s="4">
        <v>0</v>
      </c>
      <c r="N658" s="10">
        <v>0</v>
      </c>
      <c r="O658" s="4">
        <v>7.7869565217391292</v>
      </c>
      <c r="P658" s="4">
        <v>0</v>
      </c>
      <c r="Q658" s="8">
        <v>0</v>
      </c>
      <c r="R658" s="4">
        <v>2.8978260869565218</v>
      </c>
      <c r="S658" s="4">
        <v>0</v>
      </c>
      <c r="T658" s="10">
        <v>0</v>
      </c>
      <c r="U658" s="4">
        <v>2.7673913043478264</v>
      </c>
      <c r="V658" s="4">
        <v>0</v>
      </c>
      <c r="W658" s="10">
        <v>0</v>
      </c>
      <c r="X658" s="4">
        <v>2.5739130434782611</v>
      </c>
      <c r="Y658" s="4">
        <v>0</v>
      </c>
      <c r="Z658" s="10">
        <v>0</v>
      </c>
      <c r="AA658" s="4">
        <v>19.931521739130432</v>
      </c>
      <c r="AB658" s="4">
        <v>0</v>
      </c>
      <c r="AC658" s="10">
        <v>0</v>
      </c>
      <c r="AD658" s="4">
        <v>33.389130434782608</v>
      </c>
      <c r="AE658" s="4">
        <v>0.22608695652173913</v>
      </c>
      <c r="AF658" s="10">
        <v>6.7712741714955399E-3</v>
      </c>
      <c r="AG658" s="4">
        <v>0</v>
      </c>
      <c r="AH658" s="4">
        <v>0</v>
      </c>
      <c r="AI658" s="10" t="s">
        <v>1172</v>
      </c>
      <c r="AJ658" s="4">
        <v>0</v>
      </c>
      <c r="AK658" s="4">
        <v>0</v>
      </c>
      <c r="AL658" s="10" t="s">
        <v>1172</v>
      </c>
      <c r="AM658" s="1">
        <v>395680</v>
      </c>
      <c r="AN658" s="1">
        <v>3</v>
      </c>
      <c r="AX658"/>
      <c r="AY658"/>
    </row>
    <row r="659" spans="1:51" x14ac:dyDescent="0.25">
      <c r="A659" t="s">
        <v>721</v>
      </c>
      <c r="B659" t="s">
        <v>661</v>
      </c>
      <c r="C659" t="s">
        <v>881</v>
      </c>
      <c r="D659" t="s">
        <v>774</v>
      </c>
      <c r="E659" s="4">
        <v>163.82608695652175</v>
      </c>
      <c r="F659" s="4">
        <v>552.96054347826112</v>
      </c>
      <c r="G659" s="4">
        <v>168.32282608695652</v>
      </c>
      <c r="H659" s="10">
        <v>0.30440295979919929</v>
      </c>
      <c r="I659" s="4">
        <v>483.76804347826106</v>
      </c>
      <c r="J659" s="4">
        <v>156.72043478260866</v>
      </c>
      <c r="K659" s="10">
        <v>0.32395780766294285</v>
      </c>
      <c r="L659" s="4">
        <v>68.424021739130438</v>
      </c>
      <c r="M659" s="4">
        <v>11.602391304347828</v>
      </c>
      <c r="N659" s="10">
        <v>0.16956605311190928</v>
      </c>
      <c r="O659" s="4">
        <v>13.046739130434782</v>
      </c>
      <c r="P659" s="4">
        <v>0</v>
      </c>
      <c r="Q659" s="8">
        <v>0</v>
      </c>
      <c r="R659" s="4">
        <v>51.464239130434784</v>
      </c>
      <c r="S659" s="4">
        <v>11.602391304347828</v>
      </c>
      <c r="T659" s="10">
        <v>0.22544569783577031</v>
      </c>
      <c r="U659" s="4">
        <v>3.9130434782608696</v>
      </c>
      <c r="V659" s="4">
        <v>0</v>
      </c>
      <c r="W659" s="10">
        <v>0</v>
      </c>
      <c r="X659" s="4">
        <v>144.3767391304348</v>
      </c>
      <c r="Y659" s="4">
        <v>55.720108695652172</v>
      </c>
      <c r="Z659" s="10">
        <v>0.3859354978596154</v>
      </c>
      <c r="AA659" s="4">
        <v>13.815217391304348</v>
      </c>
      <c r="AB659" s="4">
        <v>0</v>
      </c>
      <c r="AC659" s="10">
        <v>0</v>
      </c>
      <c r="AD659" s="4">
        <v>321.66695652173928</v>
      </c>
      <c r="AE659" s="4">
        <v>101.00032608695651</v>
      </c>
      <c r="AF659" s="10">
        <v>0.31399036810960279</v>
      </c>
      <c r="AG659" s="4">
        <v>4.6776086956521734</v>
      </c>
      <c r="AH659" s="4">
        <v>0</v>
      </c>
      <c r="AI659" s="10">
        <v>0</v>
      </c>
      <c r="AJ659" s="4">
        <v>0</v>
      </c>
      <c r="AK659" s="4">
        <v>0</v>
      </c>
      <c r="AL659" s="10" t="s">
        <v>1172</v>
      </c>
      <c r="AM659" s="1">
        <v>396129</v>
      </c>
      <c r="AN659" s="1">
        <v>3</v>
      </c>
      <c r="AX659"/>
      <c r="AY659"/>
    </row>
    <row r="660" spans="1:51" x14ac:dyDescent="0.25">
      <c r="A660" t="s">
        <v>721</v>
      </c>
      <c r="B660" t="s">
        <v>280</v>
      </c>
      <c r="C660" t="s">
        <v>888</v>
      </c>
      <c r="D660" t="s">
        <v>756</v>
      </c>
      <c r="E660" s="4">
        <v>38.847826086956523</v>
      </c>
      <c r="F660" s="4">
        <v>140.02173913043478</v>
      </c>
      <c r="G660" s="4">
        <v>0</v>
      </c>
      <c r="H660" s="10">
        <v>0</v>
      </c>
      <c r="I660" s="4">
        <v>127.18478260869566</v>
      </c>
      <c r="J660" s="4">
        <v>0</v>
      </c>
      <c r="K660" s="10">
        <v>0</v>
      </c>
      <c r="L660" s="4">
        <v>30.347826086956523</v>
      </c>
      <c r="M660" s="4">
        <v>0</v>
      </c>
      <c r="N660" s="10">
        <v>0</v>
      </c>
      <c r="O660" s="4">
        <v>17.510869565217391</v>
      </c>
      <c r="P660" s="4">
        <v>0</v>
      </c>
      <c r="Q660" s="8">
        <v>0</v>
      </c>
      <c r="R660" s="4">
        <v>7.4891304347826084</v>
      </c>
      <c r="S660" s="4">
        <v>0</v>
      </c>
      <c r="T660" s="10">
        <v>0</v>
      </c>
      <c r="U660" s="4">
        <v>5.3478260869565215</v>
      </c>
      <c r="V660" s="4">
        <v>0</v>
      </c>
      <c r="W660" s="10">
        <v>0</v>
      </c>
      <c r="X660" s="4">
        <v>26.717391304347824</v>
      </c>
      <c r="Y660" s="4">
        <v>0</v>
      </c>
      <c r="Z660" s="10">
        <v>0</v>
      </c>
      <c r="AA660" s="4">
        <v>0</v>
      </c>
      <c r="AB660" s="4">
        <v>0</v>
      </c>
      <c r="AC660" s="10" t="s">
        <v>1172</v>
      </c>
      <c r="AD660" s="4">
        <v>82.956521739130437</v>
      </c>
      <c r="AE660" s="4">
        <v>0</v>
      </c>
      <c r="AF660" s="10">
        <v>0</v>
      </c>
      <c r="AG660" s="4">
        <v>0</v>
      </c>
      <c r="AH660" s="4">
        <v>0</v>
      </c>
      <c r="AI660" s="10" t="s">
        <v>1172</v>
      </c>
      <c r="AJ660" s="4">
        <v>0</v>
      </c>
      <c r="AK660" s="4">
        <v>0</v>
      </c>
      <c r="AL660" s="10" t="s">
        <v>1172</v>
      </c>
      <c r="AM660" s="1">
        <v>395492</v>
      </c>
      <c r="AN660" s="1">
        <v>3</v>
      </c>
      <c r="AX660"/>
      <c r="AY660"/>
    </row>
    <row r="661" spans="1:51" x14ac:dyDescent="0.25">
      <c r="A661" t="s">
        <v>721</v>
      </c>
      <c r="B661" t="s">
        <v>464</v>
      </c>
      <c r="C661" t="s">
        <v>948</v>
      </c>
      <c r="D661" t="s">
        <v>736</v>
      </c>
      <c r="E661" s="4">
        <v>79.043478260869563</v>
      </c>
      <c r="F661" s="4">
        <v>282.03108695652173</v>
      </c>
      <c r="G661" s="4">
        <v>0</v>
      </c>
      <c r="H661" s="10">
        <v>0</v>
      </c>
      <c r="I661" s="4">
        <v>264.24847826086955</v>
      </c>
      <c r="J661" s="4">
        <v>0</v>
      </c>
      <c r="K661" s="10">
        <v>0</v>
      </c>
      <c r="L661" s="4">
        <v>74.967173913043482</v>
      </c>
      <c r="M661" s="4">
        <v>0</v>
      </c>
      <c r="N661" s="10">
        <v>0</v>
      </c>
      <c r="O661" s="4">
        <v>59.214456521739123</v>
      </c>
      <c r="P661" s="4">
        <v>0</v>
      </c>
      <c r="Q661" s="8">
        <v>0</v>
      </c>
      <c r="R661" s="4">
        <v>10.361413043478262</v>
      </c>
      <c r="S661" s="4">
        <v>0</v>
      </c>
      <c r="T661" s="10">
        <v>0</v>
      </c>
      <c r="U661" s="4">
        <v>5.3913043478260869</v>
      </c>
      <c r="V661" s="4">
        <v>0</v>
      </c>
      <c r="W661" s="10">
        <v>0</v>
      </c>
      <c r="X661" s="4">
        <v>45.850108695652175</v>
      </c>
      <c r="Y661" s="4">
        <v>0</v>
      </c>
      <c r="Z661" s="10">
        <v>0</v>
      </c>
      <c r="AA661" s="4">
        <v>2.0298913043478262</v>
      </c>
      <c r="AB661" s="4">
        <v>0</v>
      </c>
      <c r="AC661" s="10">
        <v>0</v>
      </c>
      <c r="AD661" s="4">
        <v>159.18391304347824</v>
      </c>
      <c r="AE661" s="4">
        <v>0</v>
      </c>
      <c r="AF661" s="10">
        <v>0</v>
      </c>
      <c r="AG661" s="4">
        <v>0</v>
      </c>
      <c r="AH661" s="4">
        <v>0</v>
      </c>
      <c r="AI661" s="10" t="s">
        <v>1172</v>
      </c>
      <c r="AJ661" s="4">
        <v>0</v>
      </c>
      <c r="AK661" s="4">
        <v>0</v>
      </c>
      <c r="AL661" s="10" t="s">
        <v>1172</v>
      </c>
      <c r="AM661" s="1">
        <v>395762</v>
      </c>
      <c r="AN661" s="1">
        <v>3</v>
      </c>
      <c r="AX661"/>
      <c r="AY661"/>
    </row>
    <row r="662" spans="1:51" x14ac:dyDescent="0.25">
      <c r="A662" t="s">
        <v>721</v>
      </c>
      <c r="B662" t="s">
        <v>448</v>
      </c>
      <c r="C662" t="s">
        <v>1026</v>
      </c>
      <c r="D662" t="s">
        <v>756</v>
      </c>
      <c r="E662" s="4">
        <v>43.880434782608695</v>
      </c>
      <c r="F662" s="4">
        <v>181.77989130434781</v>
      </c>
      <c r="G662" s="4">
        <v>0</v>
      </c>
      <c r="H662" s="10">
        <v>0</v>
      </c>
      <c r="I662" s="4">
        <v>168.20380434782609</v>
      </c>
      <c r="J662" s="4">
        <v>0</v>
      </c>
      <c r="K662" s="10">
        <v>0</v>
      </c>
      <c r="L662" s="4">
        <v>47.649456521739133</v>
      </c>
      <c r="M662" s="4">
        <v>0</v>
      </c>
      <c r="N662" s="10">
        <v>0</v>
      </c>
      <c r="O662" s="4">
        <v>34.073369565217391</v>
      </c>
      <c r="P662" s="4">
        <v>0</v>
      </c>
      <c r="Q662" s="8">
        <v>0</v>
      </c>
      <c r="R662" s="4">
        <v>8.445652173913043</v>
      </c>
      <c r="S662" s="4">
        <v>0</v>
      </c>
      <c r="T662" s="10">
        <v>0</v>
      </c>
      <c r="U662" s="4">
        <v>5.1304347826086953</v>
      </c>
      <c r="V662" s="4">
        <v>0</v>
      </c>
      <c r="W662" s="10">
        <v>0</v>
      </c>
      <c r="X662" s="4">
        <v>34.339673913043477</v>
      </c>
      <c r="Y662" s="4">
        <v>0</v>
      </c>
      <c r="Z662" s="10">
        <v>0</v>
      </c>
      <c r="AA662" s="4">
        <v>0</v>
      </c>
      <c r="AB662" s="4">
        <v>0</v>
      </c>
      <c r="AC662" s="10" t="s">
        <v>1172</v>
      </c>
      <c r="AD662" s="4">
        <v>99.790760869565219</v>
      </c>
      <c r="AE662" s="4">
        <v>0</v>
      </c>
      <c r="AF662" s="10">
        <v>0</v>
      </c>
      <c r="AG662" s="4">
        <v>0</v>
      </c>
      <c r="AH662" s="4">
        <v>0</v>
      </c>
      <c r="AI662" s="10" t="s">
        <v>1172</v>
      </c>
      <c r="AJ662" s="4">
        <v>0</v>
      </c>
      <c r="AK662" s="4">
        <v>0</v>
      </c>
      <c r="AL662" s="10" t="s">
        <v>1172</v>
      </c>
      <c r="AM662" s="1">
        <v>395736</v>
      </c>
      <c r="AN662" s="1">
        <v>3</v>
      </c>
      <c r="AX662"/>
      <c r="AY662"/>
    </row>
    <row r="663" spans="1:51" x14ac:dyDescent="0.25">
      <c r="A663" t="s">
        <v>721</v>
      </c>
      <c r="B663" t="s">
        <v>278</v>
      </c>
      <c r="C663" t="s">
        <v>1021</v>
      </c>
      <c r="D663" t="s">
        <v>767</v>
      </c>
      <c r="E663" s="4">
        <v>82.086956521739125</v>
      </c>
      <c r="F663" s="4">
        <v>287.883152173913</v>
      </c>
      <c r="G663" s="4">
        <v>0</v>
      </c>
      <c r="H663" s="10">
        <v>0</v>
      </c>
      <c r="I663" s="4">
        <v>272.04619565217388</v>
      </c>
      <c r="J663" s="4">
        <v>0</v>
      </c>
      <c r="K663" s="10">
        <v>0</v>
      </c>
      <c r="L663" s="4">
        <v>71.508152173913032</v>
      </c>
      <c r="M663" s="4">
        <v>0</v>
      </c>
      <c r="N663" s="10">
        <v>0</v>
      </c>
      <c r="O663" s="4">
        <v>55.671195652173914</v>
      </c>
      <c r="P663" s="4">
        <v>0</v>
      </c>
      <c r="Q663" s="8">
        <v>0</v>
      </c>
      <c r="R663" s="4">
        <v>10.706521739130435</v>
      </c>
      <c r="S663" s="4">
        <v>0</v>
      </c>
      <c r="T663" s="10">
        <v>0</v>
      </c>
      <c r="U663" s="4">
        <v>5.1304347826086953</v>
      </c>
      <c r="V663" s="4">
        <v>0</v>
      </c>
      <c r="W663" s="10">
        <v>0</v>
      </c>
      <c r="X663" s="4">
        <v>45.182065217391305</v>
      </c>
      <c r="Y663" s="4">
        <v>0</v>
      </c>
      <c r="Z663" s="10">
        <v>0</v>
      </c>
      <c r="AA663" s="4">
        <v>0</v>
      </c>
      <c r="AB663" s="4">
        <v>0</v>
      </c>
      <c r="AC663" s="10" t="s">
        <v>1172</v>
      </c>
      <c r="AD663" s="4">
        <v>171.19293478260869</v>
      </c>
      <c r="AE663" s="4">
        <v>0</v>
      </c>
      <c r="AF663" s="10">
        <v>0</v>
      </c>
      <c r="AG663" s="4">
        <v>0</v>
      </c>
      <c r="AH663" s="4">
        <v>0</v>
      </c>
      <c r="AI663" s="10" t="s">
        <v>1172</v>
      </c>
      <c r="AJ663" s="4">
        <v>0</v>
      </c>
      <c r="AK663" s="4">
        <v>0</v>
      </c>
      <c r="AL663" s="10" t="s">
        <v>1172</v>
      </c>
      <c r="AM663" s="1">
        <v>395490</v>
      </c>
      <c r="AN663" s="1">
        <v>3</v>
      </c>
      <c r="AX663"/>
      <c r="AY663"/>
    </row>
    <row r="664" spans="1:51" x14ac:dyDescent="0.25">
      <c r="A664" t="s">
        <v>721</v>
      </c>
      <c r="B664" t="s">
        <v>283</v>
      </c>
      <c r="C664" t="s">
        <v>1024</v>
      </c>
      <c r="D664" t="s">
        <v>736</v>
      </c>
      <c r="E664" s="4">
        <v>15.565217391304348</v>
      </c>
      <c r="F664" s="4">
        <v>54.666086956521767</v>
      </c>
      <c r="G664" s="4">
        <v>0</v>
      </c>
      <c r="H664" s="10">
        <v>0</v>
      </c>
      <c r="I664" s="4">
        <v>52.208804347826117</v>
      </c>
      <c r="J664" s="4">
        <v>0</v>
      </c>
      <c r="K664" s="10">
        <v>0</v>
      </c>
      <c r="L664" s="4">
        <v>16.857934782608705</v>
      </c>
      <c r="M664" s="4">
        <v>0</v>
      </c>
      <c r="N664" s="10">
        <v>0</v>
      </c>
      <c r="O664" s="4">
        <v>14.400652173913056</v>
      </c>
      <c r="P664" s="4">
        <v>0</v>
      </c>
      <c r="Q664" s="8">
        <v>0</v>
      </c>
      <c r="R664" s="4">
        <v>1.1859782608695648</v>
      </c>
      <c r="S664" s="4">
        <v>0</v>
      </c>
      <c r="T664" s="10">
        <v>0</v>
      </c>
      <c r="U664" s="4">
        <v>1.2713043478260864</v>
      </c>
      <c r="V664" s="4">
        <v>0</v>
      </c>
      <c r="W664" s="10">
        <v>0</v>
      </c>
      <c r="X664" s="4">
        <v>7.8190217391304389</v>
      </c>
      <c r="Y664" s="4">
        <v>0</v>
      </c>
      <c r="Z664" s="10">
        <v>0</v>
      </c>
      <c r="AA664" s="4">
        <v>0</v>
      </c>
      <c r="AB664" s="4">
        <v>0</v>
      </c>
      <c r="AC664" s="10" t="s">
        <v>1172</v>
      </c>
      <c r="AD664" s="4">
        <v>29.989130434782627</v>
      </c>
      <c r="AE664" s="4">
        <v>0</v>
      </c>
      <c r="AF664" s="10">
        <v>0</v>
      </c>
      <c r="AG664" s="4">
        <v>0</v>
      </c>
      <c r="AH664" s="4">
        <v>0</v>
      </c>
      <c r="AI664" s="10" t="s">
        <v>1172</v>
      </c>
      <c r="AJ664" s="4">
        <v>0</v>
      </c>
      <c r="AK664" s="4">
        <v>0</v>
      </c>
      <c r="AL664" s="10" t="s">
        <v>1172</v>
      </c>
      <c r="AM664" s="1">
        <v>395495</v>
      </c>
      <c r="AN664" s="1">
        <v>3</v>
      </c>
      <c r="AX664"/>
      <c r="AY664"/>
    </row>
    <row r="665" spans="1:51" x14ac:dyDescent="0.25">
      <c r="A665" t="s">
        <v>721</v>
      </c>
      <c r="B665" t="s">
        <v>284</v>
      </c>
      <c r="C665" t="s">
        <v>867</v>
      </c>
      <c r="D665" t="s">
        <v>736</v>
      </c>
      <c r="E665" s="4">
        <v>32.576086956521742</v>
      </c>
      <c r="F665" s="4">
        <v>124.89130434782609</v>
      </c>
      <c r="G665" s="4">
        <v>0</v>
      </c>
      <c r="H665" s="10">
        <v>0</v>
      </c>
      <c r="I665" s="4">
        <v>112.30978260869566</v>
      </c>
      <c r="J665" s="4">
        <v>0</v>
      </c>
      <c r="K665" s="10">
        <v>0</v>
      </c>
      <c r="L665" s="4">
        <v>35.6875</v>
      </c>
      <c r="M665" s="4">
        <v>0</v>
      </c>
      <c r="N665" s="10">
        <v>0</v>
      </c>
      <c r="O665" s="4">
        <v>28.904891304347824</v>
      </c>
      <c r="P665" s="4">
        <v>0</v>
      </c>
      <c r="Q665" s="8">
        <v>0</v>
      </c>
      <c r="R665" s="4">
        <v>2.5217391304347827</v>
      </c>
      <c r="S665" s="4">
        <v>0</v>
      </c>
      <c r="T665" s="10">
        <v>0</v>
      </c>
      <c r="U665" s="4">
        <v>4.2608695652173916</v>
      </c>
      <c r="V665" s="4">
        <v>0</v>
      </c>
      <c r="W665" s="10">
        <v>0</v>
      </c>
      <c r="X665" s="4">
        <v>13.480978260869565</v>
      </c>
      <c r="Y665" s="4">
        <v>0</v>
      </c>
      <c r="Z665" s="10">
        <v>0</v>
      </c>
      <c r="AA665" s="4">
        <v>5.7989130434782608</v>
      </c>
      <c r="AB665" s="4">
        <v>0</v>
      </c>
      <c r="AC665" s="10">
        <v>0</v>
      </c>
      <c r="AD665" s="4">
        <v>69.923913043478265</v>
      </c>
      <c r="AE665" s="4">
        <v>0</v>
      </c>
      <c r="AF665" s="10">
        <v>0</v>
      </c>
      <c r="AG665" s="4">
        <v>0</v>
      </c>
      <c r="AH665" s="4">
        <v>0</v>
      </c>
      <c r="AI665" s="10" t="s">
        <v>1172</v>
      </c>
      <c r="AJ665" s="4">
        <v>0</v>
      </c>
      <c r="AK665" s="4">
        <v>0</v>
      </c>
      <c r="AL665" s="10" t="s">
        <v>1172</v>
      </c>
      <c r="AM665" s="1">
        <v>395496</v>
      </c>
      <c r="AN665" s="1">
        <v>3</v>
      </c>
      <c r="AX665"/>
      <c r="AY665"/>
    </row>
    <row r="666" spans="1:51" x14ac:dyDescent="0.25">
      <c r="A666" t="s">
        <v>721</v>
      </c>
      <c r="B666" t="s">
        <v>397</v>
      </c>
      <c r="C666" t="s">
        <v>1062</v>
      </c>
      <c r="D666" t="s">
        <v>736</v>
      </c>
      <c r="E666" s="4">
        <v>64.260869565217391</v>
      </c>
      <c r="F666" s="4">
        <v>253.87499999999997</v>
      </c>
      <c r="G666" s="4">
        <v>0</v>
      </c>
      <c r="H666" s="10">
        <v>0</v>
      </c>
      <c r="I666" s="4">
        <v>239.84239130434781</v>
      </c>
      <c r="J666" s="4">
        <v>0</v>
      </c>
      <c r="K666" s="10">
        <v>0</v>
      </c>
      <c r="L666" s="4">
        <v>70.258152173913032</v>
      </c>
      <c r="M666" s="4">
        <v>0</v>
      </c>
      <c r="N666" s="10">
        <v>0</v>
      </c>
      <c r="O666" s="4">
        <v>56.225543478260867</v>
      </c>
      <c r="P666" s="4">
        <v>0</v>
      </c>
      <c r="Q666" s="8">
        <v>0</v>
      </c>
      <c r="R666" s="4">
        <v>9.6847826086956523</v>
      </c>
      <c r="S666" s="4">
        <v>0</v>
      </c>
      <c r="T666" s="10">
        <v>0</v>
      </c>
      <c r="U666" s="4">
        <v>4.3478260869565215</v>
      </c>
      <c r="V666" s="4">
        <v>0</v>
      </c>
      <c r="W666" s="10">
        <v>0</v>
      </c>
      <c r="X666" s="4">
        <v>43.002717391304351</v>
      </c>
      <c r="Y666" s="4">
        <v>0</v>
      </c>
      <c r="Z666" s="10">
        <v>0</v>
      </c>
      <c r="AA666" s="4">
        <v>0</v>
      </c>
      <c r="AB666" s="4">
        <v>0</v>
      </c>
      <c r="AC666" s="10" t="s">
        <v>1172</v>
      </c>
      <c r="AD666" s="4">
        <v>140.6141304347826</v>
      </c>
      <c r="AE666" s="4">
        <v>0</v>
      </c>
      <c r="AF666" s="10">
        <v>0</v>
      </c>
      <c r="AG666" s="4">
        <v>0</v>
      </c>
      <c r="AH666" s="4">
        <v>0</v>
      </c>
      <c r="AI666" s="10" t="s">
        <v>1172</v>
      </c>
      <c r="AJ666" s="4">
        <v>0</v>
      </c>
      <c r="AK666" s="4">
        <v>0</v>
      </c>
      <c r="AL666" s="10" t="s">
        <v>1172</v>
      </c>
      <c r="AM666" s="1">
        <v>395665</v>
      </c>
      <c r="AN666" s="1">
        <v>3</v>
      </c>
      <c r="AX666"/>
      <c r="AY666"/>
    </row>
    <row r="667" spans="1:51" x14ac:dyDescent="0.25">
      <c r="A667" t="s">
        <v>721</v>
      </c>
      <c r="B667" t="s">
        <v>296</v>
      </c>
      <c r="C667" t="s">
        <v>881</v>
      </c>
      <c r="D667" t="s">
        <v>774</v>
      </c>
      <c r="E667" s="4">
        <v>27</v>
      </c>
      <c r="F667" s="4">
        <v>160.04184782608695</v>
      </c>
      <c r="G667" s="4">
        <v>0</v>
      </c>
      <c r="H667" s="10">
        <v>0</v>
      </c>
      <c r="I667" s="4">
        <v>151.30815217391304</v>
      </c>
      <c r="J667" s="4">
        <v>0</v>
      </c>
      <c r="K667" s="10">
        <v>0</v>
      </c>
      <c r="L667" s="4">
        <v>52.37684782608698</v>
      </c>
      <c r="M667" s="4">
        <v>0</v>
      </c>
      <c r="N667" s="10">
        <v>0</v>
      </c>
      <c r="O667" s="4">
        <v>43.643152173913066</v>
      </c>
      <c r="P667" s="4">
        <v>0</v>
      </c>
      <c r="Q667" s="8">
        <v>0</v>
      </c>
      <c r="R667" s="4">
        <v>4.6467391304347823</v>
      </c>
      <c r="S667" s="4">
        <v>0</v>
      </c>
      <c r="T667" s="10">
        <v>0</v>
      </c>
      <c r="U667" s="4">
        <v>4.0869565217391308</v>
      </c>
      <c r="V667" s="4">
        <v>0</v>
      </c>
      <c r="W667" s="10">
        <v>0</v>
      </c>
      <c r="X667" s="4">
        <v>37.361413043478258</v>
      </c>
      <c r="Y667" s="4">
        <v>0</v>
      </c>
      <c r="Z667" s="10">
        <v>0</v>
      </c>
      <c r="AA667" s="4">
        <v>0</v>
      </c>
      <c r="AB667" s="4">
        <v>0</v>
      </c>
      <c r="AC667" s="10" t="s">
        <v>1172</v>
      </c>
      <c r="AD667" s="4">
        <v>70.303586956521713</v>
      </c>
      <c r="AE667" s="4">
        <v>0</v>
      </c>
      <c r="AF667" s="10">
        <v>0</v>
      </c>
      <c r="AG667" s="4">
        <v>0</v>
      </c>
      <c r="AH667" s="4">
        <v>0</v>
      </c>
      <c r="AI667" s="10" t="s">
        <v>1172</v>
      </c>
      <c r="AJ667" s="4">
        <v>0</v>
      </c>
      <c r="AK667" s="4">
        <v>0</v>
      </c>
      <c r="AL667" s="10" t="s">
        <v>1172</v>
      </c>
      <c r="AM667" s="1">
        <v>395515</v>
      </c>
      <c r="AN667" s="1">
        <v>3</v>
      </c>
      <c r="AX667"/>
      <c r="AY667"/>
    </row>
    <row r="668" spans="1:51" x14ac:dyDescent="0.25">
      <c r="A668" t="s">
        <v>721</v>
      </c>
      <c r="B668" t="s">
        <v>432</v>
      </c>
      <c r="C668" t="s">
        <v>910</v>
      </c>
      <c r="D668" t="s">
        <v>768</v>
      </c>
      <c r="E668" s="4">
        <v>158.10869565217391</v>
      </c>
      <c r="F668" s="4">
        <v>564.95065217391311</v>
      </c>
      <c r="G668" s="4">
        <v>86.2332608695652</v>
      </c>
      <c r="H668" s="10">
        <v>0.15263857212615334</v>
      </c>
      <c r="I668" s="4">
        <v>521.94521739130437</v>
      </c>
      <c r="J668" s="4">
        <v>86.2332608695652</v>
      </c>
      <c r="K668" s="10">
        <v>0.16521515667977812</v>
      </c>
      <c r="L668" s="4">
        <v>107.15315217391306</v>
      </c>
      <c r="M668" s="4">
        <v>6.3325000000000005</v>
      </c>
      <c r="N668" s="10">
        <v>5.9097654819544147E-2</v>
      </c>
      <c r="O668" s="4">
        <v>75.471086956521745</v>
      </c>
      <c r="P668" s="4">
        <v>6.3325000000000005</v>
      </c>
      <c r="Q668" s="8">
        <v>8.390630445866111E-2</v>
      </c>
      <c r="R668" s="4">
        <v>23.421195652173914</v>
      </c>
      <c r="S668" s="4">
        <v>0</v>
      </c>
      <c r="T668" s="10">
        <v>0</v>
      </c>
      <c r="U668" s="4">
        <v>8.2608695652173907</v>
      </c>
      <c r="V668" s="4">
        <v>0</v>
      </c>
      <c r="W668" s="10">
        <v>0</v>
      </c>
      <c r="X668" s="4">
        <v>116.0208695652174</v>
      </c>
      <c r="Y668" s="4">
        <v>4.6513043478260867</v>
      </c>
      <c r="Z668" s="10">
        <v>4.0090238637726344E-2</v>
      </c>
      <c r="AA668" s="4">
        <v>11.323369565217391</v>
      </c>
      <c r="AB668" s="4">
        <v>0</v>
      </c>
      <c r="AC668" s="10">
        <v>0</v>
      </c>
      <c r="AD668" s="4">
        <v>325.94510869565221</v>
      </c>
      <c r="AE668" s="4">
        <v>74.735869565217385</v>
      </c>
      <c r="AF668" s="10">
        <v>0.2292897410373512</v>
      </c>
      <c r="AG668" s="4">
        <v>4.5081521739130439</v>
      </c>
      <c r="AH668" s="4">
        <v>0.51358695652173914</v>
      </c>
      <c r="AI668" s="10">
        <v>0.11392405063291139</v>
      </c>
      <c r="AJ668" s="4">
        <v>0</v>
      </c>
      <c r="AK668" s="4">
        <v>0</v>
      </c>
      <c r="AL668" s="10" t="s">
        <v>1172</v>
      </c>
      <c r="AM668" s="1">
        <v>395713</v>
      </c>
      <c r="AN668" s="1">
        <v>3</v>
      </c>
      <c r="AX668"/>
      <c r="AY668"/>
    </row>
    <row r="669" spans="1:51" x14ac:dyDescent="0.25">
      <c r="A669" t="s">
        <v>721</v>
      </c>
      <c r="B669" t="s">
        <v>54</v>
      </c>
      <c r="C669" t="s">
        <v>917</v>
      </c>
      <c r="D669" t="s">
        <v>759</v>
      </c>
      <c r="E669" s="4">
        <v>81.673913043478265</v>
      </c>
      <c r="F669" s="4">
        <v>330.3597826086957</v>
      </c>
      <c r="G669" s="4">
        <v>6.8804347826086953</v>
      </c>
      <c r="H669" s="10">
        <v>2.0827095623677738E-2</v>
      </c>
      <c r="I669" s="4">
        <v>305.4808695652174</v>
      </c>
      <c r="J669" s="4">
        <v>6.8804347826086953</v>
      </c>
      <c r="K669" s="10">
        <v>2.252329185916431E-2</v>
      </c>
      <c r="L669" s="4">
        <v>63.530760869565221</v>
      </c>
      <c r="M669" s="4">
        <v>0</v>
      </c>
      <c r="N669" s="10">
        <v>0</v>
      </c>
      <c r="O669" s="4">
        <v>38.651847826086957</v>
      </c>
      <c r="P669" s="4">
        <v>0</v>
      </c>
      <c r="Q669" s="8">
        <v>0</v>
      </c>
      <c r="R669" s="4">
        <v>20.950652173913046</v>
      </c>
      <c r="S669" s="4">
        <v>0</v>
      </c>
      <c r="T669" s="10">
        <v>0</v>
      </c>
      <c r="U669" s="4">
        <v>3.928260869565217</v>
      </c>
      <c r="V669" s="4">
        <v>0</v>
      </c>
      <c r="W669" s="10">
        <v>0</v>
      </c>
      <c r="X669" s="4">
        <v>86.823913043478257</v>
      </c>
      <c r="Y669" s="4">
        <v>1.4782608695652173</v>
      </c>
      <c r="Z669" s="10">
        <v>1.7025964596008913E-2</v>
      </c>
      <c r="AA669" s="4">
        <v>0</v>
      </c>
      <c r="AB669" s="4">
        <v>0</v>
      </c>
      <c r="AC669" s="10" t="s">
        <v>1172</v>
      </c>
      <c r="AD669" s="4">
        <v>180.00510869565218</v>
      </c>
      <c r="AE669" s="4">
        <v>5.4021739130434785</v>
      </c>
      <c r="AF669" s="10">
        <v>3.0011225526811739E-2</v>
      </c>
      <c r="AG669" s="4">
        <v>0</v>
      </c>
      <c r="AH669" s="4">
        <v>0</v>
      </c>
      <c r="AI669" s="10" t="s">
        <v>1172</v>
      </c>
      <c r="AJ669" s="4">
        <v>0</v>
      </c>
      <c r="AK669" s="4">
        <v>0</v>
      </c>
      <c r="AL669" s="10" t="s">
        <v>1172</v>
      </c>
      <c r="AM669" s="1">
        <v>395090</v>
      </c>
      <c r="AN669" s="1">
        <v>3</v>
      </c>
      <c r="AX669"/>
      <c r="AY669"/>
    </row>
    <row r="670" spans="1:51" x14ac:dyDescent="0.25">
      <c r="A670" t="s">
        <v>721</v>
      </c>
      <c r="B670" t="s">
        <v>305</v>
      </c>
      <c r="C670" t="s">
        <v>1029</v>
      </c>
      <c r="D670" t="s">
        <v>798</v>
      </c>
      <c r="E670" s="4">
        <v>69.815217391304344</v>
      </c>
      <c r="F670" s="4">
        <v>242.19565217391306</v>
      </c>
      <c r="G670" s="4">
        <v>0</v>
      </c>
      <c r="H670" s="10">
        <v>0</v>
      </c>
      <c r="I670" s="4">
        <v>229.23369565217394</v>
      </c>
      <c r="J670" s="4">
        <v>0</v>
      </c>
      <c r="K670" s="10">
        <v>0</v>
      </c>
      <c r="L670" s="4">
        <v>45.339673913043484</v>
      </c>
      <c r="M670" s="4">
        <v>0</v>
      </c>
      <c r="N670" s="10">
        <v>0</v>
      </c>
      <c r="O670" s="4">
        <v>32.377717391304351</v>
      </c>
      <c r="P670" s="4">
        <v>0</v>
      </c>
      <c r="Q670" s="8">
        <v>0</v>
      </c>
      <c r="R670" s="4">
        <v>4.9565217391304346</v>
      </c>
      <c r="S670" s="4">
        <v>0</v>
      </c>
      <c r="T670" s="10">
        <v>0</v>
      </c>
      <c r="U670" s="4">
        <v>8.0054347826086953</v>
      </c>
      <c r="V670" s="4">
        <v>0</v>
      </c>
      <c r="W670" s="10">
        <v>0</v>
      </c>
      <c r="X670" s="4">
        <v>54.179347826086953</v>
      </c>
      <c r="Y670" s="4">
        <v>0</v>
      </c>
      <c r="Z670" s="10">
        <v>0</v>
      </c>
      <c r="AA670" s="4">
        <v>0</v>
      </c>
      <c r="AB670" s="4">
        <v>0</v>
      </c>
      <c r="AC670" s="10" t="s">
        <v>1172</v>
      </c>
      <c r="AD670" s="4">
        <v>127.53804347826087</v>
      </c>
      <c r="AE670" s="4">
        <v>0</v>
      </c>
      <c r="AF670" s="10">
        <v>0</v>
      </c>
      <c r="AG670" s="4">
        <v>15.138586956521738</v>
      </c>
      <c r="AH670" s="4">
        <v>0</v>
      </c>
      <c r="AI670" s="10">
        <v>0</v>
      </c>
      <c r="AJ670" s="4">
        <v>0</v>
      </c>
      <c r="AK670" s="4">
        <v>0</v>
      </c>
      <c r="AL670" s="10" t="s">
        <v>1172</v>
      </c>
      <c r="AM670" s="1">
        <v>395533</v>
      </c>
      <c r="AN670" s="1">
        <v>3</v>
      </c>
      <c r="AX670"/>
      <c r="AY670"/>
    </row>
    <row r="671" spans="1:51" x14ac:dyDescent="0.25">
      <c r="A671" t="s">
        <v>721</v>
      </c>
      <c r="B671" t="s">
        <v>391</v>
      </c>
      <c r="C671" t="s">
        <v>808</v>
      </c>
      <c r="D671" t="s">
        <v>768</v>
      </c>
      <c r="E671" s="4">
        <v>79.934782608695656</v>
      </c>
      <c r="F671" s="4">
        <v>294.09304347826088</v>
      </c>
      <c r="G671" s="4">
        <v>121.56586956521738</v>
      </c>
      <c r="H671" s="10">
        <v>0.41335853486178581</v>
      </c>
      <c r="I671" s="4">
        <v>263.12565217391307</v>
      </c>
      <c r="J671" s="4">
        <v>121.56586956521738</v>
      </c>
      <c r="K671" s="10">
        <v>0.46200691023795865</v>
      </c>
      <c r="L671" s="4">
        <v>72.02771739130435</v>
      </c>
      <c r="M671" s="4">
        <v>26.438043478260873</v>
      </c>
      <c r="N671" s="10">
        <v>0.36705374591604989</v>
      </c>
      <c r="O671" s="4">
        <v>41.060326086956522</v>
      </c>
      <c r="P671" s="4">
        <v>26.438043478260873</v>
      </c>
      <c r="Q671" s="8">
        <v>0.64388294000079427</v>
      </c>
      <c r="R671" s="4">
        <v>26.782608695652176</v>
      </c>
      <c r="S671" s="4">
        <v>0</v>
      </c>
      <c r="T671" s="10">
        <v>0</v>
      </c>
      <c r="U671" s="4">
        <v>4.1847826086956523</v>
      </c>
      <c r="V671" s="4">
        <v>0</v>
      </c>
      <c r="W671" s="10">
        <v>0</v>
      </c>
      <c r="X671" s="4">
        <v>68.321521739130446</v>
      </c>
      <c r="Y671" s="4">
        <v>41.259021739130432</v>
      </c>
      <c r="Z671" s="10">
        <v>0.60389494684659162</v>
      </c>
      <c r="AA671" s="4">
        <v>0</v>
      </c>
      <c r="AB671" s="4">
        <v>0</v>
      </c>
      <c r="AC671" s="10" t="s">
        <v>1172</v>
      </c>
      <c r="AD671" s="4">
        <v>153.74380434782609</v>
      </c>
      <c r="AE671" s="4">
        <v>53.868804347826092</v>
      </c>
      <c r="AF671" s="10">
        <v>0.35038032638996414</v>
      </c>
      <c r="AG671" s="4">
        <v>0</v>
      </c>
      <c r="AH671" s="4">
        <v>0</v>
      </c>
      <c r="AI671" s="10" t="s">
        <v>1172</v>
      </c>
      <c r="AJ671" s="4">
        <v>0</v>
      </c>
      <c r="AK671" s="4">
        <v>0</v>
      </c>
      <c r="AL671" s="10" t="s">
        <v>1172</v>
      </c>
      <c r="AM671" s="1">
        <v>395653</v>
      </c>
      <c r="AN671" s="1">
        <v>3</v>
      </c>
      <c r="AX671"/>
      <c r="AY671"/>
    </row>
    <row r="672" spans="1:51" x14ac:dyDescent="0.25">
      <c r="A672" t="s">
        <v>721</v>
      </c>
      <c r="B672" t="s">
        <v>653</v>
      </c>
      <c r="C672" t="s">
        <v>977</v>
      </c>
      <c r="D672" t="s">
        <v>736</v>
      </c>
      <c r="E672" s="4">
        <v>62.5</v>
      </c>
      <c r="F672" s="4">
        <v>204.69815217391306</v>
      </c>
      <c r="G672" s="4">
        <v>86.108695652173907</v>
      </c>
      <c r="H672" s="10">
        <v>0.42066181222298149</v>
      </c>
      <c r="I672" s="4">
        <v>181.10869565217391</v>
      </c>
      <c r="J672" s="4">
        <v>86.108695652173907</v>
      </c>
      <c r="K672" s="10">
        <v>0.47545312687552516</v>
      </c>
      <c r="L672" s="4">
        <v>55.608478260869575</v>
      </c>
      <c r="M672" s="4">
        <v>7.8668478260869561</v>
      </c>
      <c r="N672" s="10">
        <v>0.14146849674940087</v>
      </c>
      <c r="O672" s="4">
        <v>32.019021739130437</v>
      </c>
      <c r="P672" s="4">
        <v>7.8668478260869561</v>
      </c>
      <c r="Q672" s="8">
        <v>0.24569294746668927</v>
      </c>
      <c r="R672" s="4">
        <v>15.111195652173915</v>
      </c>
      <c r="S672" s="4">
        <v>0</v>
      </c>
      <c r="T672" s="10">
        <v>0</v>
      </c>
      <c r="U672" s="4">
        <v>8.4782608695652169</v>
      </c>
      <c r="V672" s="4">
        <v>0</v>
      </c>
      <c r="W672" s="10">
        <v>0</v>
      </c>
      <c r="X672" s="4">
        <v>68.970108695652172</v>
      </c>
      <c r="Y672" s="4">
        <v>18.679347826086957</v>
      </c>
      <c r="Z672" s="10">
        <v>0.27083251250935741</v>
      </c>
      <c r="AA672" s="4">
        <v>0</v>
      </c>
      <c r="AB672" s="4">
        <v>0</v>
      </c>
      <c r="AC672" s="10" t="s">
        <v>1172</v>
      </c>
      <c r="AD672" s="4">
        <v>80.119565217391298</v>
      </c>
      <c r="AE672" s="4">
        <v>59.5625</v>
      </c>
      <c r="AF672" s="10">
        <v>0.74342016008682676</v>
      </c>
      <c r="AG672" s="4">
        <v>0</v>
      </c>
      <c r="AH672" s="4">
        <v>0</v>
      </c>
      <c r="AI672" s="10" t="s">
        <v>1172</v>
      </c>
      <c r="AJ672" s="4">
        <v>0</v>
      </c>
      <c r="AK672" s="4">
        <v>0</v>
      </c>
      <c r="AL672" s="10" t="s">
        <v>1172</v>
      </c>
      <c r="AM672" s="1">
        <v>396115</v>
      </c>
      <c r="AN672" s="1">
        <v>3</v>
      </c>
      <c r="AX672"/>
      <c r="AY672"/>
    </row>
    <row r="673" spans="1:51" x14ac:dyDescent="0.25">
      <c r="A673" t="s">
        <v>721</v>
      </c>
      <c r="B673" t="s">
        <v>108</v>
      </c>
      <c r="C673" t="s">
        <v>861</v>
      </c>
      <c r="D673" t="s">
        <v>776</v>
      </c>
      <c r="E673" s="4">
        <v>87.434782608695656</v>
      </c>
      <c r="F673" s="4">
        <v>306.55510869565217</v>
      </c>
      <c r="G673" s="4">
        <v>88.494565217391312</v>
      </c>
      <c r="H673" s="10">
        <v>0.28867424716529089</v>
      </c>
      <c r="I673" s="4">
        <v>289.34586956521741</v>
      </c>
      <c r="J673" s="4">
        <v>88.494565217391312</v>
      </c>
      <c r="K673" s="10">
        <v>0.30584354064001934</v>
      </c>
      <c r="L673" s="4">
        <v>24.220108695652172</v>
      </c>
      <c r="M673" s="4">
        <v>4.1086956521739131</v>
      </c>
      <c r="N673" s="10">
        <v>0.1696398519017166</v>
      </c>
      <c r="O673" s="4">
        <v>12.959239130434783</v>
      </c>
      <c r="P673" s="4">
        <v>4.1086956521739131</v>
      </c>
      <c r="Q673" s="8">
        <v>0.31704759907737468</v>
      </c>
      <c r="R673" s="4">
        <v>11.260869565217391</v>
      </c>
      <c r="S673" s="4">
        <v>0</v>
      </c>
      <c r="T673" s="10">
        <v>0</v>
      </c>
      <c r="U673" s="4">
        <v>0</v>
      </c>
      <c r="V673" s="4">
        <v>0</v>
      </c>
      <c r="W673" s="10" t="s">
        <v>1172</v>
      </c>
      <c r="X673" s="4">
        <v>109.14999999999999</v>
      </c>
      <c r="Y673" s="4">
        <v>28.375</v>
      </c>
      <c r="Z673" s="10">
        <v>0.25996335318369218</v>
      </c>
      <c r="AA673" s="4">
        <v>5.9483695652173916</v>
      </c>
      <c r="AB673" s="4">
        <v>0</v>
      </c>
      <c r="AC673" s="10">
        <v>0</v>
      </c>
      <c r="AD673" s="4">
        <v>157.01108695652175</v>
      </c>
      <c r="AE673" s="4">
        <v>56.010869565217391</v>
      </c>
      <c r="AF673" s="10">
        <v>0.35673193945041265</v>
      </c>
      <c r="AG673" s="4">
        <v>10.225543478260869</v>
      </c>
      <c r="AH673" s="4">
        <v>0</v>
      </c>
      <c r="AI673" s="10">
        <v>0</v>
      </c>
      <c r="AJ673" s="4">
        <v>0</v>
      </c>
      <c r="AK673" s="4">
        <v>0</v>
      </c>
      <c r="AL673" s="10" t="s">
        <v>1172</v>
      </c>
      <c r="AM673" s="1">
        <v>395237</v>
      </c>
      <c r="AN673" s="1">
        <v>3</v>
      </c>
      <c r="AX673"/>
      <c r="AY673"/>
    </row>
    <row r="674" spans="1:51" x14ac:dyDescent="0.25">
      <c r="A674" t="s">
        <v>721</v>
      </c>
      <c r="B674" t="s">
        <v>194</v>
      </c>
      <c r="C674" t="s">
        <v>989</v>
      </c>
      <c r="D674" t="s">
        <v>756</v>
      </c>
      <c r="E674" s="4">
        <v>135.82608695652175</v>
      </c>
      <c r="F674" s="4">
        <v>422.08043478260873</v>
      </c>
      <c r="G674" s="4">
        <v>52.017391304347811</v>
      </c>
      <c r="H674" s="10">
        <v>0.12324047034101264</v>
      </c>
      <c r="I674" s="4">
        <v>408.70434782608703</v>
      </c>
      <c r="J674" s="4">
        <v>52.017391304347811</v>
      </c>
      <c r="K674" s="10">
        <v>0.12727388778962143</v>
      </c>
      <c r="L674" s="4">
        <v>57.588043478260886</v>
      </c>
      <c r="M674" s="4">
        <v>0.33478260869565218</v>
      </c>
      <c r="N674" s="10">
        <v>5.8134048054963089E-3</v>
      </c>
      <c r="O674" s="4">
        <v>44.211956521739147</v>
      </c>
      <c r="P674" s="4">
        <v>0.33478260869565218</v>
      </c>
      <c r="Q674" s="8">
        <v>7.5722188076213868E-3</v>
      </c>
      <c r="R674" s="4">
        <v>7.9847826086956513</v>
      </c>
      <c r="S674" s="4">
        <v>0</v>
      </c>
      <c r="T674" s="10">
        <v>0</v>
      </c>
      <c r="U674" s="4">
        <v>5.3913043478260869</v>
      </c>
      <c r="V674" s="4">
        <v>0</v>
      </c>
      <c r="W674" s="10">
        <v>0</v>
      </c>
      <c r="X674" s="4">
        <v>119.81739130434785</v>
      </c>
      <c r="Y674" s="4">
        <v>23.474999999999994</v>
      </c>
      <c r="Z674" s="10">
        <v>0.19592314391465265</v>
      </c>
      <c r="AA674" s="4">
        <v>0</v>
      </c>
      <c r="AB674" s="4">
        <v>0</v>
      </c>
      <c r="AC674" s="10" t="s">
        <v>1172</v>
      </c>
      <c r="AD674" s="4">
        <v>227.43586956521744</v>
      </c>
      <c r="AE674" s="4">
        <v>28.207608695652169</v>
      </c>
      <c r="AF674" s="10">
        <v>0.12402445027504165</v>
      </c>
      <c r="AG674" s="4">
        <v>17.239130434782592</v>
      </c>
      <c r="AH674" s="4">
        <v>0</v>
      </c>
      <c r="AI674" s="10">
        <v>0</v>
      </c>
      <c r="AJ674" s="4">
        <v>0</v>
      </c>
      <c r="AK674" s="4">
        <v>0</v>
      </c>
      <c r="AL674" s="10" t="s">
        <v>1172</v>
      </c>
      <c r="AM674" s="1">
        <v>395374</v>
      </c>
      <c r="AN674" s="1">
        <v>3</v>
      </c>
      <c r="AX674"/>
      <c r="AY674"/>
    </row>
    <row r="675" spans="1:51" x14ac:dyDescent="0.25">
      <c r="A675" t="s">
        <v>721</v>
      </c>
      <c r="B675" t="s">
        <v>412</v>
      </c>
      <c r="C675" t="s">
        <v>1065</v>
      </c>
      <c r="D675" t="s">
        <v>736</v>
      </c>
      <c r="E675" s="4">
        <v>194.7391304347826</v>
      </c>
      <c r="F675" s="4">
        <v>771.25652173913033</v>
      </c>
      <c r="G675" s="4">
        <v>342.04456521739121</v>
      </c>
      <c r="H675" s="10">
        <v>0.44349001347321415</v>
      </c>
      <c r="I675" s="4">
        <v>741.32934782608686</v>
      </c>
      <c r="J675" s="4">
        <v>341.96304347826083</v>
      </c>
      <c r="K675" s="10">
        <v>0.46128356375078261</v>
      </c>
      <c r="L675" s="4">
        <v>78.463043478260886</v>
      </c>
      <c r="M675" s="4">
        <v>16.536956521739121</v>
      </c>
      <c r="N675" s="10">
        <v>0.21076108940791827</v>
      </c>
      <c r="O675" s="4">
        <v>52.550000000000004</v>
      </c>
      <c r="P675" s="4">
        <v>16.455434782608688</v>
      </c>
      <c r="Q675" s="8">
        <v>0.31313862573946122</v>
      </c>
      <c r="R675" s="4">
        <v>25.478260869565219</v>
      </c>
      <c r="S675" s="4">
        <v>8.1521739130434784E-2</v>
      </c>
      <c r="T675" s="10">
        <v>3.1996587030716723E-3</v>
      </c>
      <c r="U675" s="4">
        <v>0.43478260869565216</v>
      </c>
      <c r="V675" s="4">
        <v>0</v>
      </c>
      <c r="W675" s="10">
        <v>0</v>
      </c>
      <c r="X675" s="4">
        <v>188.07826086956527</v>
      </c>
      <c r="Y675" s="4">
        <v>90.836956521739154</v>
      </c>
      <c r="Z675" s="10">
        <v>0.48297424753802765</v>
      </c>
      <c r="AA675" s="4">
        <v>4.0141304347826088</v>
      </c>
      <c r="AB675" s="4">
        <v>0</v>
      </c>
      <c r="AC675" s="10">
        <v>0</v>
      </c>
      <c r="AD675" s="4">
        <v>500.70108695652158</v>
      </c>
      <c r="AE675" s="4">
        <v>234.67065217391297</v>
      </c>
      <c r="AF675" s="10">
        <v>0.46868412769052092</v>
      </c>
      <c r="AG675" s="4">
        <v>0</v>
      </c>
      <c r="AH675" s="4">
        <v>0</v>
      </c>
      <c r="AI675" s="10" t="s">
        <v>1172</v>
      </c>
      <c r="AJ675" s="4">
        <v>0</v>
      </c>
      <c r="AK675" s="4">
        <v>0</v>
      </c>
      <c r="AL675" s="10" t="s">
        <v>1172</v>
      </c>
      <c r="AM675" s="1">
        <v>395687</v>
      </c>
      <c r="AN675" s="1">
        <v>3</v>
      </c>
      <c r="AX675"/>
      <c r="AY675"/>
    </row>
    <row r="676" spans="1:51" x14ac:dyDescent="0.25">
      <c r="A676" t="s">
        <v>721</v>
      </c>
      <c r="B676" t="s">
        <v>79</v>
      </c>
      <c r="C676" t="s">
        <v>802</v>
      </c>
      <c r="D676" t="s">
        <v>758</v>
      </c>
      <c r="E676" s="4">
        <v>154.16304347826087</v>
      </c>
      <c r="F676" s="4">
        <v>437.27119565217384</v>
      </c>
      <c r="G676" s="4">
        <v>10.057065217391305</v>
      </c>
      <c r="H676" s="10">
        <v>2.2999606005128154E-2</v>
      </c>
      <c r="I676" s="4">
        <v>379.21760869565213</v>
      </c>
      <c r="J676" s="4">
        <v>9.6195652173913047</v>
      </c>
      <c r="K676" s="10">
        <v>2.5366873786474557E-2</v>
      </c>
      <c r="L676" s="4">
        <v>76.958260869565223</v>
      </c>
      <c r="M676" s="4">
        <v>0.4375</v>
      </c>
      <c r="N676" s="10">
        <v>5.6848997762762423E-3</v>
      </c>
      <c r="O676" s="4">
        <v>24.382934782608697</v>
      </c>
      <c r="P676" s="4">
        <v>0</v>
      </c>
      <c r="Q676" s="8">
        <v>0</v>
      </c>
      <c r="R676" s="4">
        <v>47.689456521739132</v>
      </c>
      <c r="S676" s="4">
        <v>0.4375</v>
      </c>
      <c r="T676" s="10">
        <v>9.1739355385726945E-3</v>
      </c>
      <c r="U676" s="4">
        <v>4.8858695652173916</v>
      </c>
      <c r="V676" s="4">
        <v>0</v>
      </c>
      <c r="W676" s="10">
        <v>0</v>
      </c>
      <c r="X676" s="4">
        <v>135.60358695652172</v>
      </c>
      <c r="Y676" s="4">
        <v>4.1956521739130439</v>
      </c>
      <c r="Z676" s="10">
        <v>3.0940569258380211E-2</v>
      </c>
      <c r="AA676" s="4">
        <v>5.4782608695652177</v>
      </c>
      <c r="AB676" s="4">
        <v>0</v>
      </c>
      <c r="AC676" s="10">
        <v>0</v>
      </c>
      <c r="AD676" s="4">
        <v>196.15402173913043</v>
      </c>
      <c r="AE676" s="4">
        <v>5.4239130434782608</v>
      </c>
      <c r="AF676" s="10">
        <v>2.7651296646324399E-2</v>
      </c>
      <c r="AG676" s="4">
        <v>23.077065217391304</v>
      </c>
      <c r="AH676" s="4">
        <v>0</v>
      </c>
      <c r="AI676" s="10">
        <v>0</v>
      </c>
      <c r="AJ676" s="4">
        <v>0</v>
      </c>
      <c r="AK676" s="4">
        <v>0</v>
      </c>
      <c r="AL676" s="10" t="s">
        <v>1172</v>
      </c>
      <c r="AM676" s="1">
        <v>395168</v>
      </c>
      <c r="AN676" s="1">
        <v>3</v>
      </c>
      <c r="AX676"/>
      <c r="AY676"/>
    </row>
    <row r="677" spans="1:51" x14ac:dyDescent="0.25">
      <c r="A677" t="s">
        <v>721</v>
      </c>
      <c r="B677" t="s">
        <v>157</v>
      </c>
      <c r="C677" t="s">
        <v>973</v>
      </c>
      <c r="D677" t="s">
        <v>761</v>
      </c>
      <c r="E677" s="4">
        <v>72.152173913043484</v>
      </c>
      <c r="F677" s="4">
        <v>282.84304347826082</v>
      </c>
      <c r="G677" s="4">
        <v>62.100326086956528</v>
      </c>
      <c r="H677" s="10">
        <v>0.21955755150728862</v>
      </c>
      <c r="I677" s="4">
        <v>265.83402173913043</v>
      </c>
      <c r="J677" s="4">
        <v>62.100326086956528</v>
      </c>
      <c r="K677" s="10">
        <v>0.23360563738488344</v>
      </c>
      <c r="L677" s="4">
        <v>44.78434782608695</v>
      </c>
      <c r="M677" s="4">
        <v>8.5633695652173891</v>
      </c>
      <c r="N677" s="10">
        <v>0.19121344802143603</v>
      </c>
      <c r="O677" s="4">
        <v>32.397608695652174</v>
      </c>
      <c r="P677" s="4">
        <v>8.5633695652173891</v>
      </c>
      <c r="Q677" s="8">
        <v>0.26432103818719838</v>
      </c>
      <c r="R677" s="4">
        <v>7.8722826086956523</v>
      </c>
      <c r="S677" s="4">
        <v>0</v>
      </c>
      <c r="T677" s="10">
        <v>0</v>
      </c>
      <c r="U677" s="4">
        <v>4.5144565217391301</v>
      </c>
      <c r="V677" s="4">
        <v>0</v>
      </c>
      <c r="W677" s="10">
        <v>0</v>
      </c>
      <c r="X677" s="4">
        <v>76.712934782608713</v>
      </c>
      <c r="Y677" s="4">
        <v>10.664021739130433</v>
      </c>
      <c r="Z677" s="10">
        <v>0.13901204235440137</v>
      </c>
      <c r="AA677" s="4">
        <v>4.6222826086956523</v>
      </c>
      <c r="AB677" s="4">
        <v>0</v>
      </c>
      <c r="AC677" s="10">
        <v>0</v>
      </c>
      <c r="AD677" s="4">
        <v>156.72347826086951</v>
      </c>
      <c r="AE677" s="4">
        <v>42.872934782608702</v>
      </c>
      <c r="AF677" s="10">
        <v>0.2735578310177994</v>
      </c>
      <c r="AG677" s="4">
        <v>0</v>
      </c>
      <c r="AH677" s="4">
        <v>0</v>
      </c>
      <c r="AI677" s="10" t="s">
        <v>1172</v>
      </c>
      <c r="AJ677" s="4">
        <v>0</v>
      </c>
      <c r="AK677" s="4">
        <v>0</v>
      </c>
      <c r="AL677" s="10" t="s">
        <v>1172</v>
      </c>
      <c r="AM677" s="1">
        <v>395326</v>
      </c>
      <c r="AN677" s="1">
        <v>3</v>
      </c>
      <c r="AX677"/>
      <c r="AY677"/>
    </row>
    <row r="678" spans="1:51" x14ac:dyDescent="0.25">
      <c r="AY678"/>
    </row>
    <row r="679" spans="1:51" x14ac:dyDescent="0.25">
      <c r="AY679"/>
    </row>
    <row r="680" spans="1:51" x14ac:dyDescent="0.25">
      <c r="F680" s="4"/>
      <c r="G680" s="4"/>
      <c r="AY680"/>
    </row>
    <row r="681" spans="1:51" x14ac:dyDescent="0.25">
      <c r="AY681"/>
    </row>
    <row r="682" spans="1:51" x14ac:dyDescent="0.25">
      <c r="AY682"/>
    </row>
    <row r="683" spans="1:51" x14ac:dyDescent="0.25">
      <c r="AY683"/>
    </row>
    <row r="684" spans="1:51" x14ac:dyDescent="0.25">
      <c r="AY684"/>
    </row>
    <row r="685" spans="1:51" x14ac:dyDescent="0.25">
      <c r="AY685"/>
    </row>
    <row r="686" spans="1:51" x14ac:dyDescent="0.25">
      <c r="AY686"/>
    </row>
    <row r="687" spans="1:51" x14ac:dyDescent="0.25">
      <c r="AY687"/>
    </row>
    <row r="688" spans="1:51" x14ac:dyDescent="0.25">
      <c r="AY688"/>
    </row>
    <row r="689" spans="51:51" x14ac:dyDescent="0.25">
      <c r="AY689"/>
    </row>
    <row r="690" spans="51:51" x14ac:dyDescent="0.25">
      <c r="AY690"/>
    </row>
    <row r="691" spans="51:51" x14ac:dyDescent="0.25">
      <c r="AY691"/>
    </row>
    <row r="692" spans="51:51" x14ac:dyDescent="0.25">
      <c r="AY692"/>
    </row>
    <row r="693" spans="51:51" x14ac:dyDescent="0.25">
      <c r="AY693"/>
    </row>
    <row r="694" spans="51:51" x14ac:dyDescent="0.25">
      <c r="AY694"/>
    </row>
    <row r="695" spans="51:51" x14ac:dyDescent="0.25">
      <c r="AY695"/>
    </row>
    <row r="696" spans="51:51" x14ac:dyDescent="0.25">
      <c r="AY696"/>
    </row>
    <row r="697" spans="51:51" x14ac:dyDescent="0.25">
      <c r="AY697"/>
    </row>
    <row r="698" spans="51:51" x14ac:dyDescent="0.25">
      <c r="AY698"/>
    </row>
    <row r="699" spans="51:51" x14ac:dyDescent="0.25">
      <c r="AY699"/>
    </row>
    <row r="700" spans="51:51" x14ac:dyDescent="0.25">
      <c r="AY700"/>
    </row>
    <row r="701" spans="51:51" x14ac:dyDescent="0.25">
      <c r="AY701"/>
    </row>
    <row r="702" spans="51:51" x14ac:dyDescent="0.25">
      <c r="AY702"/>
    </row>
    <row r="703" spans="51:51" x14ac:dyDescent="0.25">
      <c r="AY703"/>
    </row>
    <row r="704" spans="51:51" x14ac:dyDescent="0.25">
      <c r="AY704"/>
    </row>
    <row r="705" spans="51:51" x14ac:dyDescent="0.25">
      <c r="AY705"/>
    </row>
    <row r="706" spans="51:51" x14ac:dyDescent="0.25">
      <c r="AY706"/>
    </row>
    <row r="707" spans="51:51" x14ac:dyDescent="0.25">
      <c r="AY707"/>
    </row>
    <row r="708" spans="51:51" x14ac:dyDescent="0.25">
      <c r="AY708"/>
    </row>
    <row r="709" spans="51:51" x14ac:dyDescent="0.25">
      <c r="AY709"/>
    </row>
    <row r="710" spans="51:51" x14ac:dyDescent="0.25">
      <c r="AY710"/>
    </row>
    <row r="711" spans="51:51" x14ac:dyDescent="0.25">
      <c r="AY711"/>
    </row>
    <row r="712" spans="51:51" x14ac:dyDescent="0.25">
      <c r="AY712"/>
    </row>
    <row r="713" spans="51:51" x14ac:dyDescent="0.25">
      <c r="AY713"/>
    </row>
    <row r="714" spans="51:51" x14ac:dyDescent="0.25">
      <c r="AY714"/>
    </row>
    <row r="715" spans="51:51" x14ac:dyDescent="0.25">
      <c r="AY715"/>
    </row>
    <row r="716" spans="51:51" x14ac:dyDescent="0.25">
      <c r="AY716"/>
    </row>
    <row r="717" spans="51:51" x14ac:dyDescent="0.25">
      <c r="AY717"/>
    </row>
    <row r="718" spans="51:51" x14ac:dyDescent="0.25">
      <c r="AY718"/>
    </row>
    <row r="719" spans="51:51" x14ac:dyDescent="0.25">
      <c r="AY719"/>
    </row>
    <row r="720" spans="51:51" x14ac:dyDescent="0.25">
      <c r="AY720"/>
    </row>
    <row r="721" spans="51:51" x14ac:dyDescent="0.25">
      <c r="AY721"/>
    </row>
    <row r="722" spans="51:51" x14ac:dyDescent="0.25">
      <c r="AY722"/>
    </row>
    <row r="723" spans="51:51" x14ac:dyDescent="0.25">
      <c r="AY723"/>
    </row>
    <row r="724" spans="51:51" x14ac:dyDescent="0.25">
      <c r="AY724"/>
    </row>
    <row r="725" spans="51:51" x14ac:dyDescent="0.25">
      <c r="AY725"/>
    </row>
    <row r="726" spans="51:51" x14ac:dyDescent="0.25">
      <c r="AY726"/>
    </row>
    <row r="727" spans="51:51" x14ac:dyDescent="0.25">
      <c r="AY727"/>
    </row>
    <row r="728" spans="51:51" x14ac:dyDescent="0.25">
      <c r="AY728"/>
    </row>
    <row r="729" spans="51:51" x14ac:dyDescent="0.25">
      <c r="AY729"/>
    </row>
    <row r="730" spans="51:51" x14ac:dyDescent="0.25">
      <c r="AY730"/>
    </row>
    <row r="731" spans="51:51" x14ac:dyDescent="0.25">
      <c r="AY731"/>
    </row>
    <row r="732" spans="51:51" x14ac:dyDescent="0.25">
      <c r="AY732"/>
    </row>
    <row r="733" spans="51:51" x14ac:dyDescent="0.25">
      <c r="AY733"/>
    </row>
    <row r="734" spans="51:51" x14ac:dyDescent="0.25">
      <c r="AY734"/>
    </row>
    <row r="735" spans="51:51" x14ac:dyDescent="0.25">
      <c r="AY735"/>
    </row>
    <row r="736" spans="51:51" x14ac:dyDescent="0.25">
      <c r="AY736"/>
    </row>
    <row r="737" spans="51:51" x14ac:dyDescent="0.25">
      <c r="AY737"/>
    </row>
    <row r="738" spans="51:51" x14ac:dyDescent="0.25">
      <c r="AY738"/>
    </row>
    <row r="739" spans="51:51" x14ac:dyDescent="0.25">
      <c r="AY739"/>
    </row>
    <row r="740" spans="51:51" x14ac:dyDescent="0.25">
      <c r="AY740"/>
    </row>
    <row r="741" spans="51:51" x14ac:dyDescent="0.25">
      <c r="AY741"/>
    </row>
    <row r="742" spans="51:51" x14ac:dyDescent="0.25">
      <c r="AY742"/>
    </row>
    <row r="743" spans="51:51" x14ac:dyDescent="0.25">
      <c r="AY743"/>
    </row>
    <row r="744" spans="51:51" x14ac:dyDescent="0.25">
      <c r="AY744"/>
    </row>
    <row r="745" spans="51:51" x14ac:dyDescent="0.25">
      <c r="AY745"/>
    </row>
    <row r="746" spans="51:51" x14ac:dyDescent="0.25">
      <c r="AY746"/>
    </row>
    <row r="747" spans="51:51" x14ac:dyDescent="0.25">
      <c r="AY747"/>
    </row>
    <row r="748" spans="51:51" x14ac:dyDescent="0.25">
      <c r="AY748"/>
    </row>
    <row r="749" spans="51:51" x14ac:dyDescent="0.25">
      <c r="AY749"/>
    </row>
    <row r="750" spans="51:51" x14ac:dyDescent="0.25">
      <c r="AY750"/>
    </row>
    <row r="751" spans="51:51" x14ac:dyDescent="0.25">
      <c r="AY751"/>
    </row>
    <row r="752" spans="51:51" x14ac:dyDescent="0.25">
      <c r="AY752"/>
    </row>
    <row r="753" spans="51:51" x14ac:dyDescent="0.25">
      <c r="AY753"/>
    </row>
    <row r="754" spans="51:51" x14ac:dyDescent="0.25">
      <c r="AY754"/>
    </row>
    <row r="755" spans="51:51" x14ac:dyDescent="0.25">
      <c r="AY755"/>
    </row>
    <row r="756" spans="51:51" x14ac:dyDescent="0.25">
      <c r="AY756"/>
    </row>
    <row r="757" spans="51:51" x14ac:dyDescent="0.25">
      <c r="AY757"/>
    </row>
    <row r="758" spans="51:51" x14ac:dyDescent="0.25">
      <c r="AY758"/>
    </row>
    <row r="759" spans="51:51" x14ac:dyDescent="0.25">
      <c r="AY759"/>
    </row>
    <row r="760" spans="51:51" x14ac:dyDescent="0.25">
      <c r="AY760"/>
    </row>
    <row r="761" spans="51:51" x14ac:dyDescent="0.25">
      <c r="AY761"/>
    </row>
    <row r="762" spans="51:51" x14ac:dyDescent="0.25">
      <c r="AY762"/>
    </row>
    <row r="763" spans="51:51" x14ac:dyDescent="0.25">
      <c r="AY763"/>
    </row>
    <row r="764" spans="51:51" x14ac:dyDescent="0.25">
      <c r="AY764"/>
    </row>
    <row r="765" spans="51:51" x14ac:dyDescent="0.25">
      <c r="AY765"/>
    </row>
    <row r="766" spans="51:51" x14ac:dyDescent="0.25">
      <c r="AY766"/>
    </row>
    <row r="767" spans="51:51" x14ac:dyDescent="0.25">
      <c r="AY767"/>
    </row>
    <row r="768" spans="51:51" x14ac:dyDescent="0.25">
      <c r="AY768"/>
    </row>
    <row r="769" spans="51:51" x14ac:dyDescent="0.25">
      <c r="AY769"/>
    </row>
    <row r="770" spans="51:51" x14ac:dyDescent="0.25">
      <c r="AY770"/>
    </row>
    <row r="771" spans="51:51" x14ac:dyDescent="0.25">
      <c r="AY771"/>
    </row>
    <row r="772" spans="51:51" x14ac:dyDescent="0.25">
      <c r="AY772"/>
    </row>
    <row r="773" spans="51:51" x14ac:dyDescent="0.25">
      <c r="AY773"/>
    </row>
    <row r="774" spans="51:51" x14ac:dyDescent="0.25">
      <c r="AY774"/>
    </row>
    <row r="775" spans="51:51" x14ac:dyDescent="0.25">
      <c r="AY775"/>
    </row>
    <row r="776" spans="51:51" x14ac:dyDescent="0.25">
      <c r="AY776"/>
    </row>
    <row r="777" spans="51:51" x14ac:dyDescent="0.25">
      <c r="AY777"/>
    </row>
    <row r="778" spans="51:51" x14ac:dyDescent="0.25">
      <c r="AY778"/>
    </row>
    <row r="779" spans="51:51" x14ac:dyDescent="0.25">
      <c r="AY779"/>
    </row>
    <row r="780" spans="51:51" x14ac:dyDescent="0.25">
      <c r="AY780"/>
    </row>
    <row r="781" spans="51:51" x14ac:dyDescent="0.25">
      <c r="AY781"/>
    </row>
    <row r="782" spans="51:51" x14ac:dyDescent="0.25">
      <c r="AY782"/>
    </row>
    <row r="783" spans="51:51" x14ac:dyDescent="0.25">
      <c r="AY783"/>
    </row>
    <row r="784" spans="51:51" x14ac:dyDescent="0.25">
      <c r="AY784"/>
    </row>
    <row r="785" spans="51:51" x14ac:dyDescent="0.25">
      <c r="AY785"/>
    </row>
    <row r="786" spans="51:51" x14ac:dyDescent="0.25">
      <c r="AY786"/>
    </row>
    <row r="787" spans="51:51" x14ac:dyDescent="0.25">
      <c r="AY787"/>
    </row>
    <row r="788" spans="51:51" x14ac:dyDescent="0.25">
      <c r="AY788"/>
    </row>
    <row r="789" spans="51:51" x14ac:dyDescent="0.25">
      <c r="AY789"/>
    </row>
    <row r="790" spans="51:51" x14ac:dyDescent="0.25">
      <c r="AY790"/>
    </row>
    <row r="791" spans="51:51" x14ac:dyDescent="0.25">
      <c r="AY791"/>
    </row>
    <row r="792" spans="51:51" x14ac:dyDescent="0.25">
      <c r="AY792"/>
    </row>
    <row r="793" spans="51:51" x14ac:dyDescent="0.25">
      <c r="AY793"/>
    </row>
    <row r="794" spans="51:51" x14ac:dyDescent="0.25">
      <c r="AY794"/>
    </row>
    <row r="795" spans="51:51" x14ac:dyDescent="0.25">
      <c r="AY795"/>
    </row>
    <row r="796" spans="51:51" x14ac:dyDescent="0.25">
      <c r="AY796"/>
    </row>
    <row r="797" spans="51:51" x14ac:dyDescent="0.25">
      <c r="AY797"/>
    </row>
    <row r="798" spans="51:51" x14ac:dyDescent="0.25">
      <c r="AY798"/>
    </row>
    <row r="799" spans="51:51" x14ac:dyDescent="0.25">
      <c r="AY799"/>
    </row>
    <row r="800" spans="51:51" x14ac:dyDescent="0.25">
      <c r="AY800"/>
    </row>
    <row r="801" spans="51:51" x14ac:dyDescent="0.25">
      <c r="AY801"/>
    </row>
    <row r="802" spans="51:51" x14ac:dyDescent="0.25">
      <c r="AY802"/>
    </row>
    <row r="803" spans="51:51" x14ac:dyDescent="0.25">
      <c r="AY803"/>
    </row>
    <row r="804" spans="51:51" x14ac:dyDescent="0.25">
      <c r="AY804"/>
    </row>
    <row r="805" spans="51:51" x14ac:dyDescent="0.25">
      <c r="AY805"/>
    </row>
    <row r="806" spans="51:51" x14ac:dyDescent="0.25">
      <c r="AY806"/>
    </row>
    <row r="807" spans="51:51" x14ac:dyDescent="0.25">
      <c r="AY807"/>
    </row>
    <row r="808" spans="51:51" x14ac:dyDescent="0.25">
      <c r="AY808"/>
    </row>
    <row r="809" spans="51:51" x14ac:dyDescent="0.25">
      <c r="AY809"/>
    </row>
    <row r="810" spans="51:51" x14ac:dyDescent="0.25">
      <c r="AY810"/>
    </row>
    <row r="811" spans="51:51" x14ac:dyDescent="0.25">
      <c r="AY811"/>
    </row>
    <row r="812" spans="51:51" x14ac:dyDescent="0.25">
      <c r="AY812"/>
    </row>
    <row r="813" spans="51:51" x14ac:dyDescent="0.25">
      <c r="AY813"/>
    </row>
    <row r="814" spans="51:51" x14ac:dyDescent="0.25">
      <c r="AY814"/>
    </row>
    <row r="815" spans="51:51" x14ac:dyDescent="0.25">
      <c r="AY815"/>
    </row>
    <row r="816" spans="51:51" x14ac:dyDescent="0.25">
      <c r="AY816"/>
    </row>
    <row r="817" spans="51:51" x14ac:dyDescent="0.25">
      <c r="AY817"/>
    </row>
    <row r="818" spans="51:51" x14ac:dyDescent="0.25">
      <c r="AY818"/>
    </row>
    <row r="819" spans="51:51" x14ac:dyDescent="0.25">
      <c r="AY819"/>
    </row>
    <row r="820" spans="51:51" x14ac:dyDescent="0.25">
      <c r="AY820"/>
    </row>
    <row r="821" spans="51:51" x14ac:dyDescent="0.25">
      <c r="AY821"/>
    </row>
    <row r="822" spans="51:51" x14ac:dyDescent="0.25">
      <c r="AY822"/>
    </row>
    <row r="823" spans="51:51" x14ac:dyDescent="0.25">
      <c r="AY823"/>
    </row>
    <row r="824" spans="51:51" x14ac:dyDescent="0.25">
      <c r="AY824"/>
    </row>
    <row r="825" spans="51:51" x14ac:dyDescent="0.25">
      <c r="AY825"/>
    </row>
    <row r="826" spans="51:51" x14ac:dyDescent="0.25">
      <c r="AY826"/>
    </row>
    <row r="827" spans="51:51" x14ac:dyDescent="0.25">
      <c r="AY827"/>
    </row>
    <row r="828" spans="51:51" x14ac:dyDescent="0.25">
      <c r="AY828"/>
    </row>
    <row r="829" spans="51:51" x14ac:dyDescent="0.25">
      <c r="AY829"/>
    </row>
    <row r="830" spans="51:51" x14ac:dyDescent="0.25">
      <c r="AY830"/>
    </row>
    <row r="831" spans="51:51" x14ac:dyDescent="0.25">
      <c r="AY831"/>
    </row>
    <row r="832" spans="51:51" x14ac:dyDescent="0.25">
      <c r="AY832"/>
    </row>
    <row r="833" spans="51:51" x14ac:dyDescent="0.25">
      <c r="AY833"/>
    </row>
    <row r="834" spans="51:51" x14ac:dyDescent="0.25">
      <c r="AY834"/>
    </row>
    <row r="835" spans="51:51" x14ac:dyDescent="0.25">
      <c r="AY835"/>
    </row>
    <row r="836" spans="51:51" x14ac:dyDescent="0.25">
      <c r="AY836"/>
    </row>
    <row r="837" spans="51:51" x14ac:dyDescent="0.25">
      <c r="AY837"/>
    </row>
    <row r="838" spans="51:51" x14ac:dyDescent="0.25">
      <c r="AY838"/>
    </row>
    <row r="839" spans="51:51" x14ac:dyDescent="0.25">
      <c r="AY839"/>
    </row>
    <row r="840" spans="51:51" x14ac:dyDescent="0.25">
      <c r="AY840"/>
    </row>
    <row r="841" spans="51:51" x14ac:dyDescent="0.25">
      <c r="AY841"/>
    </row>
    <row r="842" spans="51:51" x14ac:dyDescent="0.25">
      <c r="AY842"/>
    </row>
    <row r="843" spans="51:51" x14ac:dyDescent="0.25">
      <c r="AY843"/>
    </row>
    <row r="844" spans="51:51" x14ac:dyDescent="0.25">
      <c r="AY844"/>
    </row>
    <row r="845" spans="51:51" x14ac:dyDescent="0.25">
      <c r="AY845"/>
    </row>
    <row r="846" spans="51:51" x14ac:dyDescent="0.25">
      <c r="AY846"/>
    </row>
    <row r="847" spans="51:51" x14ac:dyDescent="0.25">
      <c r="AY847"/>
    </row>
    <row r="848" spans="51:51" x14ac:dyDescent="0.25">
      <c r="AY848"/>
    </row>
    <row r="849" spans="51:51" x14ac:dyDescent="0.25">
      <c r="AY849"/>
    </row>
    <row r="850" spans="51:51" x14ac:dyDescent="0.25">
      <c r="AY850"/>
    </row>
    <row r="851" spans="51:51" x14ac:dyDescent="0.25">
      <c r="AY851"/>
    </row>
    <row r="852" spans="51:51" x14ac:dyDescent="0.25">
      <c r="AY852"/>
    </row>
    <row r="853" spans="51:51" x14ac:dyDescent="0.25">
      <c r="AY853"/>
    </row>
    <row r="854" spans="51:51" x14ac:dyDescent="0.25">
      <c r="AY854"/>
    </row>
    <row r="855" spans="51:51" x14ac:dyDescent="0.25">
      <c r="AY855"/>
    </row>
    <row r="856" spans="51:51" x14ac:dyDescent="0.25">
      <c r="AY856"/>
    </row>
    <row r="857" spans="51:51" x14ac:dyDescent="0.25">
      <c r="AY857"/>
    </row>
    <row r="858" spans="51:51" x14ac:dyDescent="0.25">
      <c r="AY858"/>
    </row>
    <row r="859" spans="51:51" x14ac:dyDescent="0.25">
      <c r="AY859"/>
    </row>
    <row r="860" spans="51:51" x14ac:dyDescent="0.25">
      <c r="AY860"/>
    </row>
    <row r="861" spans="51:51" x14ac:dyDescent="0.25">
      <c r="AY861"/>
    </row>
    <row r="868" spans="51:51" x14ac:dyDescent="0.25">
      <c r="AY868"/>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CB7CF-E878-480C-A671-38BC819BE854}">
  <dimension ref="A1:AI677"/>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3" width="8.7109375" hidden="1" customWidth="1" outlineLevel="1"/>
    <col min="24" max="24" width="11.28515625" hidden="1" customWidth="1" outlineLevel="1"/>
    <col min="25" max="25" width="11.42578125" hidden="1" customWidth="1" outlineLevel="1"/>
    <col min="26" max="26" width="12.5703125" customWidth="1" collapsed="1"/>
    <col min="27" max="34" width="12.5703125" customWidth="1"/>
    <col min="35" max="35" width="12.5703125" style="6" customWidth="1"/>
    <col min="36" max="36" width="11.85546875" customWidth="1"/>
    <col min="38" max="38" width="12.5703125" customWidth="1"/>
    <col min="40" max="48" width="12.5703125" customWidth="1"/>
    <col min="49" max="49" width="18.5703125" customWidth="1"/>
    <col min="51" max="51" width="22.140625" customWidth="1"/>
  </cols>
  <sheetData>
    <row r="1" spans="1:35" s="2" customFormat="1" ht="189.95" customHeight="1" x14ac:dyDescent="0.25">
      <c r="A1" s="2" t="s">
        <v>1124</v>
      </c>
      <c r="B1" s="2" t="s">
        <v>1126</v>
      </c>
      <c r="C1" s="2" t="s">
        <v>1127</v>
      </c>
      <c r="D1" s="2" t="s">
        <v>1128</v>
      </c>
      <c r="E1" s="2" t="s">
        <v>1129</v>
      </c>
      <c r="F1" s="2" t="s">
        <v>1214</v>
      </c>
      <c r="G1" s="2" t="s">
        <v>1215</v>
      </c>
      <c r="H1" s="2" t="s">
        <v>1216</v>
      </c>
      <c r="I1" s="2" t="s">
        <v>1217</v>
      </c>
      <c r="J1" s="2" t="s">
        <v>1218</v>
      </c>
      <c r="K1" s="2" t="s">
        <v>1219</v>
      </c>
      <c r="L1" s="2" t="s">
        <v>1220</v>
      </c>
      <c r="M1" s="2" t="s">
        <v>1221</v>
      </c>
      <c r="N1" s="2" t="s">
        <v>1222</v>
      </c>
      <c r="O1" s="2" t="s">
        <v>1223</v>
      </c>
      <c r="P1" s="2" t="s">
        <v>1224</v>
      </c>
      <c r="Q1" s="2" t="s">
        <v>1225</v>
      </c>
      <c r="R1" s="2" t="s">
        <v>1226</v>
      </c>
      <c r="S1" s="2" t="s">
        <v>1227</v>
      </c>
      <c r="T1" s="2" t="s">
        <v>1228</v>
      </c>
      <c r="U1" s="2" t="s">
        <v>1229</v>
      </c>
      <c r="V1" s="2" t="s">
        <v>1230</v>
      </c>
      <c r="W1" s="2" t="s">
        <v>1231</v>
      </c>
      <c r="X1" s="2" t="s">
        <v>1232</v>
      </c>
      <c r="Y1" s="2" t="s">
        <v>1233</v>
      </c>
      <c r="Z1" s="2" t="s">
        <v>1234</v>
      </c>
      <c r="AA1" s="2" t="s">
        <v>1235</v>
      </c>
      <c r="AB1" s="2" t="s">
        <v>1236</v>
      </c>
      <c r="AC1" s="2" t="s">
        <v>1237</v>
      </c>
      <c r="AD1" s="2" t="s">
        <v>1238</v>
      </c>
      <c r="AE1" s="2" t="s">
        <v>1239</v>
      </c>
      <c r="AF1" s="2" t="s">
        <v>1240</v>
      </c>
      <c r="AG1" s="2" t="s">
        <v>1241</v>
      </c>
      <c r="AH1" s="2" t="s">
        <v>1156</v>
      </c>
      <c r="AI1" s="3" t="s">
        <v>1242</v>
      </c>
    </row>
    <row r="2" spans="1:35" x14ac:dyDescent="0.25">
      <c r="A2" t="s">
        <v>721</v>
      </c>
      <c r="B2" t="s">
        <v>83</v>
      </c>
      <c r="C2" t="s">
        <v>909</v>
      </c>
      <c r="D2" t="s">
        <v>763</v>
      </c>
      <c r="E2" s="6">
        <v>32.760869565217391</v>
      </c>
      <c r="F2" s="6">
        <v>4.2608695652173916</v>
      </c>
      <c r="G2" s="6">
        <v>0.47826086956521741</v>
      </c>
      <c r="H2" s="6">
        <v>0.19293478260869565</v>
      </c>
      <c r="I2" s="6">
        <v>0.83695652173913049</v>
      </c>
      <c r="J2" s="6">
        <v>0</v>
      </c>
      <c r="K2" s="6">
        <v>0</v>
      </c>
      <c r="L2" s="6">
        <v>3.3281521739130433</v>
      </c>
      <c r="M2" s="6">
        <v>4.3505434782608692</v>
      </c>
      <c r="N2" s="6">
        <v>0</v>
      </c>
      <c r="O2" s="6">
        <f>SUM(NonNurse[[#This Row],[Qualified Social Work Staff Hours]],NonNurse[[#This Row],[Other Social Work Staff Hours]])/NonNurse[[#This Row],[MDS Census]]</f>
        <v>0.13279694757796948</v>
      </c>
      <c r="P2" s="6">
        <v>4.1413043478260869</v>
      </c>
      <c r="Q2" s="6">
        <v>0</v>
      </c>
      <c r="R2" s="6">
        <f>SUM(NonNurse[[#This Row],[Qualified Activities Professional Hours]],NonNurse[[#This Row],[Other Activities Professional Hours]])/NonNurse[[#This Row],[MDS Census]]</f>
        <v>0.12641008626410086</v>
      </c>
      <c r="S2" s="6">
        <v>1.1148913043478259</v>
      </c>
      <c r="T2" s="6">
        <v>2.9608695652173909</v>
      </c>
      <c r="U2" s="6">
        <v>0</v>
      </c>
      <c r="V2" s="6">
        <f>SUM(NonNurse[[#This Row],[Occupational Therapist Hours]],NonNurse[[#This Row],[OT Assistant Hours]],NonNurse[[#This Row],[OT Aide Hours]])/NonNurse[[#This Row],[MDS Census]]</f>
        <v>0.12440942269409422</v>
      </c>
      <c r="W2" s="6">
        <v>2.9910869565217393</v>
      </c>
      <c r="X2" s="6">
        <v>1.9382608695652177</v>
      </c>
      <c r="Y2" s="6">
        <v>0</v>
      </c>
      <c r="Z2" s="6">
        <f>SUM(NonNurse[[#This Row],[Physical Therapist (PT) Hours]],NonNurse[[#This Row],[PT Assistant Hours]],NonNurse[[#This Row],[PT Aide Hours]])/NonNurse[[#This Row],[MDS Census]]</f>
        <v>0.15046449900464501</v>
      </c>
      <c r="AA2" s="6">
        <v>0</v>
      </c>
      <c r="AB2" s="6">
        <v>0</v>
      </c>
      <c r="AC2" s="6">
        <v>0</v>
      </c>
      <c r="AD2" s="6">
        <v>0</v>
      </c>
      <c r="AE2" s="6">
        <v>0</v>
      </c>
      <c r="AF2" s="6">
        <v>0</v>
      </c>
      <c r="AG2" s="6">
        <v>0</v>
      </c>
      <c r="AH2" s="1">
        <v>395174</v>
      </c>
      <c r="AI2">
        <v>3</v>
      </c>
    </row>
    <row r="3" spans="1:35" x14ac:dyDescent="0.25">
      <c r="A3" t="s">
        <v>721</v>
      </c>
      <c r="B3" t="s">
        <v>422</v>
      </c>
      <c r="C3" t="s">
        <v>1069</v>
      </c>
      <c r="D3" t="s">
        <v>772</v>
      </c>
      <c r="E3" s="6">
        <v>98.130434782608702</v>
      </c>
      <c r="F3" s="6">
        <v>4.6956521739130439</v>
      </c>
      <c r="G3" s="6">
        <v>0</v>
      </c>
      <c r="H3" s="6">
        <v>0</v>
      </c>
      <c r="I3" s="6">
        <v>0</v>
      </c>
      <c r="J3" s="6">
        <v>0</v>
      </c>
      <c r="K3" s="6">
        <v>0</v>
      </c>
      <c r="L3" s="6">
        <v>9.1153260869565251</v>
      </c>
      <c r="M3" s="6">
        <v>10.566630434782608</v>
      </c>
      <c r="N3" s="6">
        <v>0</v>
      </c>
      <c r="O3" s="6">
        <f>SUM(NonNurse[[#This Row],[Qualified Social Work Staff Hours]],NonNurse[[#This Row],[Other Social Work Staff Hours]])/NonNurse[[#This Row],[MDS Census]]</f>
        <v>0.10767944173681877</v>
      </c>
      <c r="P3" s="6">
        <v>6.0407608695652177</v>
      </c>
      <c r="Q3" s="6">
        <v>8.3695652173913047</v>
      </c>
      <c r="R3" s="6">
        <f>SUM(NonNurse[[#This Row],[Qualified Activities Professional Hours]],NonNurse[[#This Row],[Other Activities Professional Hours]])/NonNurse[[#This Row],[MDS Census]]</f>
        <v>0.14684869295525033</v>
      </c>
      <c r="S3" s="6">
        <v>4.6960869565217402</v>
      </c>
      <c r="T3" s="6">
        <v>8.3159782608695654</v>
      </c>
      <c r="U3" s="6">
        <v>0</v>
      </c>
      <c r="V3" s="6">
        <f>SUM(NonNurse[[#This Row],[Occupational Therapist Hours]],NonNurse[[#This Row],[OT Assistant Hours]],NonNurse[[#This Row],[OT Aide Hours]])/NonNurse[[#This Row],[MDS Census]]</f>
        <v>0.13259968985378823</v>
      </c>
      <c r="W3" s="6">
        <v>1.4320652173913047</v>
      </c>
      <c r="X3" s="6">
        <v>14.638043478260867</v>
      </c>
      <c r="Y3" s="6">
        <v>0</v>
      </c>
      <c r="Z3" s="6">
        <f>SUM(NonNurse[[#This Row],[Physical Therapist (PT) Hours]],NonNurse[[#This Row],[PT Assistant Hours]],NonNurse[[#This Row],[PT Aide Hours]])/NonNurse[[#This Row],[MDS Census]]</f>
        <v>0.16376273814798403</v>
      </c>
      <c r="AA3" s="6">
        <v>0</v>
      </c>
      <c r="AB3" s="6">
        <v>0</v>
      </c>
      <c r="AC3" s="6">
        <v>0</v>
      </c>
      <c r="AD3" s="6">
        <v>0</v>
      </c>
      <c r="AE3" s="6">
        <v>0</v>
      </c>
      <c r="AF3" s="6">
        <v>0</v>
      </c>
      <c r="AG3" s="6">
        <v>0</v>
      </c>
      <c r="AH3" s="1">
        <v>395701</v>
      </c>
      <c r="AI3">
        <v>3</v>
      </c>
    </row>
    <row r="4" spans="1:35" x14ac:dyDescent="0.25">
      <c r="A4" t="s">
        <v>721</v>
      </c>
      <c r="B4" t="s">
        <v>599</v>
      </c>
      <c r="C4" t="s">
        <v>992</v>
      </c>
      <c r="D4" t="s">
        <v>736</v>
      </c>
      <c r="E4" s="6">
        <v>25.576086956521738</v>
      </c>
      <c r="F4" s="6">
        <v>0</v>
      </c>
      <c r="G4" s="6">
        <v>0.27173913043478259</v>
      </c>
      <c r="H4" s="6">
        <v>0.32608695652173914</v>
      </c>
      <c r="I4" s="6">
        <v>1.7608695652173914</v>
      </c>
      <c r="J4" s="6">
        <v>0</v>
      </c>
      <c r="K4" s="6">
        <v>0</v>
      </c>
      <c r="L4" s="6">
        <v>2.2211956521739125</v>
      </c>
      <c r="M4" s="6">
        <v>0</v>
      </c>
      <c r="N4" s="6">
        <v>0</v>
      </c>
      <c r="O4" s="6">
        <f>SUM(NonNurse[[#This Row],[Qualified Social Work Staff Hours]],NonNurse[[#This Row],[Other Social Work Staff Hours]])/NonNurse[[#This Row],[MDS Census]]</f>
        <v>0</v>
      </c>
      <c r="P4" s="6">
        <v>0</v>
      </c>
      <c r="Q4" s="6">
        <v>0</v>
      </c>
      <c r="R4" s="6">
        <f>SUM(NonNurse[[#This Row],[Qualified Activities Professional Hours]],NonNurse[[#This Row],[Other Activities Professional Hours]])/NonNurse[[#This Row],[MDS Census]]</f>
        <v>0</v>
      </c>
      <c r="S4" s="6">
        <v>6.4019565217391321</v>
      </c>
      <c r="T4" s="6">
        <v>6.7265217391304351</v>
      </c>
      <c r="U4" s="6">
        <v>0</v>
      </c>
      <c r="V4" s="6">
        <f>SUM(NonNurse[[#This Row],[Occupational Therapist Hours]],NonNurse[[#This Row],[OT Assistant Hours]],NonNurse[[#This Row],[OT Aide Hours]])/NonNurse[[#This Row],[MDS Census]]</f>
        <v>0.51331066723331931</v>
      </c>
      <c r="W4" s="6">
        <v>10.617826086956519</v>
      </c>
      <c r="X4" s="6">
        <v>6.1685869565217377</v>
      </c>
      <c r="Y4" s="6">
        <v>0</v>
      </c>
      <c r="Z4" s="6">
        <f>SUM(NonNurse[[#This Row],[Physical Therapist (PT) Hours]],NonNurse[[#This Row],[PT Assistant Hours]],NonNurse[[#This Row],[PT Aide Hours]])/NonNurse[[#This Row],[MDS Census]]</f>
        <v>0.65633234169145749</v>
      </c>
      <c r="AA4" s="6">
        <v>0</v>
      </c>
      <c r="AB4" s="6">
        <v>0</v>
      </c>
      <c r="AC4" s="6">
        <v>0</v>
      </c>
      <c r="AD4" s="6">
        <v>0</v>
      </c>
      <c r="AE4" s="6">
        <v>0</v>
      </c>
      <c r="AF4" s="6">
        <v>0</v>
      </c>
      <c r="AG4" s="6">
        <v>0</v>
      </c>
      <c r="AH4" s="1">
        <v>396001</v>
      </c>
      <c r="AI4">
        <v>3</v>
      </c>
    </row>
    <row r="5" spans="1:35" x14ac:dyDescent="0.25">
      <c r="A5" t="s">
        <v>721</v>
      </c>
      <c r="B5" t="s">
        <v>676</v>
      </c>
      <c r="C5" t="s">
        <v>805</v>
      </c>
      <c r="D5" t="s">
        <v>741</v>
      </c>
      <c r="E5" s="6">
        <v>6.0652173913043477</v>
      </c>
      <c r="F5" s="6">
        <v>6.5652173913043477</v>
      </c>
      <c r="G5" s="6">
        <v>6.1684782608695654</v>
      </c>
      <c r="H5" s="6">
        <v>0</v>
      </c>
      <c r="I5" s="6">
        <v>5.0760869565217392</v>
      </c>
      <c r="J5" s="6">
        <v>0</v>
      </c>
      <c r="K5" s="6">
        <v>0</v>
      </c>
      <c r="L5" s="6">
        <v>1.5456521739130438</v>
      </c>
      <c r="M5" s="6">
        <v>3.6869565217391327</v>
      </c>
      <c r="N5" s="6">
        <v>0</v>
      </c>
      <c r="O5" s="6">
        <f>SUM(NonNurse[[#This Row],[Qualified Social Work Staff Hours]],NonNurse[[#This Row],[Other Social Work Staff Hours]])/NonNurse[[#This Row],[MDS Census]]</f>
        <v>0.60788530465949864</v>
      </c>
      <c r="P5" s="6">
        <v>0</v>
      </c>
      <c r="Q5" s="6">
        <v>4.411956521739131</v>
      </c>
      <c r="R5" s="6">
        <f>SUM(NonNurse[[#This Row],[Qualified Activities Professional Hours]],NonNurse[[#This Row],[Other Activities Professional Hours]])/NonNurse[[#This Row],[MDS Census]]</f>
        <v>0.72741935483870979</v>
      </c>
      <c r="S5" s="6">
        <v>0.84782608695652173</v>
      </c>
      <c r="T5" s="6">
        <v>2.2673913043478273</v>
      </c>
      <c r="U5" s="6">
        <v>0</v>
      </c>
      <c r="V5" s="6">
        <f>SUM(NonNurse[[#This Row],[Occupational Therapist Hours]],NonNurse[[#This Row],[OT Assistant Hours]],NonNurse[[#This Row],[OT Aide Hours]])/NonNurse[[#This Row],[MDS Census]]</f>
        <v>0.51362007168458812</v>
      </c>
      <c r="W5" s="6">
        <v>1.0923913043478259</v>
      </c>
      <c r="X5" s="6">
        <v>1.7554347826086962</v>
      </c>
      <c r="Y5" s="6">
        <v>0</v>
      </c>
      <c r="Z5" s="6">
        <f>SUM(NonNurse[[#This Row],[Physical Therapist (PT) Hours]],NonNurse[[#This Row],[PT Assistant Hours]],NonNurse[[#This Row],[PT Aide Hours]])/NonNurse[[#This Row],[MDS Census]]</f>
        <v>0.46953405017921157</v>
      </c>
      <c r="AA5" s="6">
        <v>0</v>
      </c>
      <c r="AB5" s="6">
        <v>5.25</v>
      </c>
      <c r="AC5" s="6">
        <v>0</v>
      </c>
      <c r="AD5" s="6">
        <v>0</v>
      </c>
      <c r="AE5" s="6">
        <v>0</v>
      </c>
      <c r="AF5" s="6">
        <v>0</v>
      </c>
      <c r="AG5" s="6">
        <v>0</v>
      </c>
      <c r="AH5" s="1">
        <v>396149</v>
      </c>
      <c r="AI5">
        <v>3</v>
      </c>
    </row>
    <row r="6" spans="1:35" x14ac:dyDescent="0.25">
      <c r="A6" t="s">
        <v>721</v>
      </c>
      <c r="B6" t="s">
        <v>338</v>
      </c>
      <c r="C6" t="s">
        <v>927</v>
      </c>
      <c r="D6" t="s">
        <v>777</v>
      </c>
      <c r="E6" s="6">
        <v>47.043478260869563</v>
      </c>
      <c r="F6" s="6">
        <v>5.4782608695652177</v>
      </c>
      <c r="G6" s="6">
        <v>0</v>
      </c>
      <c r="H6" s="6">
        <v>0.17391304347826086</v>
      </c>
      <c r="I6" s="6">
        <v>0.92391304347826086</v>
      </c>
      <c r="J6" s="6">
        <v>0</v>
      </c>
      <c r="K6" s="6">
        <v>0</v>
      </c>
      <c r="L6" s="6">
        <v>5.0192391304347828</v>
      </c>
      <c r="M6" s="6">
        <v>0.46956521739130408</v>
      </c>
      <c r="N6" s="6">
        <v>4.9565217391304346</v>
      </c>
      <c r="O6" s="6">
        <f>SUM(NonNurse[[#This Row],[Qualified Social Work Staff Hours]],NonNurse[[#This Row],[Other Social Work Staff Hours]])/NonNurse[[#This Row],[MDS Census]]</f>
        <v>0.11534195933456562</v>
      </c>
      <c r="P6" s="6">
        <v>5.2744565217391308</v>
      </c>
      <c r="Q6" s="6">
        <v>2.847826086956522</v>
      </c>
      <c r="R6" s="6">
        <f>SUM(NonNurse[[#This Row],[Qualified Activities Professional Hours]],NonNurse[[#This Row],[Other Activities Professional Hours]])/NonNurse[[#This Row],[MDS Census]]</f>
        <v>0.17265480591497229</v>
      </c>
      <c r="S6" s="6">
        <v>1.7663043478260869</v>
      </c>
      <c r="T6" s="6">
        <v>4.1358695652173916</v>
      </c>
      <c r="U6" s="6">
        <v>0</v>
      </c>
      <c r="V6" s="6">
        <f>SUM(NonNurse[[#This Row],[Occupational Therapist Hours]],NonNurse[[#This Row],[OT Assistant Hours]],NonNurse[[#This Row],[OT Aide Hours]])/NonNurse[[#This Row],[MDS Census]]</f>
        <v>0.12546210720887246</v>
      </c>
      <c r="W6" s="6">
        <v>5.2228260869565215</v>
      </c>
      <c r="X6" s="6">
        <v>0</v>
      </c>
      <c r="Y6" s="6">
        <v>0</v>
      </c>
      <c r="Z6" s="6">
        <f>SUM(NonNurse[[#This Row],[Physical Therapist (PT) Hours]],NonNurse[[#This Row],[PT Assistant Hours]],NonNurse[[#This Row],[PT Aide Hours]])/NonNurse[[#This Row],[MDS Census]]</f>
        <v>0.11102125693160814</v>
      </c>
      <c r="AA6" s="6">
        <v>0</v>
      </c>
      <c r="AB6" s="6">
        <v>0</v>
      </c>
      <c r="AC6" s="6">
        <v>0</v>
      </c>
      <c r="AD6" s="6">
        <v>0</v>
      </c>
      <c r="AE6" s="6">
        <v>0</v>
      </c>
      <c r="AF6" s="6">
        <v>0</v>
      </c>
      <c r="AG6" s="6">
        <v>0</v>
      </c>
      <c r="AH6" s="1">
        <v>395581</v>
      </c>
      <c r="AI6">
        <v>3</v>
      </c>
    </row>
    <row r="7" spans="1:35" x14ac:dyDescent="0.25">
      <c r="A7" t="s">
        <v>721</v>
      </c>
      <c r="B7" t="s">
        <v>155</v>
      </c>
      <c r="C7" t="s">
        <v>927</v>
      </c>
      <c r="D7" t="s">
        <v>777</v>
      </c>
      <c r="E7" s="6">
        <v>112.48913043478261</v>
      </c>
      <c r="F7" s="6">
        <v>5.3913043478260869</v>
      </c>
      <c r="G7" s="6">
        <v>0</v>
      </c>
      <c r="H7" s="6">
        <v>0.19565217391304349</v>
      </c>
      <c r="I7" s="6">
        <v>5.1304347826086953</v>
      </c>
      <c r="J7" s="6">
        <v>0</v>
      </c>
      <c r="K7" s="6">
        <v>0</v>
      </c>
      <c r="L7" s="6">
        <v>9.4673913043478262</v>
      </c>
      <c r="M7" s="6">
        <v>4.5027173913043477</v>
      </c>
      <c r="N7" s="6">
        <v>5.2853260869565215</v>
      </c>
      <c r="O7" s="6">
        <f>SUM(NonNurse[[#This Row],[Qualified Social Work Staff Hours]],NonNurse[[#This Row],[Other Social Work Staff Hours]])/NonNurse[[#This Row],[MDS Census]]</f>
        <v>8.7013237994009077E-2</v>
      </c>
      <c r="P7" s="6">
        <v>3.530434782608697</v>
      </c>
      <c r="Q7" s="6">
        <v>36.105434782608697</v>
      </c>
      <c r="R7" s="6">
        <f>SUM(NonNurse[[#This Row],[Qualified Activities Professional Hours]],NonNurse[[#This Row],[Other Activities Professional Hours]])/NonNurse[[#This Row],[MDS Census]]</f>
        <v>0.35235288433665085</v>
      </c>
      <c r="S7" s="6">
        <v>14.420869565217391</v>
      </c>
      <c r="T7" s="6">
        <v>4.2065217391304346</v>
      </c>
      <c r="U7" s="6">
        <v>0</v>
      </c>
      <c r="V7" s="6">
        <f>SUM(NonNurse[[#This Row],[Occupational Therapist Hours]],NonNurse[[#This Row],[OT Assistant Hours]],NonNurse[[#This Row],[OT Aide Hours]])/NonNurse[[#This Row],[MDS Census]]</f>
        <v>0.16559281089960382</v>
      </c>
      <c r="W7" s="6">
        <v>7.6929347826086953</v>
      </c>
      <c r="X7" s="6">
        <v>5.9782608695652177</v>
      </c>
      <c r="Y7" s="6">
        <v>0</v>
      </c>
      <c r="Z7" s="6">
        <f>SUM(NonNurse[[#This Row],[Physical Therapist (PT) Hours]],NonNurse[[#This Row],[PT Assistant Hours]],NonNurse[[#This Row],[PT Aide Hours]])/NonNurse[[#This Row],[MDS Census]]</f>
        <v>0.12153348149579671</v>
      </c>
      <c r="AA7" s="6">
        <v>0</v>
      </c>
      <c r="AB7" s="6">
        <v>0</v>
      </c>
      <c r="AC7" s="6">
        <v>0</v>
      </c>
      <c r="AD7" s="6">
        <v>0</v>
      </c>
      <c r="AE7" s="6">
        <v>5.0869565217391308</v>
      </c>
      <c r="AF7" s="6">
        <v>0</v>
      </c>
      <c r="AG7" s="6">
        <v>0</v>
      </c>
      <c r="AH7" s="1">
        <v>395324</v>
      </c>
      <c r="AI7">
        <v>3</v>
      </c>
    </row>
    <row r="8" spans="1:35" x14ac:dyDescent="0.25">
      <c r="A8" t="s">
        <v>721</v>
      </c>
      <c r="B8" t="s">
        <v>626</v>
      </c>
      <c r="C8" t="s">
        <v>915</v>
      </c>
      <c r="D8" t="s">
        <v>772</v>
      </c>
      <c r="E8" s="6">
        <v>248.39130434782609</v>
      </c>
      <c r="F8" s="6">
        <v>10.035326086956522</v>
      </c>
      <c r="G8" s="6">
        <v>0</v>
      </c>
      <c r="H8" s="6">
        <v>1.2608695652173914</v>
      </c>
      <c r="I8" s="6">
        <v>18.717391304347824</v>
      </c>
      <c r="J8" s="6">
        <v>0</v>
      </c>
      <c r="K8" s="6">
        <v>0</v>
      </c>
      <c r="L8" s="6">
        <v>5.1032608695652177</v>
      </c>
      <c r="M8" s="6">
        <v>18.134347826086973</v>
      </c>
      <c r="N8" s="6">
        <v>10.088913043478261</v>
      </c>
      <c r="O8" s="6">
        <f>SUM(NonNurse[[#This Row],[Qualified Social Work Staff Hours]],NonNurse[[#This Row],[Other Social Work Staff Hours]])/NonNurse[[#This Row],[MDS Census]]</f>
        <v>0.1136241904428497</v>
      </c>
      <c r="P8" s="6">
        <v>5.0108695652173916</v>
      </c>
      <c r="Q8" s="6">
        <v>27.125652173913043</v>
      </c>
      <c r="R8" s="6">
        <f>SUM(NonNurse[[#This Row],[Qualified Activities Professional Hours]],NonNurse[[#This Row],[Other Activities Professional Hours]])/NonNurse[[#This Row],[MDS Census]]</f>
        <v>0.12937861018729216</v>
      </c>
      <c r="S8" s="6">
        <v>39.6875</v>
      </c>
      <c r="T8" s="6">
        <v>0</v>
      </c>
      <c r="U8" s="6">
        <v>0</v>
      </c>
      <c r="V8" s="6">
        <f>SUM(NonNurse[[#This Row],[Occupational Therapist Hours]],NonNurse[[#This Row],[OT Assistant Hours]],NonNurse[[#This Row],[OT Aide Hours]])/NonNurse[[#This Row],[MDS Census]]</f>
        <v>0.15977813758095571</v>
      </c>
      <c r="W8" s="6">
        <v>23.374456521739127</v>
      </c>
      <c r="X8" s="6">
        <v>28.083804347826089</v>
      </c>
      <c r="Y8" s="6">
        <v>0</v>
      </c>
      <c r="Z8" s="6">
        <f>SUM(NonNurse[[#This Row],[Physical Therapist (PT) Hours]],NonNurse[[#This Row],[PT Assistant Hours]],NonNurse[[#This Row],[PT Aide Hours]])/NonNurse[[#This Row],[MDS Census]]</f>
        <v>0.20716611237528443</v>
      </c>
      <c r="AA8" s="6">
        <v>0</v>
      </c>
      <c r="AB8" s="6">
        <v>0</v>
      </c>
      <c r="AC8" s="6">
        <v>0</v>
      </c>
      <c r="AD8" s="6">
        <v>0</v>
      </c>
      <c r="AE8" s="6">
        <v>0</v>
      </c>
      <c r="AF8" s="6">
        <v>0</v>
      </c>
      <c r="AG8" s="6">
        <v>0</v>
      </c>
      <c r="AH8" s="1">
        <v>396074</v>
      </c>
      <c r="AI8">
        <v>3</v>
      </c>
    </row>
    <row r="9" spans="1:35" x14ac:dyDescent="0.25">
      <c r="A9" t="s">
        <v>721</v>
      </c>
      <c r="B9" t="s">
        <v>666</v>
      </c>
      <c r="C9" t="s">
        <v>915</v>
      </c>
      <c r="D9" t="s">
        <v>772</v>
      </c>
      <c r="E9" s="6">
        <v>27.565217391304348</v>
      </c>
      <c r="F9" s="6">
        <v>5.3043478260869561</v>
      </c>
      <c r="G9" s="6">
        <v>0</v>
      </c>
      <c r="H9" s="6">
        <v>0.27717391304347827</v>
      </c>
      <c r="I9" s="6">
        <v>0.15217391304347827</v>
      </c>
      <c r="J9" s="6">
        <v>0</v>
      </c>
      <c r="K9" s="6">
        <v>0</v>
      </c>
      <c r="L9" s="6">
        <v>3.5625</v>
      </c>
      <c r="M9" s="6">
        <v>8.4754347826086942</v>
      </c>
      <c r="N9" s="6">
        <v>0</v>
      </c>
      <c r="O9" s="6">
        <f>SUM(NonNurse[[#This Row],[Qualified Social Work Staff Hours]],NonNurse[[#This Row],[Other Social Work Staff Hours]])/NonNurse[[#This Row],[MDS Census]]</f>
        <v>0.30746845425867503</v>
      </c>
      <c r="P9" s="6">
        <v>5.0108695652173916</v>
      </c>
      <c r="Q9" s="6">
        <v>4.5733695652173916</v>
      </c>
      <c r="R9" s="6">
        <f>SUM(NonNurse[[#This Row],[Qualified Activities Professional Hours]],NonNurse[[#This Row],[Other Activities Professional Hours]])/NonNurse[[#This Row],[MDS Census]]</f>
        <v>0.34769321766561517</v>
      </c>
      <c r="S9" s="6">
        <v>24.959239130434781</v>
      </c>
      <c r="T9" s="6">
        <v>2.7880434782608696</v>
      </c>
      <c r="U9" s="6">
        <v>2.5</v>
      </c>
      <c r="V9" s="6">
        <f>SUM(NonNurse[[#This Row],[Occupational Therapist Hours]],NonNurse[[#This Row],[OT Assistant Hours]],NonNurse[[#This Row],[OT Aide Hours]])/NonNurse[[#This Row],[MDS Census]]</f>
        <v>1.0972988958990537</v>
      </c>
      <c r="W9" s="6">
        <v>24.676630434782609</v>
      </c>
      <c r="X9" s="6">
        <v>0</v>
      </c>
      <c r="Y9" s="6">
        <v>0</v>
      </c>
      <c r="Z9" s="6">
        <f>SUM(NonNurse[[#This Row],[Physical Therapist (PT) Hours]],NonNurse[[#This Row],[PT Assistant Hours]],NonNurse[[#This Row],[PT Aide Hours]])/NonNurse[[#This Row],[MDS Census]]</f>
        <v>0.89520899053627767</v>
      </c>
      <c r="AA9" s="6">
        <v>0</v>
      </c>
      <c r="AB9" s="6">
        <v>0</v>
      </c>
      <c r="AC9" s="6">
        <v>0</v>
      </c>
      <c r="AD9" s="6">
        <v>0</v>
      </c>
      <c r="AE9" s="6">
        <v>7.6521739130434785</v>
      </c>
      <c r="AF9" s="6">
        <v>0</v>
      </c>
      <c r="AG9" s="6">
        <v>0</v>
      </c>
      <c r="AH9" s="1">
        <v>396135</v>
      </c>
      <c r="AI9">
        <v>3</v>
      </c>
    </row>
    <row r="10" spans="1:35" x14ac:dyDescent="0.25">
      <c r="A10" t="s">
        <v>721</v>
      </c>
      <c r="B10" t="s">
        <v>594</v>
      </c>
      <c r="C10" t="s">
        <v>803</v>
      </c>
      <c r="D10" t="s">
        <v>771</v>
      </c>
      <c r="E10" s="6">
        <v>80.108695652173907</v>
      </c>
      <c r="F10" s="6">
        <v>4.6358695652173916</v>
      </c>
      <c r="G10" s="6">
        <v>0.76086956521739135</v>
      </c>
      <c r="H10" s="6">
        <v>0.63043478260869568</v>
      </c>
      <c r="I10" s="6">
        <v>8.9673913043478262</v>
      </c>
      <c r="J10" s="6">
        <v>0</v>
      </c>
      <c r="K10" s="6">
        <v>0</v>
      </c>
      <c r="L10" s="6">
        <v>4.6326086956521735</v>
      </c>
      <c r="M10" s="6">
        <v>9.5326086956521738</v>
      </c>
      <c r="N10" s="6">
        <v>0</v>
      </c>
      <c r="O10" s="6">
        <f>SUM(NonNurse[[#This Row],[Qualified Social Work Staff Hours]],NonNurse[[#This Row],[Other Social Work Staff Hours]])/NonNurse[[#This Row],[MDS Census]]</f>
        <v>0.11899592944369064</v>
      </c>
      <c r="P10" s="6">
        <v>5.3478260869565215</v>
      </c>
      <c r="Q10" s="6">
        <v>16.021739130434781</v>
      </c>
      <c r="R10" s="6">
        <f>SUM(NonNurse[[#This Row],[Qualified Activities Professional Hours]],NonNurse[[#This Row],[Other Activities Professional Hours]])/NonNurse[[#This Row],[MDS Census]]</f>
        <v>0.26675712347354141</v>
      </c>
      <c r="S10" s="6">
        <v>4.7069565217391309</v>
      </c>
      <c r="T10" s="6">
        <v>9.6555434782608707</v>
      </c>
      <c r="U10" s="6">
        <v>0</v>
      </c>
      <c r="V10" s="6">
        <f>SUM(NonNurse[[#This Row],[Occupational Therapist Hours]],NonNurse[[#This Row],[OT Assistant Hours]],NonNurse[[#This Row],[OT Aide Hours]])/NonNurse[[#This Row],[MDS Census]]</f>
        <v>0.17928765264586163</v>
      </c>
      <c r="W10" s="6">
        <v>5.2379347826086953</v>
      </c>
      <c r="X10" s="6">
        <v>13.205978260869568</v>
      </c>
      <c r="Y10" s="6">
        <v>0</v>
      </c>
      <c r="Z10" s="6">
        <f>SUM(NonNurse[[#This Row],[Physical Therapist (PT) Hours]],NonNurse[[#This Row],[PT Assistant Hours]],NonNurse[[#This Row],[PT Aide Hours]])/NonNurse[[#This Row],[MDS Census]]</f>
        <v>0.23023609226594302</v>
      </c>
      <c r="AA10" s="6">
        <v>0</v>
      </c>
      <c r="AB10" s="6">
        <v>0</v>
      </c>
      <c r="AC10" s="6">
        <v>0</v>
      </c>
      <c r="AD10" s="6">
        <v>0</v>
      </c>
      <c r="AE10" s="6">
        <v>0</v>
      </c>
      <c r="AF10" s="6">
        <v>0</v>
      </c>
      <c r="AG10" s="6">
        <v>0</v>
      </c>
      <c r="AH10" s="1">
        <v>395985</v>
      </c>
      <c r="AI10">
        <v>3</v>
      </c>
    </row>
    <row r="11" spans="1:35" x14ac:dyDescent="0.25">
      <c r="A11" t="s">
        <v>721</v>
      </c>
      <c r="B11" t="s">
        <v>84</v>
      </c>
      <c r="C11" t="s">
        <v>933</v>
      </c>
      <c r="D11" t="s">
        <v>736</v>
      </c>
      <c r="E11" s="6">
        <v>83.706521739130437</v>
      </c>
      <c r="F11" s="6">
        <v>5.3913043478260869</v>
      </c>
      <c r="G11" s="6">
        <v>0.19293478260869565</v>
      </c>
      <c r="H11" s="6">
        <v>0.39858695652173914</v>
      </c>
      <c r="I11" s="6">
        <v>3.0869565217391304</v>
      </c>
      <c r="J11" s="6">
        <v>0</v>
      </c>
      <c r="K11" s="6">
        <v>0</v>
      </c>
      <c r="L11" s="6">
        <v>5.6657608695652177</v>
      </c>
      <c r="M11" s="6">
        <v>0</v>
      </c>
      <c r="N11" s="6">
        <v>6.1684782608695654</v>
      </c>
      <c r="O11" s="6">
        <f>SUM(NonNurse[[#This Row],[Qualified Social Work Staff Hours]],NonNurse[[#This Row],[Other Social Work Staff Hours]])/NonNurse[[#This Row],[MDS Census]]</f>
        <v>7.3691728346967925E-2</v>
      </c>
      <c r="P11" s="6">
        <v>6.7581521739130439</v>
      </c>
      <c r="Q11" s="6">
        <v>11.755434782608695</v>
      </c>
      <c r="R11" s="6">
        <f>SUM(NonNurse[[#This Row],[Qualified Activities Professional Hours]],NonNurse[[#This Row],[Other Activities Professional Hours]])/NonNurse[[#This Row],[MDS Census]]</f>
        <v>0.22117257499026099</v>
      </c>
      <c r="S11" s="6">
        <v>5.5054347826086953</v>
      </c>
      <c r="T11" s="6">
        <v>4.6413043478260869</v>
      </c>
      <c r="U11" s="6">
        <v>0</v>
      </c>
      <c r="V11" s="6">
        <f>SUM(NonNurse[[#This Row],[Occupational Therapist Hours]],NonNurse[[#This Row],[OT Assistant Hours]],NonNurse[[#This Row],[OT Aide Hours]])/NonNurse[[#This Row],[MDS Census]]</f>
        <v>0.12121802363329436</v>
      </c>
      <c r="W11" s="6">
        <v>15.679347826086957</v>
      </c>
      <c r="X11" s="6">
        <v>0</v>
      </c>
      <c r="Y11" s="6">
        <v>0</v>
      </c>
      <c r="Z11" s="6">
        <f>SUM(NonNurse[[#This Row],[Physical Therapist (PT) Hours]],NonNurse[[#This Row],[PT Assistant Hours]],NonNurse[[#This Row],[PT Aide Hours]])/NonNurse[[#This Row],[MDS Census]]</f>
        <v>0.18731333593039864</v>
      </c>
      <c r="AA11" s="6">
        <v>6.5217391304347824E-2</v>
      </c>
      <c r="AB11" s="6">
        <v>0</v>
      </c>
      <c r="AC11" s="6">
        <v>0</v>
      </c>
      <c r="AD11" s="6">
        <v>0</v>
      </c>
      <c r="AE11" s="6">
        <v>0</v>
      </c>
      <c r="AF11" s="6">
        <v>0</v>
      </c>
      <c r="AG11" s="6">
        <v>0</v>
      </c>
      <c r="AH11" s="1">
        <v>395176</v>
      </c>
      <c r="AI11">
        <v>3</v>
      </c>
    </row>
    <row r="12" spans="1:35" x14ac:dyDescent="0.25">
      <c r="A12" t="s">
        <v>721</v>
      </c>
      <c r="B12" t="s">
        <v>647</v>
      </c>
      <c r="C12" t="s">
        <v>1006</v>
      </c>
      <c r="D12" t="s">
        <v>767</v>
      </c>
      <c r="E12" s="6">
        <v>61.380434782608695</v>
      </c>
      <c r="F12" s="6">
        <v>11.304347826086957</v>
      </c>
      <c r="G12" s="6">
        <v>0.28260869565217389</v>
      </c>
      <c r="H12" s="6">
        <v>0.31739130434782609</v>
      </c>
      <c r="I12" s="6">
        <v>4.6086956521739131</v>
      </c>
      <c r="J12" s="6">
        <v>0</v>
      </c>
      <c r="K12" s="6">
        <v>0</v>
      </c>
      <c r="L12" s="6">
        <v>1.7173913043478262</v>
      </c>
      <c r="M12" s="6">
        <v>5.3043478260869561</v>
      </c>
      <c r="N12" s="6">
        <v>0</v>
      </c>
      <c r="O12" s="6">
        <f>SUM(NonNurse[[#This Row],[Qualified Social Work Staff Hours]],NonNurse[[#This Row],[Other Social Work Staff Hours]])/NonNurse[[#This Row],[MDS Census]]</f>
        <v>8.6417566849654681E-2</v>
      </c>
      <c r="P12" s="6">
        <v>10.130434782608695</v>
      </c>
      <c r="Q12" s="6">
        <v>11.798913043478262</v>
      </c>
      <c r="R12" s="6">
        <f>SUM(NonNurse[[#This Row],[Qualified Activities Professional Hours]],NonNurse[[#This Row],[Other Activities Professional Hours]])/NonNurse[[#This Row],[MDS Census]]</f>
        <v>0.35726934655569331</v>
      </c>
      <c r="S12" s="6">
        <v>3.5570652173913042</v>
      </c>
      <c r="T12" s="6">
        <v>4.0163043478260869</v>
      </c>
      <c r="U12" s="6">
        <v>0</v>
      </c>
      <c r="V12" s="6">
        <f>SUM(NonNurse[[#This Row],[Occupational Therapist Hours]],NonNurse[[#This Row],[OT Assistant Hours]],NonNurse[[#This Row],[OT Aide Hours]])/NonNurse[[#This Row],[MDS Census]]</f>
        <v>0.12338409775101823</v>
      </c>
      <c r="W12" s="6">
        <v>0.41304347826086957</v>
      </c>
      <c r="X12" s="6">
        <v>4.0543478260869561</v>
      </c>
      <c r="Y12" s="6">
        <v>0</v>
      </c>
      <c r="Z12" s="6">
        <f>SUM(NonNurse[[#This Row],[Physical Therapist (PT) Hours]],NonNurse[[#This Row],[PT Assistant Hours]],NonNurse[[#This Row],[PT Aide Hours]])/NonNurse[[#This Row],[MDS Census]]</f>
        <v>7.2782008145918176E-2</v>
      </c>
      <c r="AA12" s="6">
        <v>0</v>
      </c>
      <c r="AB12" s="6">
        <v>0</v>
      </c>
      <c r="AC12" s="6">
        <v>0</v>
      </c>
      <c r="AD12" s="6">
        <v>0</v>
      </c>
      <c r="AE12" s="6">
        <v>0</v>
      </c>
      <c r="AF12" s="6">
        <v>0</v>
      </c>
      <c r="AG12" s="6">
        <v>0</v>
      </c>
      <c r="AH12" s="1">
        <v>396107</v>
      </c>
      <c r="AI12">
        <v>3</v>
      </c>
    </row>
    <row r="13" spans="1:35" x14ac:dyDescent="0.25">
      <c r="A13" t="s">
        <v>721</v>
      </c>
      <c r="B13" t="s">
        <v>621</v>
      </c>
      <c r="C13" t="s">
        <v>885</v>
      </c>
      <c r="D13" t="s">
        <v>795</v>
      </c>
      <c r="E13" s="6">
        <v>88.923913043478265</v>
      </c>
      <c r="F13" s="6">
        <v>9.2326086956521731</v>
      </c>
      <c r="G13" s="6">
        <v>0.96630434782608687</v>
      </c>
      <c r="H13" s="6">
        <v>0</v>
      </c>
      <c r="I13" s="6">
        <v>5.3478260869565215</v>
      </c>
      <c r="J13" s="6">
        <v>0</v>
      </c>
      <c r="K13" s="6">
        <v>0</v>
      </c>
      <c r="L13" s="6">
        <v>7.1385869565217366</v>
      </c>
      <c r="M13" s="6">
        <v>12.709782608695649</v>
      </c>
      <c r="N13" s="6">
        <v>0</v>
      </c>
      <c r="O13" s="6">
        <f>SUM(NonNurse[[#This Row],[Qualified Social Work Staff Hours]],NonNurse[[#This Row],[Other Social Work Staff Hours]])/NonNurse[[#This Row],[MDS Census]]</f>
        <v>0.14292873731817621</v>
      </c>
      <c r="P13" s="6">
        <v>0</v>
      </c>
      <c r="Q13" s="6">
        <v>48.806521739130424</v>
      </c>
      <c r="R13" s="6">
        <f>SUM(NonNurse[[#This Row],[Qualified Activities Professional Hours]],NonNurse[[#This Row],[Other Activities Professional Hours]])/NonNurse[[#This Row],[MDS Census]]</f>
        <v>0.54885710793301534</v>
      </c>
      <c r="S13" s="6">
        <v>8.6968478260869571</v>
      </c>
      <c r="T13" s="6">
        <v>14.984130434782603</v>
      </c>
      <c r="U13" s="6">
        <v>0</v>
      </c>
      <c r="V13" s="6">
        <f>SUM(NonNurse[[#This Row],[Occupational Therapist Hours]],NonNurse[[#This Row],[OT Assistant Hours]],NonNurse[[#This Row],[OT Aide Hours]])/NonNurse[[#This Row],[MDS Census]]</f>
        <v>0.26630607505194953</v>
      </c>
      <c r="W13" s="6">
        <v>6.0832608695652173</v>
      </c>
      <c r="X13" s="6">
        <v>10.413260869565216</v>
      </c>
      <c r="Y13" s="6">
        <v>0</v>
      </c>
      <c r="Z13" s="6">
        <f>SUM(NonNurse[[#This Row],[Physical Therapist (PT) Hours]],NonNurse[[#This Row],[PT Assistant Hours]],NonNurse[[#This Row],[PT Aide Hours]])/NonNurse[[#This Row],[MDS Census]]</f>
        <v>0.18551277349957215</v>
      </c>
      <c r="AA13" s="6">
        <v>0</v>
      </c>
      <c r="AB13" s="6">
        <v>0</v>
      </c>
      <c r="AC13" s="6">
        <v>0</v>
      </c>
      <c r="AD13" s="6">
        <v>34.475000000000016</v>
      </c>
      <c r="AE13" s="6">
        <v>0</v>
      </c>
      <c r="AF13" s="6">
        <v>0</v>
      </c>
      <c r="AG13" s="6">
        <v>0</v>
      </c>
      <c r="AH13" s="1">
        <v>396069</v>
      </c>
      <c r="AI13">
        <v>3</v>
      </c>
    </row>
    <row r="14" spans="1:35" x14ac:dyDescent="0.25">
      <c r="A14" t="s">
        <v>721</v>
      </c>
      <c r="B14" t="s">
        <v>29</v>
      </c>
      <c r="C14" t="s">
        <v>904</v>
      </c>
      <c r="D14" t="s">
        <v>736</v>
      </c>
      <c r="E14" s="6">
        <v>137.9891304347826</v>
      </c>
      <c r="F14" s="6">
        <v>10.782608695652174</v>
      </c>
      <c r="G14" s="6">
        <v>1.1304347826086956</v>
      </c>
      <c r="H14" s="6">
        <v>0</v>
      </c>
      <c r="I14" s="6">
        <v>5.2173913043478262</v>
      </c>
      <c r="J14" s="6">
        <v>0</v>
      </c>
      <c r="K14" s="6">
        <v>0</v>
      </c>
      <c r="L14" s="6">
        <v>4.9460869565217385</v>
      </c>
      <c r="M14" s="6">
        <v>9.9130434782608692</v>
      </c>
      <c r="N14" s="6">
        <v>0</v>
      </c>
      <c r="O14" s="6">
        <f>SUM(NonNurse[[#This Row],[Qualified Social Work Staff Hours]],NonNurse[[#This Row],[Other Social Work Staff Hours]])/NonNurse[[#This Row],[MDS Census]]</f>
        <v>7.1839306813706191E-2</v>
      </c>
      <c r="P14" s="6">
        <v>5.3043478260869561</v>
      </c>
      <c r="Q14" s="6">
        <v>5.1684782608695654</v>
      </c>
      <c r="R14" s="6">
        <f>SUM(NonNurse[[#This Row],[Qualified Activities Professional Hours]],NonNurse[[#This Row],[Other Activities Professional Hours]])/NonNurse[[#This Row],[MDS Census]]</f>
        <v>7.5896022055927534E-2</v>
      </c>
      <c r="S14" s="6">
        <v>10.415434782608688</v>
      </c>
      <c r="T14" s="6">
        <v>10.296847826086957</v>
      </c>
      <c r="U14" s="6">
        <v>0</v>
      </c>
      <c r="V14" s="6">
        <f>SUM(NonNurse[[#This Row],[Occupational Therapist Hours]],NonNurse[[#This Row],[OT Assistant Hours]],NonNurse[[#This Row],[OT Aide Hours]])/NonNurse[[#This Row],[MDS Census]]</f>
        <v>0.15010082709728237</v>
      </c>
      <c r="W14" s="6">
        <v>11.067282608695654</v>
      </c>
      <c r="X14" s="6">
        <v>5.20804347826087</v>
      </c>
      <c r="Y14" s="6">
        <v>0</v>
      </c>
      <c r="Z14" s="6">
        <f>SUM(NonNurse[[#This Row],[Physical Therapist (PT) Hours]],NonNurse[[#This Row],[PT Assistant Hours]],NonNurse[[#This Row],[PT Aide Hours]])/NonNurse[[#This Row],[MDS Census]]</f>
        <v>0.11794643560456876</v>
      </c>
      <c r="AA14" s="6">
        <v>0</v>
      </c>
      <c r="AB14" s="6">
        <v>12.239130434782609</v>
      </c>
      <c r="AC14" s="6">
        <v>0</v>
      </c>
      <c r="AD14" s="6">
        <v>0</v>
      </c>
      <c r="AE14" s="6">
        <v>141.55434782608697</v>
      </c>
      <c r="AF14" s="6">
        <v>0</v>
      </c>
      <c r="AG14" s="6">
        <v>1.1521739130434783</v>
      </c>
      <c r="AH14" s="1">
        <v>395019</v>
      </c>
      <c r="AI14">
        <v>3</v>
      </c>
    </row>
    <row r="15" spans="1:35" x14ac:dyDescent="0.25">
      <c r="A15" t="s">
        <v>721</v>
      </c>
      <c r="B15" t="s">
        <v>262</v>
      </c>
      <c r="C15" t="s">
        <v>1016</v>
      </c>
      <c r="D15" t="s">
        <v>794</v>
      </c>
      <c r="E15" s="6">
        <v>80.282608695652172</v>
      </c>
      <c r="F15" s="6">
        <v>3.1304347826086958</v>
      </c>
      <c r="G15" s="6">
        <v>4.2173913043478262</v>
      </c>
      <c r="H15" s="6">
        <v>0</v>
      </c>
      <c r="I15" s="6">
        <v>0</v>
      </c>
      <c r="J15" s="6">
        <v>0</v>
      </c>
      <c r="K15" s="6">
        <v>0</v>
      </c>
      <c r="L15" s="6">
        <v>3.6556521739130434</v>
      </c>
      <c r="M15" s="6">
        <v>5.1195652173913047</v>
      </c>
      <c r="N15" s="6">
        <v>0</v>
      </c>
      <c r="O15" s="6">
        <f>SUM(NonNurse[[#This Row],[Qualified Social Work Staff Hours]],NonNurse[[#This Row],[Other Social Work Staff Hours]])/NonNurse[[#This Row],[MDS Census]]</f>
        <v>6.3769293257514223E-2</v>
      </c>
      <c r="P15" s="6">
        <v>3.4347826086956523</v>
      </c>
      <c r="Q15" s="6">
        <v>13.707282608695651</v>
      </c>
      <c r="R15" s="6">
        <f>SUM(NonNurse[[#This Row],[Qualified Activities Professional Hours]],NonNurse[[#This Row],[Other Activities Professional Hours]])/NonNurse[[#This Row],[MDS Census]]</f>
        <v>0.21352152721364745</v>
      </c>
      <c r="S15" s="6">
        <v>4.9138043478260869</v>
      </c>
      <c r="T15" s="6">
        <v>4.6569565217391311</v>
      </c>
      <c r="U15" s="6">
        <v>0</v>
      </c>
      <c r="V15" s="6">
        <f>SUM(NonNurse[[#This Row],[Occupational Therapist Hours]],NonNurse[[#This Row],[OT Assistant Hours]],NonNurse[[#This Row],[OT Aide Hours]])/NonNurse[[#This Row],[MDS Census]]</f>
        <v>0.1192133766585432</v>
      </c>
      <c r="W15" s="6">
        <v>5.364782608695652</v>
      </c>
      <c r="X15" s="6">
        <v>10.354456521739133</v>
      </c>
      <c r="Y15" s="6">
        <v>0</v>
      </c>
      <c r="Z15" s="6">
        <f>SUM(NonNurse[[#This Row],[Physical Therapist (PT) Hours]],NonNurse[[#This Row],[PT Assistant Hours]],NonNurse[[#This Row],[PT Aide Hours]])/NonNurse[[#This Row],[MDS Census]]</f>
        <v>0.19579880855672899</v>
      </c>
      <c r="AA15" s="6">
        <v>1.1086956521739131</v>
      </c>
      <c r="AB15" s="6">
        <v>0</v>
      </c>
      <c r="AC15" s="6">
        <v>0</v>
      </c>
      <c r="AD15" s="6">
        <v>0</v>
      </c>
      <c r="AE15" s="6">
        <v>0</v>
      </c>
      <c r="AF15" s="6">
        <v>0</v>
      </c>
      <c r="AG15" s="6">
        <v>2.972826086956522</v>
      </c>
      <c r="AH15" s="1">
        <v>395471</v>
      </c>
      <c r="AI15">
        <v>3</v>
      </c>
    </row>
    <row r="16" spans="1:35" x14ac:dyDescent="0.25">
      <c r="A16" t="s">
        <v>721</v>
      </c>
      <c r="B16" t="s">
        <v>571</v>
      </c>
      <c r="C16" t="s">
        <v>933</v>
      </c>
      <c r="D16" t="s">
        <v>736</v>
      </c>
      <c r="E16" s="6">
        <v>57.804347826086953</v>
      </c>
      <c r="F16" s="6">
        <v>4.6467391304347823</v>
      </c>
      <c r="G16" s="6">
        <v>0.14130434782608695</v>
      </c>
      <c r="H16" s="6">
        <v>0.20108695652173914</v>
      </c>
      <c r="I16" s="6">
        <v>3.3043478260869565</v>
      </c>
      <c r="J16" s="6">
        <v>0</v>
      </c>
      <c r="K16" s="6">
        <v>0</v>
      </c>
      <c r="L16" s="6">
        <v>2.574239130434782</v>
      </c>
      <c r="M16" s="6">
        <v>2.7402173913043479</v>
      </c>
      <c r="N16" s="6">
        <v>4.6467391304347823</v>
      </c>
      <c r="O16" s="6">
        <f>SUM(NonNurse[[#This Row],[Qualified Social Work Staff Hours]],NonNurse[[#This Row],[Other Social Work Staff Hours]])/NonNurse[[#This Row],[MDS Census]]</f>
        <v>0.12779240315908236</v>
      </c>
      <c r="P16" s="6">
        <v>0</v>
      </c>
      <c r="Q16" s="6">
        <v>19.544565217391295</v>
      </c>
      <c r="R16" s="6">
        <f>SUM(NonNurse[[#This Row],[Qualified Activities Professional Hours]],NonNurse[[#This Row],[Other Activities Professional Hours]])/NonNurse[[#This Row],[MDS Census]]</f>
        <v>0.33811583301993214</v>
      </c>
      <c r="S16" s="6">
        <v>4.9365217391304359</v>
      </c>
      <c r="T16" s="6">
        <v>11.390978260869568</v>
      </c>
      <c r="U16" s="6">
        <v>0</v>
      </c>
      <c r="V16" s="6">
        <f>SUM(NonNurse[[#This Row],[Occupational Therapist Hours]],NonNurse[[#This Row],[OT Assistant Hours]],NonNurse[[#This Row],[OT Aide Hours]])/NonNurse[[#This Row],[MDS Census]]</f>
        <v>0.28246145167356157</v>
      </c>
      <c r="W16" s="6">
        <v>5.2315217391304367</v>
      </c>
      <c r="X16" s="6">
        <v>6.846195652173912</v>
      </c>
      <c r="Y16" s="6">
        <v>0</v>
      </c>
      <c r="Z16" s="6">
        <f>SUM(NonNurse[[#This Row],[Physical Therapist (PT) Hours]],NonNurse[[#This Row],[PT Assistant Hours]],NonNurse[[#This Row],[PT Aide Hours]])/NonNurse[[#This Row],[MDS Census]]</f>
        <v>0.20894133132756679</v>
      </c>
      <c r="AA16" s="6">
        <v>0</v>
      </c>
      <c r="AB16" s="6">
        <v>4.9565217391304346</v>
      </c>
      <c r="AC16" s="6">
        <v>0</v>
      </c>
      <c r="AD16" s="6">
        <v>0</v>
      </c>
      <c r="AE16" s="6">
        <v>0</v>
      </c>
      <c r="AF16" s="6">
        <v>0</v>
      </c>
      <c r="AG16" s="6">
        <v>0</v>
      </c>
      <c r="AH16" s="1">
        <v>395922</v>
      </c>
      <c r="AI16">
        <v>3</v>
      </c>
    </row>
    <row r="17" spans="1:35" x14ac:dyDescent="0.25">
      <c r="A17" t="s">
        <v>721</v>
      </c>
      <c r="B17" t="s">
        <v>205</v>
      </c>
      <c r="C17" t="s">
        <v>905</v>
      </c>
      <c r="D17" t="s">
        <v>768</v>
      </c>
      <c r="E17" s="6">
        <v>104.33695652173913</v>
      </c>
      <c r="F17" s="6">
        <v>5.1956521739130439</v>
      </c>
      <c r="G17" s="6">
        <v>0.56521739130434778</v>
      </c>
      <c r="H17" s="6">
        <v>0.80434782608695654</v>
      </c>
      <c r="I17" s="6">
        <v>6.9782608695652177</v>
      </c>
      <c r="J17" s="6">
        <v>0</v>
      </c>
      <c r="K17" s="6">
        <v>0.45652173913043476</v>
      </c>
      <c r="L17" s="6">
        <v>4.9891304347826084</v>
      </c>
      <c r="M17" s="6">
        <v>10</v>
      </c>
      <c r="N17" s="6">
        <v>0</v>
      </c>
      <c r="O17" s="6">
        <f>SUM(NonNurse[[#This Row],[Qualified Social Work Staff Hours]],NonNurse[[#This Row],[Other Social Work Staff Hours]])/NonNurse[[#This Row],[MDS Census]]</f>
        <v>9.5843317012188775E-2</v>
      </c>
      <c r="P17" s="6">
        <v>0</v>
      </c>
      <c r="Q17" s="6">
        <v>41.442391304347815</v>
      </c>
      <c r="R17" s="6">
        <f>SUM(NonNurse[[#This Row],[Qualified Activities Professional Hours]],NonNurse[[#This Row],[Other Activities Professional Hours]])/NonNurse[[#This Row],[MDS Census]]</f>
        <v>0.3971976247525783</v>
      </c>
      <c r="S17" s="6">
        <v>6.3619565217391303</v>
      </c>
      <c r="T17" s="6">
        <v>10.702173913043476</v>
      </c>
      <c r="U17" s="6">
        <v>0</v>
      </c>
      <c r="V17" s="6">
        <f>SUM(NonNurse[[#This Row],[Occupational Therapist Hours]],NonNurse[[#This Row],[OT Assistant Hours]],NonNurse[[#This Row],[OT Aide Hours]])/NonNurse[[#This Row],[MDS Census]]</f>
        <v>0.16354828627982079</v>
      </c>
      <c r="W17" s="6">
        <v>11.379347826086958</v>
      </c>
      <c r="X17" s="6">
        <v>10.720652173913043</v>
      </c>
      <c r="Y17" s="6">
        <v>0</v>
      </c>
      <c r="Z17" s="6">
        <f>SUM(NonNurse[[#This Row],[Physical Therapist (PT) Hours]],NonNurse[[#This Row],[PT Assistant Hours]],NonNurse[[#This Row],[PT Aide Hours]])/NonNurse[[#This Row],[MDS Census]]</f>
        <v>0.2118137305969372</v>
      </c>
      <c r="AA17" s="6">
        <v>0</v>
      </c>
      <c r="AB17" s="6">
        <v>0</v>
      </c>
      <c r="AC17" s="6">
        <v>0</v>
      </c>
      <c r="AD17" s="6">
        <v>0</v>
      </c>
      <c r="AE17" s="6">
        <v>0</v>
      </c>
      <c r="AF17" s="6">
        <v>0</v>
      </c>
      <c r="AG17" s="6">
        <v>0</v>
      </c>
      <c r="AH17" s="1">
        <v>395391</v>
      </c>
      <c r="AI17">
        <v>3</v>
      </c>
    </row>
    <row r="18" spans="1:35" x14ac:dyDescent="0.25">
      <c r="A18" t="s">
        <v>721</v>
      </c>
      <c r="B18" t="s">
        <v>667</v>
      </c>
      <c r="C18" t="s">
        <v>801</v>
      </c>
      <c r="D18" t="s">
        <v>750</v>
      </c>
      <c r="E18" s="6">
        <v>55.086956521739133</v>
      </c>
      <c r="F18" s="6">
        <v>6.4347826086956523</v>
      </c>
      <c r="G18" s="6">
        <v>0.13043478260869565</v>
      </c>
      <c r="H18" s="6">
        <v>0.2608695652173913</v>
      </c>
      <c r="I18" s="6">
        <v>4.75</v>
      </c>
      <c r="J18" s="6">
        <v>0</v>
      </c>
      <c r="K18" s="6">
        <v>0</v>
      </c>
      <c r="L18" s="6">
        <v>0.70543478260869574</v>
      </c>
      <c r="M18" s="6">
        <v>0.84782608695652173</v>
      </c>
      <c r="N18" s="6">
        <v>4.8641304347826084</v>
      </c>
      <c r="O18" s="6">
        <f>SUM(NonNurse[[#This Row],[Qualified Social Work Staff Hours]],NonNurse[[#This Row],[Other Social Work Staff Hours]])/NonNurse[[#This Row],[MDS Census]]</f>
        <v>0.10368981846882398</v>
      </c>
      <c r="P18" s="6">
        <v>0.54076086956521741</v>
      </c>
      <c r="Q18" s="6">
        <v>11.442934782608695</v>
      </c>
      <c r="R18" s="6">
        <f>SUM(NonNurse[[#This Row],[Qualified Activities Professional Hours]],NonNurse[[#This Row],[Other Activities Professional Hours]])/NonNurse[[#This Row],[MDS Census]]</f>
        <v>0.21754143646408838</v>
      </c>
      <c r="S18" s="6">
        <v>5.402499999999999</v>
      </c>
      <c r="T18" s="6">
        <v>2.8043478260869566E-2</v>
      </c>
      <c r="U18" s="6">
        <v>0</v>
      </c>
      <c r="V18" s="6">
        <f>SUM(NonNurse[[#This Row],[Occupational Therapist Hours]],NonNurse[[#This Row],[OT Assistant Hours]],NonNurse[[#This Row],[OT Aide Hours]])/NonNurse[[#This Row],[MDS Census]]</f>
        <v>9.8581294396211494E-2</v>
      </c>
      <c r="W18" s="6">
        <v>5.1295652173913044</v>
      </c>
      <c r="X18" s="6">
        <v>5.0720652173913043</v>
      </c>
      <c r="Y18" s="6">
        <v>0</v>
      </c>
      <c r="Z18" s="6">
        <f>SUM(NonNurse[[#This Row],[Physical Therapist (PT) Hours]],NonNurse[[#This Row],[PT Assistant Hours]],NonNurse[[#This Row],[PT Aide Hours]])/NonNurse[[#This Row],[MDS Census]]</f>
        <v>0.18519139700078924</v>
      </c>
      <c r="AA18" s="6">
        <v>0</v>
      </c>
      <c r="AB18" s="6">
        <v>0</v>
      </c>
      <c r="AC18" s="6">
        <v>0</v>
      </c>
      <c r="AD18" s="6">
        <v>0</v>
      </c>
      <c r="AE18" s="6">
        <v>0</v>
      </c>
      <c r="AF18" s="6">
        <v>0</v>
      </c>
      <c r="AG18" s="6">
        <v>0</v>
      </c>
      <c r="AH18" s="1">
        <v>396137</v>
      </c>
      <c r="AI18">
        <v>3</v>
      </c>
    </row>
    <row r="19" spans="1:35" x14ac:dyDescent="0.25">
      <c r="A19" t="s">
        <v>721</v>
      </c>
      <c r="B19" t="s">
        <v>14</v>
      </c>
      <c r="C19" t="s">
        <v>830</v>
      </c>
      <c r="D19" t="s">
        <v>739</v>
      </c>
      <c r="E19" s="6">
        <v>55.782608695652172</v>
      </c>
      <c r="F19" s="6">
        <v>4.9565217391304346</v>
      </c>
      <c r="G19" s="6">
        <v>0.14130434782608695</v>
      </c>
      <c r="H19" s="6">
        <v>5.2173913043478262</v>
      </c>
      <c r="I19" s="6">
        <v>0</v>
      </c>
      <c r="J19" s="6">
        <v>0</v>
      </c>
      <c r="K19" s="6">
        <v>0</v>
      </c>
      <c r="L19" s="6">
        <v>5.1152173913043484</v>
      </c>
      <c r="M19" s="6">
        <v>2.347826086956522</v>
      </c>
      <c r="N19" s="6">
        <v>0</v>
      </c>
      <c r="O19" s="6">
        <f>SUM(NonNurse[[#This Row],[Qualified Social Work Staff Hours]],NonNurse[[#This Row],[Other Social Work Staff Hours]])/NonNurse[[#This Row],[MDS Census]]</f>
        <v>4.2088854247856591E-2</v>
      </c>
      <c r="P19" s="6">
        <v>0</v>
      </c>
      <c r="Q19" s="6">
        <v>10.685869565217393</v>
      </c>
      <c r="R19" s="6">
        <f>SUM(NonNurse[[#This Row],[Qualified Activities Professional Hours]],NonNurse[[#This Row],[Other Activities Professional Hours]])/NonNurse[[#This Row],[MDS Census]]</f>
        <v>0.19156274356975841</v>
      </c>
      <c r="S19" s="6">
        <v>4.9565217391304346</v>
      </c>
      <c r="T19" s="6">
        <v>8.832608695652171</v>
      </c>
      <c r="U19" s="6">
        <v>0</v>
      </c>
      <c r="V19" s="6">
        <f>SUM(NonNurse[[#This Row],[Occupational Therapist Hours]],NonNurse[[#This Row],[OT Assistant Hours]],NonNurse[[#This Row],[OT Aide Hours]])/NonNurse[[#This Row],[MDS Census]]</f>
        <v>0.24719407638347621</v>
      </c>
      <c r="W19" s="6">
        <v>4.5217391304347823</v>
      </c>
      <c r="X19" s="6">
        <v>6.9554347826086982</v>
      </c>
      <c r="Y19" s="6">
        <v>3.597826086956522</v>
      </c>
      <c r="Z19" s="6">
        <f>SUM(NonNurse[[#This Row],[Physical Therapist (PT) Hours]],NonNurse[[#This Row],[PT Assistant Hours]],NonNurse[[#This Row],[PT Aide Hours]])/NonNurse[[#This Row],[MDS Census]]</f>
        <v>0.27024551831644583</v>
      </c>
      <c r="AA19" s="6">
        <v>0</v>
      </c>
      <c r="AB19" s="6">
        <v>0</v>
      </c>
      <c r="AC19" s="6">
        <v>0</v>
      </c>
      <c r="AD19" s="6">
        <v>0</v>
      </c>
      <c r="AE19" s="6">
        <v>0</v>
      </c>
      <c r="AF19" s="6">
        <v>0</v>
      </c>
      <c r="AG19" s="6">
        <v>0</v>
      </c>
      <c r="AH19" s="1">
        <v>396075</v>
      </c>
      <c r="AI19">
        <v>3</v>
      </c>
    </row>
    <row r="20" spans="1:35" x14ac:dyDescent="0.25">
      <c r="A20" t="s">
        <v>721</v>
      </c>
      <c r="B20" t="s">
        <v>613</v>
      </c>
      <c r="C20" t="s">
        <v>1100</v>
      </c>
      <c r="D20" t="s">
        <v>754</v>
      </c>
      <c r="E20" s="6">
        <v>63.934782608695649</v>
      </c>
      <c r="F20" s="6">
        <v>5.1521739130434785</v>
      </c>
      <c r="G20" s="6">
        <v>0</v>
      </c>
      <c r="H20" s="6">
        <v>0.61413043478260865</v>
      </c>
      <c r="I20" s="6">
        <v>0</v>
      </c>
      <c r="J20" s="6">
        <v>0</v>
      </c>
      <c r="K20" s="6">
        <v>0</v>
      </c>
      <c r="L20" s="6">
        <v>5.2173913043478262</v>
      </c>
      <c r="M20" s="6">
        <v>5.3043478260869561</v>
      </c>
      <c r="N20" s="6">
        <v>0</v>
      </c>
      <c r="O20" s="6">
        <f>SUM(NonNurse[[#This Row],[Qualified Social Work Staff Hours]],NonNurse[[#This Row],[Other Social Work Staff Hours]])/NonNurse[[#This Row],[MDS Census]]</f>
        <v>8.2964977898673922E-2</v>
      </c>
      <c r="P20" s="6">
        <v>0</v>
      </c>
      <c r="Q20" s="6">
        <v>5.2413043478260866</v>
      </c>
      <c r="R20" s="6">
        <f>SUM(NonNurse[[#This Row],[Qualified Activities Professional Hours]],NonNurse[[#This Row],[Other Activities Professional Hours]])/NonNurse[[#This Row],[MDS Census]]</f>
        <v>8.1978918735124112E-2</v>
      </c>
      <c r="S20" s="6">
        <v>4.8695652173913047</v>
      </c>
      <c r="T20" s="6">
        <v>6.1010869565217396</v>
      </c>
      <c r="U20" s="6">
        <v>0</v>
      </c>
      <c r="V20" s="6">
        <f>SUM(NonNurse[[#This Row],[Occupational Therapist Hours]],NonNurse[[#This Row],[OT Assistant Hours]],NonNurse[[#This Row],[OT Aide Hours]])/NonNurse[[#This Row],[MDS Census]]</f>
        <v>0.17159129547772869</v>
      </c>
      <c r="W20" s="6">
        <v>5.0380434782608692</v>
      </c>
      <c r="X20" s="6">
        <v>5.2815217391304365</v>
      </c>
      <c r="Y20" s="6">
        <v>2.2608695652173911</v>
      </c>
      <c r="Z20" s="6">
        <f>SUM(NonNurse[[#This Row],[Physical Therapist (PT) Hours]],NonNurse[[#This Row],[PT Assistant Hours]],NonNurse[[#This Row],[PT Aide Hours]])/NonNurse[[#This Row],[MDS Census]]</f>
        <v>0.19676980618837134</v>
      </c>
      <c r="AA20" s="6">
        <v>0</v>
      </c>
      <c r="AB20" s="6">
        <v>0</v>
      </c>
      <c r="AC20" s="6">
        <v>0</v>
      </c>
      <c r="AD20" s="6">
        <v>0</v>
      </c>
      <c r="AE20" s="6">
        <v>0</v>
      </c>
      <c r="AF20" s="6">
        <v>0</v>
      </c>
      <c r="AG20" s="6">
        <v>0</v>
      </c>
      <c r="AH20" s="1">
        <v>396058</v>
      </c>
      <c r="AI20">
        <v>3</v>
      </c>
    </row>
    <row r="21" spans="1:35" x14ac:dyDescent="0.25">
      <c r="A21" t="s">
        <v>721</v>
      </c>
      <c r="B21" t="s">
        <v>593</v>
      </c>
      <c r="C21" t="s">
        <v>820</v>
      </c>
      <c r="D21" t="s">
        <v>772</v>
      </c>
      <c r="E21" s="6">
        <v>70.195652173913047</v>
      </c>
      <c r="F21" s="6">
        <v>5.7391304347826084</v>
      </c>
      <c r="G21" s="6">
        <v>0.42391304347826086</v>
      </c>
      <c r="H21" s="6">
        <v>0.52173913043478259</v>
      </c>
      <c r="I21" s="6">
        <v>2.2608695652173911</v>
      </c>
      <c r="J21" s="6">
        <v>0</v>
      </c>
      <c r="K21" s="6">
        <v>0</v>
      </c>
      <c r="L21" s="6">
        <v>4.2961956521739131</v>
      </c>
      <c r="M21" s="6">
        <v>4.1358695652173916</v>
      </c>
      <c r="N21" s="6">
        <v>0</v>
      </c>
      <c r="O21" s="6">
        <f>SUM(NonNurse[[#This Row],[Qualified Social Work Staff Hours]],NonNurse[[#This Row],[Other Social Work Staff Hours]])/NonNurse[[#This Row],[MDS Census]]</f>
        <v>5.8919170021678541E-2</v>
      </c>
      <c r="P21" s="6">
        <v>5.5733695652173916</v>
      </c>
      <c r="Q21" s="6">
        <v>16.815217391304348</v>
      </c>
      <c r="R21" s="6">
        <f>SUM(NonNurse[[#This Row],[Qualified Activities Professional Hours]],NonNurse[[#This Row],[Other Activities Professional Hours]])/NonNurse[[#This Row],[MDS Census]]</f>
        <v>0.3189454939609786</v>
      </c>
      <c r="S21" s="6">
        <v>5.0081521739130439</v>
      </c>
      <c r="T21" s="6">
        <v>0</v>
      </c>
      <c r="U21" s="6">
        <v>10.206521739130435</v>
      </c>
      <c r="V21" s="6">
        <f>SUM(NonNurse[[#This Row],[Occupational Therapist Hours]],NonNurse[[#This Row],[OT Assistant Hours]],NonNurse[[#This Row],[OT Aide Hours]])/NonNurse[[#This Row],[MDS Census]]</f>
        <v>0.21674667079591206</v>
      </c>
      <c r="W21" s="6">
        <v>4.6820652173913047</v>
      </c>
      <c r="X21" s="6">
        <v>0</v>
      </c>
      <c r="Y21" s="6">
        <v>4.3478260869565216E-2</v>
      </c>
      <c r="Z21" s="6">
        <f>SUM(NonNurse[[#This Row],[Physical Therapist (PT) Hours]],NonNurse[[#This Row],[PT Assistant Hours]],NonNurse[[#This Row],[PT Aide Hours]])/NonNurse[[#This Row],[MDS Census]]</f>
        <v>6.7319603592443489E-2</v>
      </c>
      <c r="AA21" s="6">
        <v>0</v>
      </c>
      <c r="AB21" s="6">
        <v>0</v>
      </c>
      <c r="AC21" s="6">
        <v>0</v>
      </c>
      <c r="AD21" s="6">
        <v>0</v>
      </c>
      <c r="AE21" s="6">
        <v>0</v>
      </c>
      <c r="AF21" s="6">
        <v>0</v>
      </c>
      <c r="AG21" s="6">
        <v>0</v>
      </c>
      <c r="AH21" s="1">
        <v>395984</v>
      </c>
      <c r="AI21">
        <v>3</v>
      </c>
    </row>
    <row r="22" spans="1:35" x14ac:dyDescent="0.25">
      <c r="A22" t="s">
        <v>721</v>
      </c>
      <c r="B22" t="s">
        <v>77</v>
      </c>
      <c r="C22" t="s">
        <v>894</v>
      </c>
      <c r="D22" t="s">
        <v>778</v>
      </c>
      <c r="E22" s="6">
        <v>108.83695652173913</v>
      </c>
      <c r="F22" s="6">
        <v>9.625</v>
      </c>
      <c r="G22" s="6">
        <v>2.1195652173913042</v>
      </c>
      <c r="H22" s="6">
        <v>0.2608695652173913</v>
      </c>
      <c r="I22" s="6">
        <v>4.1413043478260869</v>
      </c>
      <c r="J22" s="6">
        <v>0</v>
      </c>
      <c r="K22" s="6">
        <v>0</v>
      </c>
      <c r="L22" s="6">
        <v>5.0842391304347823</v>
      </c>
      <c r="M22" s="6">
        <v>6.5353260869565215</v>
      </c>
      <c r="N22" s="6">
        <v>0</v>
      </c>
      <c r="O22" s="6">
        <f>SUM(NonNurse[[#This Row],[Qualified Social Work Staff Hours]],NonNurse[[#This Row],[Other Social Work Staff Hours]])/NonNurse[[#This Row],[MDS Census]]</f>
        <v>6.0046938979326878E-2</v>
      </c>
      <c r="P22" s="6">
        <v>5.3070652173913047</v>
      </c>
      <c r="Q22" s="6">
        <v>11.845108695652174</v>
      </c>
      <c r="R22" s="6">
        <f>SUM(NonNurse[[#This Row],[Qualified Activities Professional Hours]],NonNurse[[#This Row],[Other Activities Professional Hours]])/NonNurse[[#This Row],[MDS Census]]</f>
        <v>0.1575951263357635</v>
      </c>
      <c r="S22" s="6">
        <v>5.4673913043478262</v>
      </c>
      <c r="T22" s="6">
        <v>0</v>
      </c>
      <c r="U22" s="6">
        <v>5.5869565217391308</v>
      </c>
      <c r="V22" s="6">
        <f>SUM(NonNurse[[#This Row],[Occupational Therapist Hours]],NonNurse[[#This Row],[OT Assistant Hours]],NonNurse[[#This Row],[OT Aide Hours]])/NonNurse[[#This Row],[MDS Census]]</f>
        <v>0.1015679616498552</v>
      </c>
      <c r="W22" s="6">
        <v>5.5298913043478262</v>
      </c>
      <c r="X22" s="6">
        <v>0</v>
      </c>
      <c r="Y22" s="6">
        <v>6.1304347826086953</v>
      </c>
      <c r="Z22" s="6">
        <f>SUM(NonNurse[[#This Row],[Physical Therapist (PT) Hours]],NonNurse[[#This Row],[PT Assistant Hours]],NonNurse[[#This Row],[PT Aide Hours]])/NonNurse[[#This Row],[MDS Census]]</f>
        <v>0.10713572355937281</v>
      </c>
      <c r="AA22" s="6">
        <v>0</v>
      </c>
      <c r="AB22" s="6">
        <v>0</v>
      </c>
      <c r="AC22" s="6">
        <v>0</v>
      </c>
      <c r="AD22" s="6">
        <v>0</v>
      </c>
      <c r="AE22" s="6">
        <v>0</v>
      </c>
      <c r="AF22" s="6">
        <v>0</v>
      </c>
      <c r="AG22" s="6">
        <v>0</v>
      </c>
      <c r="AH22" s="1">
        <v>395166</v>
      </c>
      <c r="AI22">
        <v>3</v>
      </c>
    </row>
    <row r="23" spans="1:35" x14ac:dyDescent="0.25">
      <c r="A23" t="s">
        <v>721</v>
      </c>
      <c r="B23" t="s">
        <v>95</v>
      </c>
      <c r="C23" t="s">
        <v>938</v>
      </c>
      <c r="D23" t="s">
        <v>756</v>
      </c>
      <c r="E23" s="6">
        <v>124.32608695652173</v>
      </c>
      <c r="F23" s="6">
        <v>11.478260869565217</v>
      </c>
      <c r="G23" s="6">
        <v>0.42119565217391303</v>
      </c>
      <c r="H23" s="6">
        <v>0.52717391304347827</v>
      </c>
      <c r="I23" s="6">
        <v>5.9130434782608692</v>
      </c>
      <c r="J23" s="6">
        <v>0</v>
      </c>
      <c r="K23" s="6">
        <v>0</v>
      </c>
      <c r="L23" s="6">
        <v>1.8097826086956521</v>
      </c>
      <c r="M23" s="6">
        <v>7.0217391304347823</v>
      </c>
      <c r="N23" s="6">
        <v>0</v>
      </c>
      <c r="O23" s="6">
        <f>SUM(NonNurse[[#This Row],[Qualified Social Work Staff Hours]],NonNurse[[#This Row],[Other Social Work Staff Hours]])/NonNurse[[#This Row],[MDS Census]]</f>
        <v>5.647840531561462E-2</v>
      </c>
      <c r="P23" s="6">
        <v>1.4456521739130435</v>
      </c>
      <c r="Q23" s="6">
        <v>12.445652173913043</v>
      </c>
      <c r="R23" s="6">
        <f>SUM(NonNurse[[#This Row],[Qualified Activities Professional Hours]],NonNurse[[#This Row],[Other Activities Professional Hours]])/NonNurse[[#This Row],[MDS Census]]</f>
        <v>0.1117328204231509</v>
      </c>
      <c r="S23" s="6">
        <v>0.71195652173913049</v>
      </c>
      <c r="T23" s="6">
        <v>0</v>
      </c>
      <c r="U23" s="6">
        <v>1.0217391304347827</v>
      </c>
      <c r="V23" s="6">
        <f>SUM(NonNurse[[#This Row],[Occupational Therapist Hours]],NonNurse[[#This Row],[OT Assistant Hours]],NonNurse[[#This Row],[OT Aide Hours]])/NonNurse[[#This Row],[MDS Census]]</f>
        <v>1.3944745584892464E-2</v>
      </c>
      <c r="W23" s="6">
        <v>2.8695652173913042</v>
      </c>
      <c r="X23" s="6">
        <v>0</v>
      </c>
      <c r="Y23" s="6">
        <v>3.6086956521739131</v>
      </c>
      <c r="Z23" s="6">
        <f>SUM(NonNurse[[#This Row],[Physical Therapist (PT) Hours]],NonNurse[[#This Row],[PT Assistant Hours]],NonNurse[[#This Row],[PT Aide Hours]])/NonNurse[[#This Row],[MDS Census]]</f>
        <v>5.2107011715334849E-2</v>
      </c>
      <c r="AA23" s="6">
        <v>0</v>
      </c>
      <c r="AB23" s="6">
        <v>0</v>
      </c>
      <c r="AC23" s="6">
        <v>0</v>
      </c>
      <c r="AD23" s="6">
        <v>0</v>
      </c>
      <c r="AE23" s="6">
        <v>40.5</v>
      </c>
      <c r="AF23" s="6">
        <v>0</v>
      </c>
      <c r="AG23" s="6">
        <v>0</v>
      </c>
      <c r="AH23" s="1">
        <v>395203</v>
      </c>
      <c r="AI23">
        <v>3</v>
      </c>
    </row>
    <row r="24" spans="1:35" x14ac:dyDescent="0.25">
      <c r="A24" t="s">
        <v>721</v>
      </c>
      <c r="B24" t="s">
        <v>222</v>
      </c>
      <c r="C24" t="s">
        <v>1000</v>
      </c>
      <c r="D24" t="s">
        <v>772</v>
      </c>
      <c r="E24" s="6">
        <v>107.56521739130434</v>
      </c>
      <c r="F24" s="6">
        <v>3.0434782608695654</v>
      </c>
      <c r="G24" s="6">
        <v>0</v>
      </c>
      <c r="H24" s="6">
        <v>0</v>
      </c>
      <c r="I24" s="6">
        <v>0</v>
      </c>
      <c r="J24" s="6">
        <v>0</v>
      </c>
      <c r="K24" s="6">
        <v>0</v>
      </c>
      <c r="L24" s="6">
        <v>5.4864130434782608</v>
      </c>
      <c r="M24" s="6">
        <v>11.168478260869565</v>
      </c>
      <c r="N24" s="6">
        <v>0</v>
      </c>
      <c r="O24" s="6">
        <f>SUM(NonNurse[[#This Row],[Qualified Social Work Staff Hours]],NonNurse[[#This Row],[Other Social Work Staff Hours]])/NonNurse[[#This Row],[MDS Census]]</f>
        <v>0.10382983023443815</v>
      </c>
      <c r="P24" s="6">
        <v>5.0434782608695654</v>
      </c>
      <c r="Q24" s="6">
        <v>17.3125</v>
      </c>
      <c r="R24" s="6">
        <f>SUM(NonNurse[[#This Row],[Qualified Activities Professional Hours]],NonNurse[[#This Row],[Other Activities Professional Hours]])/NonNurse[[#This Row],[MDS Census]]</f>
        <v>0.20783649959579631</v>
      </c>
      <c r="S24" s="6">
        <v>8.6195652173913047</v>
      </c>
      <c r="T24" s="6">
        <v>0</v>
      </c>
      <c r="U24" s="6">
        <v>6.7391304347826084</v>
      </c>
      <c r="V24" s="6">
        <f>SUM(NonNurse[[#This Row],[Occupational Therapist Hours]],NonNurse[[#This Row],[OT Assistant Hours]],NonNurse[[#This Row],[OT Aide Hours]])/NonNurse[[#This Row],[MDS Census]]</f>
        <v>0.14278496362166535</v>
      </c>
      <c r="W24" s="6">
        <v>5.5380434782608692</v>
      </c>
      <c r="X24" s="6">
        <v>0</v>
      </c>
      <c r="Y24" s="6">
        <v>10.902173913043478</v>
      </c>
      <c r="Z24" s="6">
        <f>SUM(NonNurse[[#This Row],[Physical Therapist (PT) Hours]],NonNurse[[#This Row],[PT Assistant Hours]],NonNurse[[#This Row],[PT Aide Hours]])/NonNurse[[#This Row],[MDS Census]]</f>
        <v>0.15283953112368634</v>
      </c>
      <c r="AA24" s="6">
        <v>0</v>
      </c>
      <c r="AB24" s="6">
        <v>0</v>
      </c>
      <c r="AC24" s="6">
        <v>0</v>
      </c>
      <c r="AD24" s="6">
        <v>0</v>
      </c>
      <c r="AE24" s="6">
        <v>0</v>
      </c>
      <c r="AF24" s="6">
        <v>0</v>
      </c>
      <c r="AG24" s="6">
        <v>0</v>
      </c>
      <c r="AH24" s="1">
        <v>395414</v>
      </c>
      <c r="AI24">
        <v>3</v>
      </c>
    </row>
    <row r="25" spans="1:35" x14ac:dyDescent="0.25">
      <c r="A25" t="s">
        <v>721</v>
      </c>
      <c r="B25" t="s">
        <v>454</v>
      </c>
      <c r="C25" t="s">
        <v>905</v>
      </c>
      <c r="D25" t="s">
        <v>768</v>
      </c>
      <c r="E25" s="6">
        <v>185.35869565217391</v>
      </c>
      <c r="F25" s="6">
        <v>5.0434782608695654</v>
      </c>
      <c r="G25" s="6">
        <v>0.4891304347826087</v>
      </c>
      <c r="H25" s="6">
        <v>0.73913043478260865</v>
      </c>
      <c r="I25" s="6">
        <v>7.6521739130434785</v>
      </c>
      <c r="J25" s="6">
        <v>0</v>
      </c>
      <c r="K25" s="6">
        <v>0</v>
      </c>
      <c r="L25" s="6">
        <v>8.9420652173913044</v>
      </c>
      <c r="M25" s="6">
        <v>5.5652173913043477</v>
      </c>
      <c r="N25" s="6">
        <v>0</v>
      </c>
      <c r="O25" s="6">
        <f>SUM(NonNurse[[#This Row],[Qualified Social Work Staff Hours]],NonNurse[[#This Row],[Other Social Work Staff Hours]])/NonNurse[[#This Row],[MDS Census]]</f>
        <v>3.0024042690435699E-2</v>
      </c>
      <c r="P25" s="6">
        <v>5.8245652173913047</v>
      </c>
      <c r="Q25" s="6">
        <v>13.392173913043484</v>
      </c>
      <c r="R25" s="6">
        <f>SUM(NonNurse[[#This Row],[Qualified Activities Professional Hours]],NonNurse[[#This Row],[Other Activities Professional Hours]])/NonNurse[[#This Row],[MDS Census]]</f>
        <v>0.10367325397290802</v>
      </c>
      <c r="S25" s="6">
        <v>9.7100000000000009</v>
      </c>
      <c r="T25" s="6">
        <v>4.7865217391304347</v>
      </c>
      <c r="U25" s="6">
        <v>0</v>
      </c>
      <c r="V25" s="6">
        <f>SUM(NonNurse[[#This Row],[Occupational Therapist Hours]],NonNurse[[#This Row],[OT Assistant Hours]],NonNurse[[#This Row],[OT Aide Hours]])/NonNurse[[#This Row],[MDS Census]]</f>
        <v>7.8207939951914635E-2</v>
      </c>
      <c r="W25" s="6">
        <v>4.9852173913043449</v>
      </c>
      <c r="X25" s="6">
        <v>9.0848913043478259</v>
      </c>
      <c r="Y25" s="6">
        <v>0</v>
      </c>
      <c r="Z25" s="6">
        <f>SUM(NonNurse[[#This Row],[Physical Therapist (PT) Hours]],NonNurse[[#This Row],[PT Assistant Hours]],NonNurse[[#This Row],[PT Aide Hours]])/NonNurse[[#This Row],[MDS Census]]</f>
        <v>7.5907464962176721E-2</v>
      </c>
      <c r="AA25" s="6">
        <v>0</v>
      </c>
      <c r="AB25" s="6">
        <v>0</v>
      </c>
      <c r="AC25" s="6">
        <v>0</v>
      </c>
      <c r="AD25" s="6">
        <v>0</v>
      </c>
      <c r="AE25" s="6">
        <v>1.0869565217391304E-2</v>
      </c>
      <c r="AF25" s="6">
        <v>0</v>
      </c>
      <c r="AG25" s="6">
        <v>0</v>
      </c>
      <c r="AH25" s="1">
        <v>395745</v>
      </c>
      <c r="AI25">
        <v>3</v>
      </c>
    </row>
    <row r="26" spans="1:35" x14ac:dyDescent="0.25">
      <c r="A26" t="s">
        <v>721</v>
      </c>
      <c r="B26" t="s">
        <v>212</v>
      </c>
      <c r="C26" t="s">
        <v>909</v>
      </c>
      <c r="D26" t="s">
        <v>763</v>
      </c>
      <c r="E26" s="6">
        <v>52.891304347826086</v>
      </c>
      <c r="F26" s="6">
        <v>4.5985869565217383</v>
      </c>
      <c r="G26" s="6">
        <v>0</v>
      </c>
      <c r="H26" s="6">
        <v>0</v>
      </c>
      <c r="I26" s="6">
        <v>0</v>
      </c>
      <c r="J26" s="6">
        <v>0</v>
      </c>
      <c r="K26" s="6">
        <v>0</v>
      </c>
      <c r="L26" s="6">
        <v>3.9666304347826107</v>
      </c>
      <c r="M26" s="6">
        <v>5.4352173913043469</v>
      </c>
      <c r="N26" s="6">
        <v>0</v>
      </c>
      <c r="O26" s="6">
        <f>SUM(NonNurse[[#This Row],[Qualified Social Work Staff Hours]],NonNurse[[#This Row],[Other Social Work Staff Hours]])/NonNurse[[#This Row],[MDS Census]]</f>
        <v>0.1027620221948212</v>
      </c>
      <c r="P26" s="6">
        <v>2.2091304347826091</v>
      </c>
      <c r="Q26" s="6">
        <v>14.174673913043479</v>
      </c>
      <c r="R26" s="6">
        <f>SUM(NonNurse[[#This Row],[Qualified Activities Professional Hours]],NonNurse[[#This Row],[Other Activities Professional Hours]])/NonNurse[[#This Row],[MDS Census]]</f>
        <v>0.30976366625565149</v>
      </c>
      <c r="S26" s="6">
        <v>4.4454347826086975</v>
      </c>
      <c r="T26" s="6">
        <v>1.4914130434782609</v>
      </c>
      <c r="U26" s="6">
        <v>0</v>
      </c>
      <c r="V26" s="6">
        <f>SUM(NonNurse[[#This Row],[Occupational Therapist Hours]],NonNurse[[#This Row],[OT Assistant Hours]],NonNurse[[#This Row],[OT Aide Hours]])/NonNurse[[#This Row],[MDS Census]]</f>
        <v>0.11224619810933008</v>
      </c>
      <c r="W26" s="6">
        <v>5.4498913043478288</v>
      </c>
      <c r="X26" s="6">
        <v>0</v>
      </c>
      <c r="Y26" s="6">
        <v>0</v>
      </c>
      <c r="Z26" s="6">
        <f>SUM(NonNurse[[#This Row],[Physical Therapist (PT) Hours]],NonNurse[[#This Row],[PT Assistant Hours]],NonNurse[[#This Row],[PT Aide Hours]])/NonNurse[[#This Row],[MDS Census]]</f>
        <v>0.10303945745992607</v>
      </c>
      <c r="AA26" s="6">
        <v>0</v>
      </c>
      <c r="AB26" s="6">
        <v>0</v>
      </c>
      <c r="AC26" s="6">
        <v>0</v>
      </c>
      <c r="AD26" s="6">
        <v>0</v>
      </c>
      <c r="AE26" s="6">
        <v>2.5652173913043477</v>
      </c>
      <c r="AF26" s="6">
        <v>0</v>
      </c>
      <c r="AG26" s="6">
        <v>0</v>
      </c>
      <c r="AH26" s="1">
        <v>395401</v>
      </c>
      <c r="AI26">
        <v>3</v>
      </c>
    </row>
    <row r="27" spans="1:35" x14ac:dyDescent="0.25">
      <c r="A27" t="s">
        <v>721</v>
      </c>
      <c r="B27" t="s">
        <v>30</v>
      </c>
      <c r="C27" t="s">
        <v>905</v>
      </c>
      <c r="D27" t="s">
        <v>768</v>
      </c>
      <c r="E27" s="6">
        <v>91.597826086956516</v>
      </c>
      <c r="F27" s="6">
        <v>4.9565217391304346</v>
      </c>
      <c r="G27" s="6">
        <v>0.47282608695652173</v>
      </c>
      <c r="H27" s="6">
        <v>0.35326086956521741</v>
      </c>
      <c r="I27" s="6">
        <v>6.5978260869565215</v>
      </c>
      <c r="J27" s="6">
        <v>0</v>
      </c>
      <c r="K27" s="6">
        <v>0</v>
      </c>
      <c r="L27" s="6">
        <v>10.242282608695652</v>
      </c>
      <c r="M27" s="6">
        <v>4.25</v>
      </c>
      <c r="N27" s="6">
        <v>0</v>
      </c>
      <c r="O27" s="6">
        <f>SUM(NonNurse[[#This Row],[Qualified Social Work Staff Hours]],NonNurse[[#This Row],[Other Social Work Staff Hours]])/NonNurse[[#This Row],[MDS Census]]</f>
        <v>4.639848107274238E-2</v>
      </c>
      <c r="P27" s="6">
        <v>29.144021739130434</v>
      </c>
      <c r="Q27" s="6">
        <v>0</v>
      </c>
      <c r="R27" s="6">
        <f>SUM(NonNurse[[#This Row],[Qualified Activities Professional Hours]],NonNurse[[#This Row],[Other Activities Professional Hours]])/NonNurse[[#This Row],[MDS Census]]</f>
        <v>0.3181737273050908</v>
      </c>
      <c r="S27" s="6">
        <v>6.0017391304347827</v>
      </c>
      <c r="T27" s="6">
        <v>9.4336956521739115</v>
      </c>
      <c r="U27" s="6">
        <v>0</v>
      </c>
      <c r="V27" s="6">
        <f>SUM(NonNurse[[#This Row],[Occupational Therapist Hours]],NonNurse[[#This Row],[OT Assistant Hours]],NonNurse[[#This Row],[OT Aide Hours]])/NonNurse[[#This Row],[MDS Census]]</f>
        <v>0.16851311261421623</v>
      </c>
      <c r="W27" s="6">
        <v>4.8732608695652182</v>
      </c>
      <c r="X27" s="6">
        <v>14.418260869565222</v>
      </c>
      <c r="Y27" s="6">
        <v>0</v>
      </c>
      <c r="Z27" s="6">
        <f>SUM(NonNurse[[#This Row],[Physical Therapist (PT) Hours]],NonNurse[[#This Row],[PT Assistant Hours]],NonNurse[[#This Row],[PT Aide Hours]])/NonNurse[[#This Row],[MDS Census]]</f>
        <v>0.21061113088880984</v>
      </c>
      <c r="AA27" s="6">
        <v>0</v>
      </c>
      <c r="AB27" s="6">
        <v>0</v>
      </c>
      <c r="AC27" s="6">
        <v>0.10869565217391304</v>
      </c>
      <c r="AD27" s="6">
        <v>0</v>
      </c>
      <c r="AE27" s="6">
        <v>0</v>
      </c>
      <c r="AF27" s="6">
        <v>0</v>
      </c>
      <c r="AG27" s="6">
        <v>0</v>
      </c>
      <c r="AH27" s="1">
        <v>395020</v>
      </c>
      <c r="AI27">
        <v>3</v>
      </c>
    </row>
    <row r="28" spans="1:35" x14ac:dyDescent="0.25">
      <c r="A28" t="s">
        <v>721</v>
      </c>
      <c r="B28" t="s">
        <v>524</v>
      </c>
      <c r="C28" t="s">
        <v>894</v>
      </c>
      <c r="D28" t="s">
        <v>778</v>
      </c>
      <c r="E28" s="6">
        <v>73.434782608695656</v>
      </c>
      <c r="F28" s="6">
        <v>8.6956521739130432E-2</v>
      </c>
      <c r="G28" s="6">
        <v>0.32608695652173914</v>
      </c>
      <c r="H28" s="6">
        <v>0.44021739130434784</v>
      </c>
      <c r="I28" s="6">
        <v>0</v>
      </c>
      <c r="J28" s="6">
        <v>0</v>
      </c>
      <c r="K28" s="6">
        <v>0</v>
      </c>
      <c r="L28" s="6">
        <v>3.2583695652173912</v>
      </c>
      <c r="M28" s="6">
        <v>0</v>
      </c>
      <c r="N28" s="6">
        <v>0</v>
      </c>
      <c r="O28" s="6">
        <f>SUM(NonNurse[[#This Row],[Qualified Social Work Staff Hours]],NonNurse[[#This Row],[Other Social Work Staff Hours]])/NonNurse[[#This Row],[MDS Census]]</f>
        <v>0</v>
      </c>
      <c r="P28" s="6">
        <v>5.0434782608695654</v>
      </c>
      <c r="Q28" s="6">
        <v>17.1870652173913</v>
      </c>
      <c r="R28" s="6">
        <f>SUM(NonNurse[[#This Row],[Qualified Activities Professional Hours]],NonNurse[[#This Row],[Other Activities Professional Hours]])/NonNurse[[#This Row],[MDS Census]]</f>
        <v>0.30272498519834218</v>
      </c>
      <c r="S28" s="6">
        <v>5.3823913043478262</v>
      </c>
      <c r="T28" s="6">
        <v>3.3868478260869561</v>
      </c>
      <c r="U28" s="6">
        <v>0</v>
      </c>
      <c r="V28" s="6">
        <f>SUM(NonNurse[[#This Row],[Occupational Therapist Hours]],NonNurse[[#This Row],[OT Assistant Hours]],NonNurse[[#This Row],[OT Aide Hours]])/NonNurse[[#This Row],[MDS Census]]</f>
        <v>0.11941533451746594</v>
      </c>
      <c r="W28" s="6">
        <v>6.1072826086956509</v>
      </c>
      <c r="X28" s="6">
        <v>6.383043478260868</v>
      </c>
      <c r="Y28" s="6">
        <v>0</v>
      </c>
      <c r="Z28" s="6">
        <f>SUM(NonNurse[[#This Row],[Physical Therapist (PT) Hours]],NonNurse[[#This Row],[PT Assistant Hours]],NonNurse[[#This Row],[PT Aide Hours]])/NonNurse[[#This Row],[MDS Census]]</f>
        <v>0.17008732978093541</v>
      </c>
      <c r="AA28" s="6">
        <v>0</v>
      </c>
      <c r="AB28" s="6">
        <v>0</v>
      </c>
      <c r="AC28" s="6">
        <v>0</v>
      </c>
      <c r="AD28" s="6">
        <v>0</v>
      </c>
      <c r="AE28" s="6">
        <v>0</v>
      </c>
      <c r="AF28" s="6">
        <v>0</v>
      </c>
      <c r="AG28" s="6">
        <v>0</v>
      </c>
      <c r="AH28" s="1">
        <v>395848</v>
      </c>
      <c r="AI28">
        <v>3</v>
      </c>
    </row>
    <row r="29" spans="1:35" x14ac:dyDescent="0.25">
      <c r="A29" t="s">
        <v>721</v>
      </c>
      <c r="B29" t="s">
        <v>135</v>
      </c>
      <c r="C29" t="s">
        <v>957</v>
      </c>
      <c r="D29" t="s">
        <v>775</v>
      </c>
      <c r="E29" s="6">
        <v>46.467391304347828</v>
      </c>
      <c r="F29" s="6">
        <v>10.869565217391305</v>
      </c>
      <c r="G29" s="6">
        <v>0.70652173913043481</v>
      </c>
      <c r="H29" s="6">
        <v>0.27717391304347827</v>
      </c>
      <c r="I29" s="6">
        <v>5.5978260869565215</v>
      </c>
      <c r="J29" s="6">
        <v>0</v>
      </c>
      <c r="K29" s="6">
        <v>2.8695652173913042</v>
      </c>
      <c r="L29" s="6">
        <v>2.4293478260869565</v>
      </c>
      <c r="M29" s="6">
        <v>2.8532608695652173</v>
      </c>
      <c r="N29" s="6">
        <v>0</v>
      </c>
      <c r="O29" s="6">
        <f>SUM(NonNurse[[#This Row],[Qualified Social Work Staff Hours]],NonNurse[[#This Row],[Other Social Work Staff Hours]])/NonNurse[[#This Row],[MDS Census]]</f>
        <v>6.1403508771929821E-2</v>
      </c>
      <c r="P29" s="6">
        <v>5.4010869565217394</v>
      </c>
      <c r="Q29" s="6">
        <v>24.047826086956519</v>
      </c>
      <c r="R29" s="6">
        <f>SUM(NonNurse[[#This Row],[Qualified Activities Professional Hours]],NonNurse[[#This Row],[Other Activities Professional Hours]])/NonNurse[[#This Row],[MDS Census]]</f>
        <v>0.63375438596491218</v>
      </c>
      <c r="S29" s="6">
        <v>1.1415217391304346</v>
      </c>
      <c r="T29" s="6">
        <v>1.5271739130434783</v>
      </c>
      <c r="U29" s="6">
        <v>0</v>
      </c>
      <c r="V29" s="6">
        <f>SUM(NonNurse[[#This Row],[Occupational Therapist Hours]],NonNurse[[#This Row],[OT Assistant Hours]],NonNurse[[#This Row],[OT Aide Hours]])/NonNurse[[#This Row],[MDS Census]]</f>
        <v>5.743157894736841E-2</v>
      </c>
      <c r="W29" s="6">
        <v>0.70652173913043481</v>
      </c>
      <c r="X29" s="6">
        <v>2.0760869565217392</v>
      </c>
      <c r="Y29" s="6">
        <v>0</v>
      </c>
      <c r="Z29" s="6">
        <f>SUM(NonNurse[[#This Row],[Physical Therapist (PT) Hours]],NonNurse[[#This Row],[PT Assistant Hours]],NonNurse[[#This Row],[PT Aide Hours]])/NonNurse[[#This Row],[MDS Census]]</f>
        <v>5.988304093567251E-2</v>
      </c>
      <c r="AA29" s="6">
        <v>0</v>
      </c>
      <c r="AB29" s="6">
        <v>0</v>
      </c>
      <c r="AC29" s="6">
        <v>0</v>
      </c>
      <c r="AD29" s="6">
        <v>0</v>
      </c>
      <c r="AE29" s="6">
        <v>0</v>
      </c>
      <c r="AF29" s="6">
        <v>0</v>
      </c>
      <c r="AG29" s="6">
        <v>0</v>
      </c>
      <c r="AH29" s="1">
        <v>395285</v>
      </c>
      <c r="AI29">
        <v>3</v>
      </c>
    </row>
    <row r="30" spans="1:35" x14ac:dyDescent="0.25">
      <c r="A30" t="s">
        <v>721</v>
      </c>
      <c r="B30" t="s">
        <v>423</v>
      </c>
      <c r="C30" t="s">
        <v>967</v>
      </c>
      <c r="D30" t="s">
        <v>786</v>
      </c>
      <c r="E30" s="6">
        <v>72.771739130434781</v>
      </c>
      <c r="F30" s="6">
        <v>5.5190217391304346</v>
      </c>
      <c r="G30" s="6">
        <v>0</v>
      </c>
      <c r="H30" s="6">
        <v>0</v>
      </c>
      <c r="I30" s="6">
        <v>0</v>
      </c>
      <c r="J30" s="6">
        <v>0</v>
      </c>
      <c r="K30" s="6">
        <v>0</v>
      </c>
      <c r="L30" s="6">
        <v>1.7540217391304351</v>
      </c>
      <c r="M30" s="6">
        <v>8.2365217391304366</v>
      </c>
      <c r="N30" s="6">
        <v>0</v>
      </c>
      <c r="O30" s="6">
        <f>SUM(NonNurse[[#This Row],[Qualified Social Work Staff Hours]],NonNurse[[#This Row],[Other Social Work Staff Hours]])/NonNurse[[#This Row],[MDS Census]]</f>
        <v>0.11318297236743842</v>
      </c>
      <c r="P30" s="6">
        <v>5.1358695652173916</v>
      </c>
      <c r="Q30" s="6">
        <v>12.159021739130438</v>
      </c>
      <c r="R30" s="6">
        <f>SUM(NonNurse[[#This Row],[Qualified Activities Professional Hours]],NonNurse[[#This Row],[Other Activities Professional Hours]])/NonNurse[[#This Row],[MDS Census]]</f>
        <v>0.23765944734876776</v>
      </c>
      <c r="S30" s="6">
        <v>2.5813043478260873</v>
      </c>
      <c r="T30" s="6">
        <v>4.1222826086956532</v>
      </c>
      <c r="U30" s="6">
        <v>0</v>
      </c>
      <c r="V30" s="6">
        <f>SUM(NonNurse[[#This Row],[Occupational Therapist Hours]],NonNurse[[#This Row],[OT Assistant Hours]],NonNurse[[#This Row],[OT Aide Hours]])/NonNurse[[#This Row],[MDS Census]]</f>
        <v>9.2117998506348039E-2</v>
      </c>
      <c r="W30" s="6">
        <v>5.0428260869565218</v>
      </c>
      <c r="X30" s="6">
        <v>4.8436956521739125</v>
      </c>
      <c r="Y30" s="6">
        <v>0</v>
      </c>
      <c r="Z30" s="6">
        <f>SUM(NonNurse[[#This Row],[Physical Therapist (PT) Hours]],NonNurse[[#This Row],[PT Assistant Hours]],NonNurse[[#This Row],[PT Aide Hours]])/NonNurse[[#This Row],[MDS Census]]</f>
        <v>0.13585660941000746</v>
      </c>
      <c r="AA30" s="6">
        <v>0</v>
      </c>
      <c r="AB30" s="6">
        <v>0</v>
      </c>
      <c r="AC30" s="6">
        <v>0</v>
      </c>
      <c r="AD30" s="6">
        <v>0</v>
      </c>
      <c r="AE30" s="6">
        <v>0</v>
      </c>
      <c r="AF30" s="6">
        <v>0</v>
      </c>
      <c r="AG30" s="6">
        <v>0</v>
      </c>
      <c r="AH30" s="1">
        <v>395702</v>
      </c>
      <c r="AI30">
        <v>3</v>
      </c>
    </row>
    <row r="31" spans="1:35" x14ac:dyDescent="0.25">
      <c r="A31" t="s">
        <v>721</v>
      </c>
      <c r="B31" t="s">
        <v>459</v>
      </c>
      <c r="C31" t="s">
        <v>919</v>
      </c>
      <c r="D31" t="s">
        <v>756</v>
      </c>
      <c r="E31" s="6">
        <v>38</v>
      </c>
      <c r="F31" s="6">
        <v>24.763586956521738</v>
      </c>
      <c r="G31" s="6">
        <v>1.6304347826086956E-2</v>
      </c>
      <c r="H31" s="6">
        <v>0.19565217391304349</v>
      </c>
      <c r="I31" s="6">
        <v>1.173913043478261</v>
      </c>
      <c r="J31" s="6">
        <v>0</v>
      </c>
      <c r="K31" s="6">
        <v>2.3913043478260869</v>
      </c>
      <c r="L31" s="6">
        <v>0.99771739130434789</v>
      </c>
      <c r="M31" s="6">
        <v>2.1739130434782608</v>
      </c>
      <c r="N31" s="6">
        <v>0</v>
      </c>
      <c r="O31" s="6">
        <f>SUM(NonNurse[[#This Row],[Qualified Social Work Staff Hours]],NonNurse[[#This Row],[Other Social Work Staff Hours]])/NonNurse[[#This Row],[MDS Census]]</f>
        <v>5.7208237986270019E-2</v>
      </c>
      <c r="P31" s="6">
        <v>5.6521739130434785</v>
      </c>
      <c r="Q31" s="6">
        <v>11.831521739130435</v>
      </c>
      <c r="R31" s="6">
        <f>SUM(NonNurse[[#This Row],[Qualified Activities Professional Hours]],NonNurse[[#This Row],[Other Activities Professional Hours]])/NonNurse[[#This Row],[MDS Census]]</f>
        <v>0.46009725400457668</v>
      </c>
      <c r="S31" s="6">
        <v>0.32456521739130434</v>
      </c>
      <c r="T31" s="6">
        <v>5.3252173913043483</v>
      </c>
      <c r="U31" s="6">
        <v>0</v>
      </c>
      <c r="V31" s="6">
        <f>SUM(NonNurse[[#This Row],[Occupational Therapist Hours]],NonNurse[[#This Row],[OT Assistant Hours]],NonNurse[[#This Row],[OT Aide Hours]])/NonNurse[[#This Row],[MDS Census]]</f>
        <v>0.14867848970251718</v>
      </c>
      <c r="W31" s="6">
        <v>1.5186956521739134</v>
      </c>
      <c r="X31" s="6">
        <v>2.7069565217391305</v>
      </c>
      <c r="Y31" s="6">
        <v>0</v>
      </c>
      <c r="Z31" s="6">
        <f>SUM(NonNurse[[#This Row],[Physical Therapist (PT) Hours]],NonNurse[[#This Row],[PT Assistant Hours]],NonNurse[[#This Row],[PT Aide Hours]])/NonNurse[[#This Row],[MDS Census]]</f>
        <v>0.11120137299771168</v>
      </c>
      <c r="AA31" s="6">
        <v>0</v>
      </c>
      <c r="AB31" s="6">
        <v>0</v>
      </c>
      <c r="AC31" s="6">
        <v>0</v>
      </c>
      <c r="AD31" s="6">
        <v>0</v>
      </c>
      <c r="AE31" s="6">
        <v>0</v>
      </c>
      <c r="AF31" s="6">
        <v>0</v>
      </c>
      <c r="AG31" s="6">
        <v>0</v>
      </c>
      <c r="AH31" s="1">
        <v>395753</v>
      </c>
      <c r="AI31">
        <v>3</v>
      </c>
    </row>
    <row r="32" spans="1:35" x14ac:dyDescent="0.25">
      <c r="A32" t="s">
        <v>721</v>
      </c>
      <c r="B32" t="s">
        <v>63</v>
      </c>
      <c r="C32" t="s">
        <v>922</v>
      </c>
      <c r="D32" t="s">
        <v>766</v>
      </c>
      <c r="E32" s="6">
        <v>61.369565217391305</v>
      </c>
      <c r="F32" s="6">
        <v>5.5652173913043477</v>
      </c>
      <c r="G32" s="6">
        <v>0</v>
      </c>
      <c r="H32" s="6">
        <v>0.46902173913043477</v>
      </c>
      <c r="I32" s="6">
        <v>0</v>
      </c>
      <c r="J32" s="6">
        <v>0</v>
      </c>
      <c r="K32" s="6">
        <v>0</v>
      </c>
      <c r="L32" s="6">
        <v>12.334891304347822</v>
      </c>
      <c r="M32" s="6">
        <v>5.3043478260869561</v>
      </c>
      <c r="N32" s="6">
        <v>0</v>
      </c>
      <c r="O32" s="6">
        <f>SUM(NonNurse[[#This Row],[Qualified Social Work Staff Hours]],NonNurse[[#This Row],[Other Social Work Staff Hours]])/NonNurse[[#This Row],[MDS Census]]</f>
        <v>8.6432872830322346E-2</v>
      </c>
      <c r="P32" s="6">
        <v>5.4782608695652177</v>
      </c>
      <c r="Q32" s="6">
        <v>7.2690217391304346</v>
      </c>
      <c r="R32" s="6">
        <f>SUM(NonNurse[[#This Row],[Qualified Activities Professional Hours]],NonNurse[[#This Row],[Other Activities Professional Hours]])/NonNurse[[#This Row],[MDS Census]]</f>
        <v>0.20771342543393553</v>
      </c>
      <c r="S32" s="6">
        <v>9.4473913043478266</v>
      </c>
      <c r="T32" s="6">
        <v>8.9791304347826095</v>
      </c>
      <c r="U32" s="6">
        <v>0</v>
      </c>
      <c r="V32" s="6">
        <f>SUM(NonNurse[[#This Row],[Occupational Therapist Hours]],NonNurse[[#This Row],[OT Assistant Hours]],NonNurse[[#This Row],[OT Aide Hours]])/NonNurse[[#This Row],[MDS Census]]</f>
        <v>0.30025504782146656</v>
      </c>
      <c r="W32" s="6">
        <v>11.048804347826088</v>
      </c>
      <c r="X32" s="6">
        <v>8.305760869565221</v>
      </c>
      <c r="Y32" s="6">
        <v>0</v>
      </c>
      <c r="Z32" s="6">
        <f>SUM(NonNurse[[#This Row],[Physical Therapist (PT) Hours]],NonNurse[[#This Row],[PT Assistant Hours]],NonNurse[[#This Row],[PT Aide Hours]])/NonNurse[[#This Row],[MDS Census]]</f>
        <v>0.31537725823591933</v>
      </c>
      <c r="AA32" s="6">
        <v>0</v>
      </c>
      <c r="AB32" s="6">
        <v>0</v>
      </c>
      <c r="AC32" s="6">
        <v>0</v>
      </c>
      <c r="AD32" s="6">
        <v>0</v>
      </c>
      <c r="AE32" s="6">
        <v>0</v>
      </c>
      <c r="AF32" s="6">
        <v>0</v>
      </c>
      <c r="AG32" s="6">
        <v>0</v>
      </c>
      <c r="AH32" s="1">
        <v>395109</v>
      </c>
      <c r="AI32">
        <v>3</v>
      </c>
    </row>
    <row r="33" spans="1:35" x14ac:dyDescent="0.25">
      <c r="A33" t="s">
        <v>721</v>
      </c>
      <c r="B33" t="s">
        <v>126</v>
      </c>
      <c r="C33" t="s">
        <v>952</v>
      </c>
      <c r="D33" t="s">
        <v>766</v>
      </c>
      <c r="E33" s="6">
        <v>107.25</v>
      </c>
      <c r="F33" s="6">
        <v>5.4782608695652177</v>
      </c>
      <c r="G33" s="6">
        <v>0.52173913043478259</v>
      </c>
      <c r="H33" s="6">
        <v>0.74456521739130432</v>
      </c>
      <c r="I33" s="6">
        <v>7.8369565217391308</v>
      </c>
      <c r="J33" s="6">
        <v>0</v>
      </c>
      <c r="K33" s="6">
        <v>0</v>
      </c>
      <c r="L33" s="6">
        <v>10.252065217391301</v>
      </c>
      <c r="M33" s="6">
        <v>5.3260869565217392</v>
      </c>
      <c r="N33" s="6">
        <v>7.5951086956521738</v>
      </c>
      <c r="O33" s="6">
        <f>SUM(NonNurse[[#This Row],[Qualified Social Work Staff Hours]],NonNurse[[#This Row],[Other Social Work Staff Hours]])/NonNurse[[#This Row],[MDS Census]]</f>
        <v>0.12047734873821832</v>
      </c>
      <c r="P33" s="6">
        <v>0</v>
      </c>
      <c r="Q33" s="6">
        <v>5.9021739130434785</v>
      </c>
      <c r="R33" s="6">
        <f>SUM(NonNurse[[#This Row],[Qualified Activities Professional Hours]],NonNurse[[#This Row],[Other Activities Professional Hours]])/NonNurse[[#This Row],[MDS Census]]</f>
        <v>5.5031924597141992E-2</v>
      </c>
      <c r="S33" s="6">
        <v>8.9105434782608679</v>
      </c>
      <c r="T33" s="6">
        <v>15.234673913043478</v>
      </c>
      <c r="U33" s="6">
        <v>0</v>
      </c>
      <c r="V33" s="6">
        <f>SUM(NonNurse[[#This Row],[Occupational Therapist Hours]],NonNurse[[#This Row],[OT Assistant Hours]],NonNurse[[#This Row],[OT Aide Hours]])/NonNurse[[#This Row],[MDS Census]]</f>
        <v>0.22513023208675381</v>
      </c>
      <c r="W33" s="6">
        <v>9.0713043478260875</v>
      </c>
      <c r="X33" s="6">
        <v>16.467934782608694</v>
      </c>
      <c r="Y33" s="6">
        <v>0</v>
      </c>
      <c r="Z33" s="6">
        <f>SUM(NonNurse[[#This Row],[Physical Therapist (PT) Hours]],NonNurse[[#This Row],[PT Assistant Hours]],NonNurse[[#This Row],[PT Aide Hours]])/NonNurse[[#This Row],[MDS Census]]</f>
        <v>0.23812810378027766</v>
      </c>
      <c r="AA33" s="6">
        <v>0</v>
      </c>
      <c r="AB33" s="6">
        <v>0</v>
      </c>
      <c r="AC33" s="6">
        <v>0</v>
      </c>
      <c r="AD33" s="6">
        <v>0</v>
      </c>
      <c r="AE33" s="6">
        <v>0</v>
      </c>
      <c r="AF33" s="6">
        <v>0</v>
      </c>
      <c r="AG33" s="6">
        <v>0</v>
      </c>
      <c r="AH33" s="1">
        <v>395266</v>
      </c>
      <c r="AI33">
        <v>3</v>
      </c>
    </row>
    <row r="34" spans="1:35" x14ac:dyDescent="0.25">
      <c r="A34" t="s">
        <v>721</v>
      </c>
      <c r="B34" t="s">
        <v>98</v>
      </c>
      <c r="C34" t="s">
        <v>939</v>
      </c>
      <c r="D34" t="s">
        <v>781</v>
      </c>
      <c r="E34" s="6">
        <v>59.217391304347828</v>
      </c>
      <c r="F34" s="6">
        <v>5.3043478260869561</v>
      </c>
      <c r="G34" s="6">
        <v>0</v>
      </c>
      <c r="H34" s="6">
        <v>0.44945652173913037</v>
      </c>
      <c r="I34" s="6">
        <v>3.8260869565217392</v>
      </c>
      <c r="J34" s="6">
        <v>0</v>
      </c>
      <c r="K34" s="6">
        <v>0</v>
      </c>
      <c r="L34" s="6">
        <v>5.3751086956521741</v>
      </c>
      <c r="M34" s="6">
        <v>4.6902173913043477</v>
      </c>
      <c r="N34" s="6">
        <v>5.6467391304347823</v>
      </c>
      <c r="O34" s="6">
        <f>SUM(NonNurse[[#This Row],[Qualified Social Work Staff Hours]],NonNurse[[#This Row],[Other Social Work Staff Hours]])/NonNurse[[#This Row],[MDS Census]]</f>
        <v>0.17455947136563874</v>
      </c>
      <c r="P34" s="6">
        <v>5.5896739130434785</v>
      </c>
      <c r="Q34" s="6">
        <v>0.375</v>
      </c>
      <c r="R34" s="6">
        <f>SUM(NonNurse[[#This Row],[Qualified Activities Professional Hours]],NonNurse[[#This Row],[Other Activities Professional Hours]])/NonNurse[[#This Row],[MDS Census]]</f>
        <v>0.10072503671071953</v>
      </c>
      <c r="S34" s="6">
        <v>4.4248913043478266</v>
      </c>
      <c r="T34" s="6">
        <v>12.694565217391306</v>
      </c>
      <c r="U34" s="6">
        <v>0</v>
      </c>
      <c r="V34" s="6">
        <f>SUM(NonNurse[[#This Row],[Occupational Therapist Hours]],NonNurse[[#This Row],[OT Assistant Hours]],NonNurse[[#This Row],[OT Aide Hours]])/NonNurse[[#This Row],[MDS Census]]</f>
        <v>0.28909508076358298</v>
      </c>
      <c r="W34" s="6">
        <v>5.3684782608695656</v>
      </c>
      <c r="X34" s="6">
        <v>4.9756521739130415</v>
      </c>
      <c r="Y34" s="6">
        <v>0</v>
      </c>
      <c r="Z34" s="6">
        <f>SUM(NonNurse[[#This Row],[Physical Therapist (PT) Hours]],NonNurse[[#This Row],[PT Assistant Hours]],NonNurse[[#This Row],[PT Aide Hours]])/NonNurse[[#This Row],[MDS Census]]</f>
        <v>0.17468061674008806</v>
      </c>
      <c r="AA34" s="6">
        <v>0</v>
      </c>
      <c r="AB34" s="6">
        <v>0</v>
      </c>
      <c r="AC34" s="6">
        <v>0</v>
      </c>
      <c r="AD34" s="6">
        <v>0</v>
      </c>
      <c r="AE34" s="6">
        <v>0</v>
      </c>
      <c r="AF34" s="6">
        <v>0</v>
      </c>
      <c r="AG34" s="6">
        <v>0</v>
      </c>
      <c r="AH34" s="1">
        <v>395208</v>
      </c>
      <c r="AI34">
        <v>3</v>
      </c>
    </row>
    <row r="35" spans="1:35" x14ac:dyDescent="0.25">
      <c r="A35" t="s">
        <v>721</v>
      </c>
      <c r="B35" t="s">
        <v>591</v>
      </c>
      <c r="C35" t="s">
        <v>944</v>
      </c>
      <c r="D35" t="s">
        <v>740</v>
      </c>
      <c r="E35" s="6">
        <v>105.66304347826087</v>
      </c>
      <c r="F35" s="6">
        <v>5.2173913043478262</v>
      </c>
      <c r="G35" s="6">
        <v>0.65217391304347827</v>
      </c>
      <c r="H35" s="6">
        <v>0.33695652173913043</v>
      </c>
      <c r="I35" s="6">
        <v>0</v>
      </c>
      <c r="J35" s="6">
        <v>0</v>
      </c>
      <c r="K35" s="6">
        <v>0</v>
      </c>
      <c r="L35" s="6">
        <v>6.1759782608695684</v>
      </c>
      <c r="M35" s="6">
        <v>0</v>
      </c>
      <c r="N35" s="6">
        <v>0</v>
      </c>
      <c r="O35" s="6">
        <f>SUM(NonNurse[[#This Row],[Qualified Social Work Staff Hours]],NonNurse[[#This Row],[Other Social Work Staff Hours]])/NonNurse[[#This Row],[MDS Census]]</f>
        <v>0</v>
      </c>
      <c r="P35" s="6">
        <v>4.4347826086956523</v>
      </c>
      <c r="Q35" s="6">
        <v>15.12554347826087</v>
      </c>
      <c r="R35" s="6">
        <f>SUM(NonNurse[[#This Row],[Qualified Activities Professional Hours]],NonNurse[[#This Row],[Other Activities Professional Hours]])/NonNurse[[#This Row],[MDS Census]]</f>
        <v>0.18511984363748585</v>
      </c>
      <c r="S35" s="6">
        <v>5.5600000000000032</v>
      </c>
      <c r="T35" s="6">
        <v>10.717934782608699</v>
      </c>
      <c r="U35" s="6">
        <v>0</v>
      </c>
      <c r="V35" s="6">
        <f>SUM(NonNurse[[#This Row],[Occupational Therapist Hours]],NonNurse[[#This Row],[OT Assistant Hours]],NonNurse[[#This Row],[OT Aide Hours]])/NonNurse[[#This Row],[MDS Census]]</f>
        <v>0.15405513836025106</v>
      </c>
      <c r="W35" s="6">
        <v>4.778478260869564</v>
      </c>
      <c r="X35" s="6">
        <v>16.15239130434783</v>
      </c>
      <c r="Y35" s="6">
        <v>0</v>
      </c>
      <c r="Z35" s="6">
        <f>SUM(NonNurse[[#This Row],[Physical Therapist (PT) Hours]],NonNurse[[#This Row],[PT Assistant Hours]],NonNurse[[#This Row],[PT Aide Hours]])/NonNurse[[#This Row],[MDS Census]]</f>
        <v>0.19809073140623393</v>
      </c>
      <c r="AA35" s="6">
        <v>0</v>
      </c>
      <c r="AB35" s="6">
        <v>0</v>
      </c>
      <c r="AC35" s="6">
        <v>0</v>
      </c>
      <c r="AD35" s="6">
        <v>0</v>
      </c>
      <c r="AE35" s="6">
        <v>0</v>
      </c>
      <c r="AF35" s="6">
        <v>0</v>
      </c>
      <c r="AG35" s="6">
        <v>0</v>
      </c>
      <c r="AH35" s="1">
        <v>395977</v>
      </c>
      <c r="AI35">
        <v>3</v>
      </c>
    </row>
    <row r="36" spans="1:35" x14ac:dyDescent="0.25">
      <c r="A36" t="s">
        <v>721</v>
      </c>
      <c r="B36" t="s">
        <v>335</v>
      </c>
      <c r="C36" t="s">
        <v>999</v>
      </c>
      <c r="D36" t="s">
        <v>767</v>
      </c>
      <c r="E36" s="6">
        <v>41.434782608695649</v>
      </c>
      <c r="F36" s="6">
        <v>5.5652173913043477</v>
      </c>
      <c r="G36" s="6">
        <v>0</v>
      </c>
      <c r="H36" s="6">
        <v>0.14130434782608695</v>
      </c>
      <c r="I36" s="6">
        <v>0.78260869565217395</v>
      </c>
      <c r="J36" s="6">
        <v>0</v>
      </c>
      <c r="K36" s="6">
        <v>0</v>
      </c>
      <c r="L36" s="6">
        <v>5.4557608695652178</v>
      </c>
      <c r="M36" s="6">
        <v>0</v>
      </c>
      <c r="N36" s="6">
        <v>0</v>
      </c>
      <c r="O36" s="6">
        <f>SUM(NonNurse[[#This Row],[Qualified Social Work Staff Hours]],NonNurse[[#This Row],[Other Social Work Staff Hours]])/NonNurse[[#This Row],[MDS Census]]</f>
        <v>0</v>
      </c>
      <c r="P36" s="6">
        <v>2.4483695652173911</v>
      </c>
      <c r="Q36" s="6">
        <v>5.0869565217391308</v>
      </c>
      <c r="R36" s="6">
        <f>SUM(NonNurse[[#This Row],[Qualified Activities Professional Hours]],NonNurse[[#This Row],[Other Activities Professional Hours]])/NonNurse[[#This Row],[MDS Census]]</f>
        <v>0.18185991605456453</v>
      </c>
      <c r="S36" s="6">
        <v>5.6149999999999993</v>
      </c>
      <c r="T36" s="6">
        <v>1.6848913043478262</v>
      </c>
      <c r="U36" s="6">
        <v>0</v>
      </c>
      <c r="V36" s="6">
        <f>SUM(NonNurse[[#This Row],[Occupational Therapist Hours]],NonNurse[[#This Row],[OT Assistant Hours]],NonNurse[[#This Row],[OT Aide Hours]])/NonNurse[[#This Row],[MDS Census]]</f>
        <v>0.1761778593913956</v>
      </c>
      <c r="W36" s="6">
        <v>8.6955434782608698</v>
      </c>
      <c r="X36" s="6">
        <v>5.0679347826086953</v>
      </c>
      <c r="Y36" s="6">
        <v>0</v>
      </c>
      <c r="Z36" s="6">
        <f>SUM(NonNurse[[#This Row],[Physical Therapist (PT) Hours]],NonNurse[[#This Row],[PT Assistant Hours]],NonNurse[[#This Row],[PT Aide Hours]])/NonNurse[[#This Row],[MDS Census]]</f>
        <v>0.33217208814270727</v>
      </c>
      <c r="AA36" s="6">
        <v>0</v>
      </c>
      <c r="AB36" s="6">
        <v>0</v>
      </c>
      <c r="AC36" s="6">
        <v>0</v>
      </c>
      <c r="AD36" s="6">
        <v>0</v>
      </c>
      <c r="AE36" s="6">
        <v>0</v>
      </c>
      <c r="AF36" s="6">
        <v>0</v>
      </c>
      <c r="AG36" s="6">
        <v>0</v>
      </c>
      <c r="AH36" s="1">
        <v>395574</v>
      </c>
      <c r="AI36">
        <v>3</v>
      </c>
    </row>
    <row r="37" spans="1:35" x14ac:dyDescent="0.25">
      <c r="A37" t="s">
        <v>721</v>
      </c>
      <c r="B37" t="s">
        <v>351</v>
      </c>
      <c r="C37" t="s">
        <v>819</v>
      </c>
      <c r="D37" t="s">
        <v>756</v>
      </c>
      <c r="E37" s="6">
        <v>127.09782608695652</v>
      </c>
      <c r="F37" s="6">
        <v>4.5217391304347823</v>
      </c>
      <c r="G37" s="6">
        <v>0.51086956521739135</v>
      </c>
      <c r="H37" s="6">
        <v>0.55956521739130427</v>
      </c>
      <c r="I37" s="6">
        <v>3.9130434782608696</v>
      </c>
      <c r="J37" s="6">
        <v>0</v>
      </c>
      <c r="K37" s="6">
        <v>0</v>
      </c>
      <c r="L37" s="6">
        <v>4.3658695652173911</v>
      </c>
      <c r="M37" s="6">
        <v>15.662282608695655</v>
      </c>
      <c r="N37" s="6">
        <v>0</v>
      </c>
      <c r="O37" s="6">
        <f>SUM(NonNurse[[#This Row],[Qualified Social Work Staff Hours]],NonNurse[[#This Row],[Other Social Work Staff Hours]])/NonNurse[[#This Row],[MDS Census]]</f>
        <v>0.1232301376892158</v>
      </c>
      <c r="P37" s="6">
        <v>0</v>
      </c>
      <c r="Q37" s="6">
        <v>17.794456521739129</v>
      </c>
      <c r="R37" s="6">
        <f>SUM(NonNurse[[#This Row],[Qualified Activities Professional Hours]],NonNurse[[#This Row],[Other Activities Professional Hours]])/NonNurse[[#This Row],[MDS Census]]</f>
        <v>0.14000598648764218</v>
      </c>
      <c r="S37" s="6">
        <v>2.8378260869565217</v>
      </c>
      <c r="T37" s="6">
        <v>1.3095652173913042</v>
      </c>
      <c r="U37" s="6">
        <v>0</v>
      </c>
      <c r="V37" s="6">
        <f>SUM(NonNurse[[#This Row],[Occupational Therapist Hours]],NonNurse[[#This Row],[OT Assistant Hours]],NonNurse[[#This Row],[OT Aide Hours]])/NonNurse[[#This Row],[MDS Census]]</f>
        <v>3.2631488924997863E-2</v>
      </c>
      <c r="W37" s="6">
        <v>2.0664130434782613</v>
      </c>
      <c r="X37" s="6">
        <v>4.2866304347826087</v>
      </c>
      <c r="Y37" s="6">
        <v>0</v>
      </c>
      <c r="Z37" s="6">
        <f>SUM(NonNurse[[#This Row],[Physical Therapist (PT) Hours]],NonNurse[[#This Row],[PT Assistant Hours]],NonNurse[[#This Row],[PT Aide Hours]])/NonNurse[[#This Row],[MDS Census]]</f>
        <v>4.998546138715472E-2</v>
      </c>
      <c r="AA37" s="6">
        <v>0</v>
      </c>
      <c r="AB37" s="6">
        <v>4.3152173913043477</v>
      </c>
      <c r="AC37" s="6">
        <v>0</v>
      </c>
      <c r="AD37" s="6">
        <v>0</v>
      </c>
      <c r="AE37" s="6">
        <v>8.6956521739130432E-2</v>
      </c>
      <c r="AF37" s="6">
        <v>0</v>
      </c>
      <c r="AG37" s="6">
        <v>0</v>
      </c>
      <c r="AH37" s="1">
        <v>395595</v>
      </c>
      <c r="AI37">
        <v>3</v>
      </c>
    </row>
    <row r="38" spans="1:35" x14ac:dyDescent="0.25">
      <c r="A38" t="s">
        <v>721</v>
      </c>
      <c r="B38" t="s">
        <v>56</v>
      </c>
      <c r="C38" t="s">
        <v>918</v>
      </c>
      <c r="D38" t="s">
        <v>776</v>
      </c>
      <c r="E38" s="6">
        <v>305.26086956521738</v>
      </c>
      <c r="F38" s="6">
        <v>5.0434782608695654</v>
      </c>
      <c r="G38" s="6">
        <v>0.65217391304347827</v>
      </c>
      <c r="H38" s="6">
        <v>1.5298913043478262</v>
      </c>
      <c r="I38" s="6">
        <v>15.565217391304348</v>
      </c>
      <c r="J38" s="6">
        <v>0</v>
      </c>
      <c r="K38" s="6">
        <v>0</v>
      </c>
      <c r="L38" s="6">
        <v>10.458260869565219</v>
      </c>
      <c r="M38" s="6">
        <v>0</v>
      </c>
      <c r="N38" s="6">
        <v>21.404891304347824</v>
      </c>
      <c r="O38" s="6">
        <f>SUM(NonNurse[[#This Row],[Qualified Social Work Staff Hours]],NonNurse[[#This Row],[Other Social Work Staff Hours]])/NonNurse[[#This Row],[MDS Census]]</f>
        <v>7.0119997151402935E-2</v>
      </c>
      <c r="P38" s="6">
        <v>4.2391304347826084</v>
      </c>
      <c r="Q38" s="6">
        <v>39.382934782608693</v>
      </c>
      <c r="R38" s="6">
        <f>SUM(NonNurse[[#This Row],[Qualified Activities Professional Hours]],NonNurse[[#This Row],[Other Activities Professional Hours]])/NonNurse[[#This Row],[MDS Census]]</f>
        <v>0.14290094003703177</v>
      </c>
      <c r="S38" s="6">
        <v>8.6389130434782633</v>
      </c>
      <c r="T38" s="6">
        <v>22.675978260869556</v>
      </c>
      <c r="U38" s="6">
        <v>0</v>
      </c>
      <c r="V38" s="6">
        <f>SUM(NonNurse[[#This Row],[Occupational Therapist Hours]],NonNurse[[#This Row],[OT Assistant Hours]],NonNurse[[#This Row],[OT Aide Hours]])/NonNurse[[#This Row],[MDS Census]]</f>
        <v>0.10258403361344536</v>
      </c>
      <c r="W38" s="6">
        <v>14.840543478260871</v>
      </c>
      <c r="X38" s="6">
        <v>15.766739130434781</v>
      </c>
      <c r="Y38" s="6">
        <v>0</v>
      </c>
      <c r="Z38" s="6">
        <f>SUM(NonNurse[[#This Row],[Physical Therapist (PT) Hours]],NonNurse[[#This Row],[PT Assistant Hours]],NonNurse[[#This Row],[PT Aide Hours]])/NonNurse[[#This Row],[MDS Census]]</f>
        <v>0.10026598775103263</v>
      </c>
      <c r="AA38" s="6">
        <v>0</v>
      </c>
      <c r="AB38" s="6">
        <v>0</v>
      </c>
      <c r="AC38" s="6">
        <v>0</v>
      </c>
      <c r="AD38" s="6">
        <v>0</v>
      </c>
      <c r="AE38" s="6">
        <v>0</v>
      </c>
      <c r="AF38" s="6">
        <v>0</v>
      </c>
      <c r="AG38" s="6">
        <v>0</v>
      </c>
      <c r="AH38" s="1">
        <v>395094</v>
      </c>
      <c r="AI38">
        <v>3</v>
      </c>
    </row>
    <row r="39" spans="1:35" x14ac:dyDescent="0.25">
      <c r="A39" t="s">
        <v>721</v>
      </c>
      <c r="B39" t="s">
        <v>201</v>
      </c>
      <c r="C39" t="s">
        <v>994</v>
      </c>
      <c r="D39" t="s">
        <v>755</v>
      </c>
      <c r="E39" s="6">
        <v>65.858695652173907</v>
      </c>
      <c r="F39" s="6">
        <v>5.3043478260869561</v>
      </c>
      <c r="G39" s="6">
        <v>0</v>
      </c>
      <c r="H39" s="6">
        <v>0</v>
      </c>
      <c r="I39" s="6">
        <v>0</v>
      </c>
      <c r="J39" s="6">
        <v>0</v>
      </c>
      <c r="K39" s="6">
        <v>0</v>
      </c>
      <c r="L39" s="6">
        <v>4.6222826086956523</v>
      </c>
      <c r="M39" s="6">
        <v>5.2173913043478262</v>
      </c>
      <c r="N39" s="6">
        <v>0</v>
      </c>
      <c r="O39" s="6">
        <f>SUM(NonNurse[[#This Row],[Qualified Social Work Staff Hours]],NonNurse[[#This Row],[Other Social Work Staff Hours]])/NonNurse[[#This Row],[MDS Census]]</f>
        <v>7.9220993563294276E-2</v>
      </c>
      <c r="P39" s="6">
        <v>0</v>
      </c>
      <c r="Q39" s="6">
        <v>8.7472826086956523</v>
      </c>
      <c r="R39" s="6">
        <f>SUM(NonNurse[[#This Row],[Qualified Activities Professional Hours]],NonNurse[[#This Row],[Other Activities Professional Hours]])/NonNurse[[#This Row],[MDS Census]]</f>
        <v>0.13281894702096056</v>
      </c>
      <c r="S39" s="6">
        <v>4.9483695652173916</v>
      </c>
      <c r="T39" s="6">
        <v>4.9130434782608692</v>
      </c>
      <c r="U39" s="6">
        <v>0</v>
      </c>
      <c r="V39" s="6">
        <f>SUM(NonNurse[[#This Row],[Occupational Therapist Hours]],NonNurse[[#This Row],[OT Assistant Hours]],NonNurse[[#This Row],[OT Aide Hours]])/NonNurse[[#This Row],[MDS Census]]</f>
        <v>0.14973593002145572</v>
      </c>
      <c r="W39" s="6">
        <v>4.9293478260869561</v>
      </c>
      <c r="X39" s="6">
        <v>5.0380434782608692</v>
      </c>
      <c r="Y39" s="6">
        <v>0</v>
      </c>
      <c r="Z39" s="6">
        <f>SUM(NonNurse[[#This Row],[Physical Therapist (PT) Hours]],NonNurse[[#This Row],[PT Assistant Hours]],NonNurse[[#This Row],[PT Aide Hours]])/NonNurse[[#This Row],[MDS Census]]</f>
        <v>0.15134510645321009</v>
      </c>
      <c r="AA39" s="6">
        <v>0</v>
      </c>
      <c r="AB39" s="6">
        <v>0</v>
      </c>
      <c r="AC39" s="6">
        <v>0</v>
      </c>
      <c r="AD39" s="6">
        <v>0</v>
      </c>
      <c r="AE39" s="6">
        <v>0</v>
      </c>
      <c r="AF39" s="6">
        <v>0</v>
      </c>
      <c r="AG39" s="6">
        <v>0</v>
      </c>
      <c r="AH39" s="1">
        <v>395386</v>
      </c>
      <c r="AI39">
        <v>3</v>
      </c>
    </row>
    <row r="40" spans="1:35" x14ac:dyDescent="0.25">
      <c r="A40" t="s">
        <v>721</v>
      </c>
      <c r="B40" t="s">
        <v>317</v>
      </c>
      <c r="C40" t="s">
        <v>850</v>
      </c>
      <c r="D40" t="s">
        <v>781</v>
      </c>
      <c r="E40" s="6">
        <v>71.456521739130437</v>
      </c>
      <c r="F40" s="6">
        <v>4.3451086956521738</v>
      </c>
      <c r="G40" s="6">
        <v>0.52173913043478259</v>
      </c>
      <c r="H40" s="6">
        <v>0.47826086956521741</v>
      </c>
      <c r="I40" s="6">
        <v>1.3695652173913044</v>
      </c>
      <c r="J40" s="6">
        <v>0</v>
      </c>
      <c r="K40" s="6">
        <v>0</v>
      </c>
      <c r="L40" s="6">
        <v>1.9903260869565216</v>
      </c>
      <c r="M40" s="6">
        <v>5.7581521739130439</v>
      </c>
      <c r="N40" s="6">
        <v>0</v>
      </c>
      <c r="O40" s="6">
        <f>SUM(NonNurse[[#This Row],[Qualified Social Work Staff Hours]],NonNurse[[#This Row],[Other Social Work Staff Hours]])/NonNurse[[#This Row],[MDS Census]]</f>
        <v>8.0582598113781573E-2</v>
      </c>
      <c r="P40" s="6">
        <v>5.8206521739130439</v>
      </c>
      <c r="Q40" s="6">
        <v>27.513586956521738</v>
      </c>
      <c r="R40" s="6">
        <f>SUM(NonNurse[[#This Row],[Qualified Activities Professional Hours]],NonNurse[[#This Row],[Other Activities Professional Hours]])/NonNurse[[#This Row],[MDS Census]]</f>
        <v>0.46649680559780954</v>
      </c>
      <c r="S40" s="6">
        <v>4.1491304347826077</v>
      </c>
      <c r="T40" s="6">
        <v>10.302934782608697</v>
      </c>
      <c r="U40" s="6">
        <v>0</v>
      </c>
      <c r="V40" s="6">
        <f>SUM(NonNurse[[#This Row],[Occupational Therapist Hours]],NonNurse[[#This Row],[OT Assistant Hours]],NonNurse[[#This Row],[OT Aide Hours]])/NonNurse[[#This Row],[MDS Census]]</f>
        <v>0.20224977182841497</v>
      </c>
      <c r="W40" s="6">
        <v>4.6602173913043483</v>
      </c>
      <c r="X40" s="6">
        <v>4.3714130434782623</v>
      </c>
      <c r="Y40" s="6">
        <v>0</v>
      </c>
      <c r="Z40" s="6">
        <f>SUM(NonNurse[[#This Row],[Physical Therapist (PT) Hours]],NonNurse[[#This Row],[PT Assistant Hours]],NonNurse[[#This Row],[PT Aide Hours]])/NonNurse[[#This Row],[MDS Census]]</f>
        <v>0.12639336781259508</v>
      </c>
      <c r="AA40" s="6">
        <v>0</v>
      </c>
      <c r="AB40" s="6">
        <v>0</v>
      </c>
      <c r="AC40" s="6">
        <v>0</v>
      </c>
      <c r="AD40" s="6">
        <v>0</v>
      </c>
      <c r="AE40" s="6">
        <v>0</v>
      </c>
      <c r="AF40" s="6">
        <v>0</v>
      </c>
      <c r="AG40" s="6">
        <v>0</v>
      </c>
      <c r="AH40" s="1">
        <v>395552</v>
      </c>
      <c r="AI40">
        <v>3</v>
      </c>
    </row>
    <row r="41" spans="1:35" x14ac:dyDescent="0.25">
      <c r="A41" t="s">
        <v>721</v>
      </c>
      <c r="B41" t="s">
        <v>389</v>
      </c>
      <c r="C41" t="s">
        <v>964</v>
      </c>
      <c r="D41" t="s">
        <v>777</v>
      </c>
      <c r="E41" s="6">
        <v>89.630434782608702</v>
      </c>
      <c r="F41" s="6">
        <v>10.956521739130435</v>
      </c>
      <c r="G41" s="6">
        <v>0.28260869565217389</v>
      </c>
      <c r="H41" s="6">
        <v>0.50543478260869568</v>
      </c>
      <c r="I41" s="6">
        <v>4.9130434782608692</v>
      </c>
      <c r="J41" s="6">
        <v>0</v>
      </c>
      <c r="K41" s="6">
        <v>0</v>
      </c>
      <c r="L41" s="6">
        <v>5.5905434782608685</v>
      </c>
      <c r="M41" s="6">
        <v>4.8695652173913047</v>
      </c>
      <c r="N41" s="6">
        <v>2.964673913043478</v>
      </c>
      <c r="O41" s="6">
        <f>SUM(NonNurse[[#This Row],[Qualified Social Work Staff Hours]],NonNurse[[#This Row],[Other Social Work Staff Hours]])/NonNurse[[#This Row],[MDS Census]]</f>
        <v>8.7406015037593987E-2</v>
      </c>
      <c r="P41" s="6">
        <v>3.1793478260869565</v>
      </c>
      <c r="Q41" s="6">
        <v>7.9076086956521738</v>
      </c>
      <c r="R41" s="6">
        <f>SUM(NonNurse[[#This Row],[Qualified Activities Professional Hours]],NonNurse[[#This Row],[Other Activities Professional Hours]])/NonNurse[[#This Row],[MDS Census]]</f>
        <v>0.12369633761823914</v>
      </c>
      <c r="S41" s="6">
        <v>6.862826086956523</v>
      </c>
      <c r="T41" s="6">
        <v>9.1575000000000006</v>
      </c>
      <c r="U41" s="6">
        <v>0</v>
      </c>
      <c r="V41" s="6">
        <f>SUM(NonNurse[[#This Row],[Occupational Therapist Hours]],NonNurse[[#This Row],[OT Assistant Hours]],NonNurse[[#This Row],[OT Aide Hours]])/NonNurse[[#This Row],[MDS Census]]</f>
        <v>0.17873756973077856</v>
      </c>
      <c r="W41" s="6">
        <v>10.179347826086957</v>
      </c>
      <c r="X41" s="6">
        <v>6.0350000000000019</v>
      </c>
      <c r="Y41" s="6">
        <v>0</v>
      </c>
      <c r="Z41" s="6">
        <f>SUM(NonNurse[[#This Row],[Physical Therapist (PT) Hours]],NonNurse[[#This Row],[PT Assistant Hours]],NonNurse[[#This Row],[PT Aide Hours]])/NonNurse[[#This Row],[MDS Census]]</f>
        <v>0.18090225563909773</v>
      </c>
      <c r="AA41" s="6">
        <v>0</v>
      </c>
      <c r="AB41" s="6">
        <v>0</v>
      </c>
      <c r="AC41" s="6">
        <v>0</v>
      </c>
      <c r="AD41" s="6">
        <v>0</v>
      </c>
      <c r="AE41" s="6">
        <v>4.4347826086956523</v>
      </c>
      <c r="AF41" s="6">
        <v>0</v>
      </c>
      <c r="AG41" s="6">
        <v>0</v>
      </c>
      <c r="AH41" s="1">
        <v>395651</v>
      </c>
      <c r="AI41">
        <v>3</v>
      </c>
    </row>
    <row r="42" spans="1:35" x14ac:dyDescent="0.25">
      <c r="A42" t="s">
        <v>721</v>
      </c>
      <c r="B42" t="s">
        <v>618</v>
      </c>
      <c r="C42" t="s">
        <v>1111</v>
      </c>
      <c r="D42" t="s">
        <v>744</v>
      </c>
      <c r="E42" s="6">
        <v>105.72826086956522</v>
      </c>
      <c r="F42" s="6">
        <v>5.2989130434782608</v>
      </c>
      <c r="G42" s="6">
        <v>0</v>
      </c>
      <c r="H42" s="6">
        <v>0</v>
      </c>
      <c r="I42" s="6">
        <v>6.0108695652173916</v>
      </c>
      <c r="J42" s="6">
        <v>0</v>
      </c>
      <c r="K42" s="6">
        <v>0</v>
      </c>
      <c r="L42" s="6">
        <v>4.922065217391304</v>
      </c>
      <c r="M42" s="6">
        <v>4.9151086956521741</v>
      </c>
      <c r="N42" s="6">
        <v>4.959021739130435</v>
      </c>
      <c r="O42" s="6">
        <f>SUM(NonNurse[[#This Row],[Qualified Social Work Staff Hours]],NonNurse[[#This Row],[Other Social Work Staff Hours]])/NonNurse[[#This Row],[MDS Census]]</f>
        <v>9.3391590418422946E-2</v>
      </c>
      <c r="P42" s="6">
        <v>0</v>
      </c>
      <c r="Q42" s="6">
        <v>19.623695652173918</v>
      </c>
      <c r="R42" s="6">
        <f>SUM(NonNurse[[#This Row],[Qualified Activities Professional Hours]],NonNurse[[#This Row],[Other Activities Professional Hours]])/NonNurse[[#This Row],[MDS Census]]</f>
        <v>0.18560501696309248</v>
      </c>
      <c r="S42" s="6">
        <v>6.8371739130434781</v>
      </c>
      <c r="T42" s="6">
        <v>4.227391304347826</v>
      </c>
      <c r="U42" s="6">
        <v>0</v>
      </c>
      <c r="V42" s="6">
        <f>SUM(NonNurse[[#This Row],[Occupational Therapist Hours]],NonNurse[[#This Row],[OT Assistant Hours]],NonNurse[[#This Row],[OT Aide Hours]])/NonNurse[[#This Row],[MDS Census]]</f>
        <v>0.10465097152256606</v>
      </c>
      <c r="W42" s="6">
        <v>4.6134782608695648</v>
      </c>
      <c r="X42" s="6">
        <v>10.566630434782612</v>
      </c>
      <c r="Y42" s="6">
        <v>0</v>
      </c>
      <c r="Z42" s="6">
        <f>SUM(NonNurse[[#This Row],[Physical Therapist (PT) Hours]],NonNurse[[#This Row],[PT Assistant Hours]],NonNurse[[#This Row],[PT Aide Hours]])/NonNurse[[#This Row],[MDS Census]]</f>
        <v>0.14357664233576645</v>
      </c>
      <c r="AA42" s="6">
        <v>0</v>
      </c>
      <c r="AB42" s="6">
        <v>0</v>
      </c>
      <c r="AC42" s="6">
        <v>0</v>
      </c>
      <c r="AD42" s="6">
        <v>0</v>
      </c>
      <c r="AE42" s="6">
        <v>0</v>
      </c>
      <c r="AF42" s="6">
        <v>0</v>
      </c>
      <c r="AG42" s="6">
        <v>0</v>
      </c>
      <c r="AH42" s="1">
        <v>396065</v>
      </c>
      <c r="AI42">
        <v>3</v>
      </c>
    </row>
    <row r="43" spans="1:35" x14ac:dyDescent="0.25">
      <c r="A43" t="s">
        <v>721</v>
      </c>
      <c r="B43" t="s">
        <v>392</v>
      </c>
      <c r="C43" t="s">
        <v>875</v>
      </c>
      <c r="D43" t="s">
        <v>744</v>
      </c>
      <c r="E43" s="6">
        <v>64.021739130434781</v>
      </c>
      <c r="F43" s="6">
        <v>5.0271739130434785</v>
      </c>
      <c r="G43" s="6">
        <v>0.29347826086956524</v>
      </c>
      <c r="H43" s="6">
        <v>0.16304347826086957</v>
      </c>
      <c r="I43" s="6">
        <v>0.36956521739130432</v>
      </c>
      <c r="J43" s="6">
        <v>0</v>
      </c>
      <c r="K43" s="6">
        <v>0</v>
      </c>
      <c r="L43" s="6">
        <v>0.44228260869565222</v>
      </c>
      <c r="M43" s="6">
        <v>0</v>
      </c>
      <c r="N43" s="6">
        <v>4.2255434782608692</v>
      </c>
      <c r="O43" s="6">
        <f>SUM(NonNurse[[#This Row],[Qualified Social Work Staff Hours]],NonNurse[[#This Row],[Other Social Work Staff Hours]])/NonNurse[[#This Row],[MDS Census]]</f>
        <v>6.6001697792869268E-2</v>
      </c>
      <c r="P43" s="6">
        <v>4.8559782608695654</v>
      </c>
      <c r="Q43" s="6">
        <v>4.6902173913043477</v>
      </c>
      <c r="R43" s="6">
        <f>SUM(NonNurse[[#This Row],[Qualified Activities Professional Hours]],NonNurse[[#This Row],[Other Activities Professional Hours]])/NonNurse[[#This Row],[MDS Census]]</f>
        <v>0.1491086587436333</v>
      </c>
      <c r="S43" s="6">
        <v>4.2772826086956526</v>
      </c>
      <c r="T43" s="6">
        <v>2.7250000000000001</v>
      </c>
      <c r="U43" s="6">
        <v>0</v>
      </c>
      <c r="V43" s="6">
        <f>SUM(NonNurse[[#This Row],[Occupational Therapist Hours]],NonNurse[[#This Row],[OT Assistant Hours]],NonNurse[[#This Row],[OT Aide Hours]])/NonNurse[[#This Row],[MDS Census]]</f>
        <v>0.10937351443123941</v>
      </c>
      <c r="W43" s="6">
        <v>2.8355434782608695</v>
      </c>
      <c r="X43" s="6">
        <v>2.2968478260869567</v>
      </c>
      <c r="Y43" s="6">
        <v>0</v>
      </c>
      <c r="Z43" s="6">
        <f>SUM(NonNurse[[#This Row],[Physical Therapist (PT) Hours]],NonNurse[[#This Row],[PT Assistant Hours]],NonNurse[[#This Row],[PT Aide Hours]])/NonNurse[[#This Row],[MDS Census]]</f>
        <v>8.0166383701188462E-2</v>
      </c>
      <c r="AA43" s="6">
        <v>0</v>
      </c>
      <c r="AB43" s="6">
        <v>0</v>
      </c>
      <c r="AC43" s="6">
        <v>0</v>
      </c>
      <c r="AD43" s="6">
        <v>0</v>
      </c>
      <c r="AE43" s="6">
        <v>0</v>
      </c>
      <c r="AF43" s="6">
        <v>0</v>
      </c>
      <c r="AG43" s="6">
        <v>0</v>
      </c>
      <c r="AH43" s="1">
        <v>395654</v>
      </c>
      <c r="AI43">
        <v>3</v>
      </c>
    </row>
    <row r="44" spans="1:35" x14ac:dyDescent="0.25">
      <c r="A44" t="s">
        <v>721</v>
      </c>
      <c r="B44" t="s">
        <v>342</v>
      </c>
      <c r="C44" t="s">
        <v>807</v>
      </c>
      <c r="D44" t="s">
        <v>750</v>
      </c>
      <c r="E44" s="6">
        <v>132.35869565217391</v>
      </c>
      <c r="F44" s="6">
        <v>5.7391304347826084</v>
      </c>
      <c r="G44" s="6">
        <v>2.0661956521739131</v>
      </c>
      <c r="H44" s="6">
        <v>1.2907608695652173</v>
      </c>
      <c r="I44" s="6">
        <v>4.9565217391304346</v>
      </c>
      <c r="J44" s="6">
        <v>0</v>
      </c>
      <c r="K44" s="6">
        <v>0</v>
      </c>
      <c r="L44" s="6">
        <v>3.8533695652173918</v>
      </c>
      <c r="M44" s="6">
        <v>9.3770652173913049</v>
      </c>
      <c r="N44" s="6">
        <v>5.0886956521739126</v>
      </c>
      <c r="O44" s="6">
        <f>SUM(NonNurse[[#This Row],[Qualified Social Work Staff Hours]],NonNurse[[#This Row],[Other Social Work Staff Hours]])/NonNurse[[#This Row],[MDS Census]]</f>
        <v>0.10929210807259589</v>
      </c>
      <c r="P44" s="6">
        <v>0.76358695652173914</v>
      </c>
      <c r="Q44" s="6">
        <v>26.088695652173922</v>
      </c>
      <c r="R44" s="6">
        <f>SUM(NonNurse[[#This Row],[Qualified Activities Professional Hours]],NonNurse[[#This Row],[Other Activities Professional Hours]])/NonNurse[[#This Row],[MDS Census]]</f>
        <v>0.20287509238728757</v>
      </c>
      <c r="S44" s="6">
        <v>8.6548913043478279</v>
      </c>
      <c r="T44" s="6">
        <v>12.116739130434782</v>
      </c>
      <c r="U44" s="6">
        <v>0</v>
      </c>
      <c r="V44" s="6">
        <f>SUM(NonNurse[[#This Row],[Occupational Therapist Hours]],NonNurse[[#This Row],[OT Assistant Hours]],NonNurse[[#This Row],[OT Aide Hours]])/NonNurse[[#This Row],[MDS Census]]</f>
        <v>0.1569343844953601</v>
      </c>
      <c r="W44" s="6">
        <v>9.0890217391304375</v>
      </c>
      <c r="X44" s="6">
        <v>9.153478260869564</v>
      </c>
      <c r="Y44" s="6">
        <v>0</v>
      </c>
      <c r="Z44" s="6">
        <f>SUM(NonNurse[[#This Row],[Physical Therapist (PT) Hours]],NonNurse[[#This Row],[PT Assistant Hours]],NonNurse[[#This Row],[PT Aide Hours]])/NonNurse[[#This Row],[MDS Census]]</f>
        <v>0.13782622977744929</v>
      </c>
      <c r="AA44" s="6">
        <v>0</v>
      </c>
      <c r="AB44" s="6">
        <v>0</v>
      </c>
      <c r="AC44" s="6">
        <v>0</v>
      </c>
      <c r="AD44" s="6">
        <v>0</v>
      </c>
      <c r="AE44" s="6">
        <v>0</v>
      </c>
      <c r="AF44" s="6">
        <v>0</v>
      </c>
      <c r="AG44" s="6">
        <v>6.185326086956521</v>
      </c>
      <c r="AH44" s="1">
        <v>395586</v>
      </c>
      <c r="AI44">
        <v>3</v>
      </c>
    </row>
    <row r="45" spans="1:35" x14ac:dyDescent="0.25">
      <c r="A45" t="s">
        <v>721</v>
      </c>
      <c r="B45" t="s">
        <v>563</v>
      </c>
      <c r="C45" t="s">
        <v>864</v>
      </c>
      <c r="D45" t="s">
        <v>791</v>
      </c>
      <c r="E45" s="6">
        <v>96.869565217391298</v>
      </c>
      <c r="F45" s="6">
        <v>4.4429347826086953</v>
      </c>
      <c r="G45" s="6">
        <v>4.8913043478260872E-2</v>
      </c>
      <c r="H45" s="6">
        <v>0.61956521739130432</v>
      </c>
      <c r="I45" s="6">
        <v>1.1195652173913044</v>
      </c>
      <c r="J45" s="6">
        <v>0</v>
      </c>
      <c r="K45" s="6">
        <v>0</v>
      </c>
      <c r="L45" s="6">
        <v>7.7484782608695637</v>
      </c>
      <c r="M45" s="6">
        <v>4.7418478260869561</v>
      </c>
      <c r="N45" s="6">
        <v>4.8070652173913047</v>
      </c>
      <c r="O45" s="6">
        <f>SUM(NonNurse[[#This Row],[Qualified Social Work Staff Hours]],NonNurse[[#This Row],[Other Social Work Staff Hours]])/NonNurse[[#This Row],[MDS Census]]</f>
        <v>9.8574955116696603E-2</v>
      </c>
      <c r="P45" s="6">
        <v>0</v>
      </c>
      <c r="Q45" s="6">
        <v>38.146739130434781</v>
      </c>
      <c r="R45" s="6">
        <f>SUM(NonNurse[[#This Row],[Qualified Activities Professional Hours]],NonNurse[[#This Row],[Other Activities Professional Hours]])/NonNurse[[#This Row],[MDS Census]]</f>
        <v>0.39379488330341117</v>
      </c>
      <c r="S45" s="6">
        <v>6.2253260869565219</v>
      </c>
      <c r="T45" s="6">
        <v>7.8078260869565224</v>
      </c>
      <c r="U45" s="6">
        <v>0</v>
      </c>
      <c r="V45" s="6">
        <f>SUM(NonNurse[[#This Row],[Occupational Therapist Hours]],NonNurse[[#This Row],[OT Assistant Hours]],NonNurse[[#This Row],[OT Aide Hours]])/NonNurse[[#This Row],[MDS Census]]</f>
        <v>0.14486647217235191</v>
      </c>
      <c r="W45" s="6">
        <v>2.6790217391304352</v>
      </c>
      <c r="X45" s="6">
        <v>6.478152173913041</v>
      </c>
      <c r="Y45" s="6">
        <v>0</v>
      </c>
      <c r="Z45" s="6">
        <f>SUM(NonNurse[[#This Row],[Physical Therapist (PT) Hours]],NonNurse[[#This Row],[PT Assistant Hours]],NonNurse[[#This Row],[PT Aide Hours]])/NonNurse[[#This Row],[MDS Census]]</f>
        <v>9.453096947935366E-2</v>
      </c>
      <c r="AA45" s="6">
        <v>0.30434782608695654</v>
      </c>
      <c r="AB45" s="6">
        <v>0</v>
      </c>
      <c r="AC45" s="6">
        <v>0</v>
      </c>
      <c r="AD45" s="6">
        <v>0</v>
      </c>
      <c r="AE45" s="6">
        <v>0</v>
      </c>
      <c r="AF45" s="6">
        <v>0</v>
      </c>
      <c r="AG45" s="6">
        <v>0</v>
      </c>
      <c r="AH45" s="1">
        <v>395908</v>
      </c>
      <c r="AI45">
        <v>3</v>
      </c>
    </row>
    <row r="46" spans="1:35" x14ac:dyDescent="0.25">
      <c r="A46" t="s">
        <v>721</v>
      </c>
      <c r="B46" t="s">
        <v>421</v>
      </c>
      <c r="C46" t="s">
        <v>864</v>
      </c>
      <c r="D46" t="s">
        <v>791</v>
      </c>
      <c r="E46" s="6">
        <v>66.83098591549296</v>
      </c>
      <c r="F46" s="6">
        <v>5.52112676056338</v>
      </c>
      <c r="G46" s="6">
        <v>0</v>
      </c>
      <c r="H46" s="6">
        <v>0.20197183098591548</v>
      </c>
      <c r="I46" s="6">
        <v>0</v>
      </c>
      <c r="J46" s="6">
        <v>0</v>
      </c>
      <c r="K46" s="6">
        <v>0</v>
      </c>
      <c r="L46" s="6">
        <v>4.0192957746478868</v>
      </c>
      <c r="M46" s="6">
        <v>5.070422535211268</v>
      </c>
      <c r="N46" s="6">
        <v>0</v>
      </c>
      <c r="O46" s="6">
        <f>SUM(NonNurse[[#This Row],[Qualified Social Work Staff Hours]],NonNurse[[#This Row],[Other Social Work Staff Hours]])/NonNurse[[#This Row],[MDS Census]]</f>
        <v>7.5869336143308749E-2</v>
      </c>
      <c r="P46" s="6">
        <v>5.746478873239437</v>
      </c>
      <c r="Q46" s="6">
        <v>3.6281690140845066</v>
      </c>
      <c r="R46" s="6">
        <f>SUM(NonNurse[[#This Row],[Qualified Activities Professional Hours]],NonNurse[[#This Row],[Other Activities Professional Hours]])/NonNurse[[#This Row],[MDS Census]]</f>
        <v>0.14027397260273972</v>
      </c>
      <c r="S46" s="6">
        <v>3.5209859154929566</v>
      </c>
      <c r="T46" s="6">
        <v>3.7502816901408447</v>
      </c>
      <c r="U46" s="6">
        <v>0</v>
      </c>
      <c r="V46" s="6">
        <f>SUM(NonNurse[[#This Row],[Occupational Therapist Hours]],NonNurse[[#This Row],[OT Assistant Hours]],NonNurse[[#This Row],[OT Aide Hours]])/NonNurse[[#This Row],[MDS Census]]</f>
        <v>0.10880084299262378</v>
      </c>
      <c r="W46" s="6">
        <v>0.85816901408450708</v>
      </c>
      <c r="X46" s="6">
        <v>5.4830985915492958</v>
      </c>
      <c r="Y46" s="6">
        <v>0</v>
      </c>
      <c r="Z46" s="6">
        <f>SUM(NonNurse[[#This Row],[Physical Therapist (PT) Hours]],NonNurse[[#This Row],[PT Assistant Hours]],NonNurse[[#This Row],[PT Aide Hours]])/NonNurse[[#This Row],[MDS Census]]</f>
        <v>9.4885142255005273E-2</v>
      </c>
      <c r="AA46" s="6">
        <v>0</v>
      </c>
      <c r="AB46" s="6">
        <v>0</v>
      </c>
      <c r="AC46" s="6">
        <v>0</v>
      </c>
      <c r="AD46" s="6">
        <v>0</v>
      </c>
      <c r="AE46" s="6">
        <v>0</v>
      </c>
      <c r="AF46" s="6">
        <v>0</v>
      </c>
      <c r="AG46" s="6">
        <v>0</v>
      </c>
      <c r="AH46" s="1">
        <v>395700</v>
      </c>
      <c r="AI46">
        <v>3</v>
      </c>
    </row>
    <row r="47" spans="1:35" x14ac:dyDescent="0.25">
      <c r="A47" t="s">
        <v>721</v>
      </c>
      <c r="B47" t="s">
        <v>450</v>
      </c>
      <c r="C47" t="s">
        <v>894</v>
      </c>
      <c r="D47" t="s">
        <v>778</v>
      </c>
      <c r="E47" s="6">
        <v>140.97826086956522</v>
      </c>
      <c r="F47" s="6">
        <v>5.2173913043478262</v>
      </c>
      <c r="G47" s="6">
        <v>0.78260869565217395</v>
      </c>
      <c r="H47" s="6">
        <v>0.79173913043478283</v>
      </c>
      <c r="I47" s="6">
        <v>5.2173913043478262</v>
      </c>
      <c r="J47" s="6">
        <v>0</v>
      </c>
      <c r="K47" s="6">
        <v>5.3163043478260876</v>
      </c>
      <c r="L47" s="6">
        <v>4.0493478260869571</v>
      </c>
      <c r="M47" s="6">
        <v>10.709021739130437</v>
      </c>
      <c r="N47" s="6">
        <v>0</v>
      </c>
      <c r="O47" s="6">
        <f>SUM(NonNurse[[#This Row],[Qualified Social Work Staff Hours]],NonNurse[[#This Row],[Other Social Work Staff Hours]])/NonNurse[[#This Row],[MDS Census]]</f>
        <v>7.5962220508866626E-2</v>
      </c>
      <c r="P47" s="6">
        <v>0</v>
      </c>
      <c r="Q47" s="6">
        <v>4.9986956521739128</v>
      </c>
      <c r="R47" s="6">
        <f>SUM(NonNurse[[#This Row],[Qualified Activities Professional Hours]],NonNurse[[#This Row],[Other Activities Professional Hours]])/NonNurse[[#This Row],[MDS Census]]</f>
        <v>3.5457208943716269E-2</v>
      </c>
      <c r="S47" s="6">
        <v>7.9943478260869592</v>
      </c>
      <c r="T47" s="6">
        <v>6.939673913043479</v>
      </c>
      <c r="U47" s="6">
        <v>0</v>
      </c>
      <c r="V47" s="6">
        <f>SUM(NonNurse[[#This Row],[Occupational Therapist Hours]],NonNurse[[#This Row],[OT Assistant Hours]],NonNurse[[#This Row],[OT Aide Hours]])/NonNurse[[#This Row],[MDS Census]]</f>
        <v>0.10593138010794143</v>
      </c>
      <c r="W47" s="6">
        <v>2.9623913043478263</v>
      </c>
      <c r="X47" s="6">
        <v>8.1397826086956524</v>
      </c>
      <c r="Y47" s="6">
        <v>0</v>
      </c>
      <c r="Z47" s="6">
        <f>SUM(NonNurse[[#This Row],[Physical Therapist (PT) Hours]],NonNurse[[#This Row],[PT Assistant Hours]],NonNurse[[#This Row],[PT Aide Hours]])/NonNurse[[#This Row],[MDS Census]]</f>
        <v>7.8750963762528922E-2</v>
      </c>
      <c r="AA47" s="6">
        <v>0</v>
      </c>
      <c r="AB47" s="6">
        <v>1.7173913043478262</v>
      </c>
      <c r="AC47" s="6">
        <v>0</v>
      </c>
      <c r="AD47" s="6">
        <v>0</v>
      </c>
      <c r="AE47" s="6">
        <v>3.5326086956521738</v>
      </c>
      <c r="AF47" s="6">
        <v>0</v>
      </c>
      <c r="AG47" s="6">
        <v>0</v>
      </c>
      <c r="AH47" s="1">
        <v>395740</v>
      </c>
      <c r="AI47">
        <v>3</v>
      </c>
    </row>
    <row r="48" spans="1:35" x14ac:dyDescent="0.25">
      <c r="A48" t="s">
        <v>721</v>
      </c>
      <c r="B48" t="s">
        <v>158</v>
      </c>
      <c r="C48" t="s">
        <v>818</v>
      </c>
      <c r="D48" t="s">
        <v>761</v>
      </c>
      <c r="E48" s="6">
        <v>105.1195652173913</v>
      </c>
      <c r="F48" s="6">
        <v>4.7826086956521738</v>
      </c>
      <c r="G48" s="6">
        <v>2.9891304347826088E-2</v>
      </c>
      <c r="H48" s="6">
        <v>1.1684782608695652</v>
      </c>
      <c r="I48" s="6">
        <v>4</v>
      </c>
      <c r="J48" s="6">
        <v>0</v>
      </c>
      <c r="K48" s="6">
        <v>0</v>
      </c>
      <c r="L48" s="6">
        <v>4.6902173913043477</v>
      </c>
      <c r="M48" s="6">
        <v>0</v>
      </c>
      <c r="N48" s="6">
        <v>10.652173913043478</v>
      </c>
      <c r="O48" s="6">
        <f>SUM(NonNurse[[#This Row],[Qualified Social Work Staff Hours]],NonNurse[[#This Row],[Other Social Work Staff Hours]])/NonNurse[[#This Row],[MDS Census]]</f>
        <v>0.10133388481025749</v>
      </c>
      <c r="P48" s="6">
        <v>0</v>
      </c>
      <c r="Q48" s="6">
        <v>29.260869565217391</v>
      </c>
      <c r="R48" s="6">
        <f>SUM(NonNurse[[#This Row],[Qualified Activities Professional Hours]],NonNurse[[#This Row],[Other Activities Professional Hours]])/NonNurse[[#This Row],[MDS Census]]</f>
        <v>0.27835797745838076</v>
      </c>
      <c r="S48" s="6">
        <v>2.9355434782608696</v>
      </c>
      <c r="T48" s="6">
        <v>7.7527173913043477</v>
      </c>
      <c r="U48" s="6">
        <v>0</v>
      </c>
      <c r="V48" s="6">
        <f>SUM(NonNurse[[#This Row],[Occupational Therapist Hours]],NonNurse[[#This Row],[OT Assistant Hours]],NonNurse[[#This Row],[OT Aide Hours]])/NonNurse[[#This Row],[MDS Census]]</f>
        <v>0.10167717919553304</v>
      </c>
      <c r="W48" s="6">
        <v>3.4236956521739126</v>
      </c>
      <c r="X48" s="6">
        <v>5.2989130434782608</v>
      </c>
      <c r="Y48" s="6">
        <v>0</v>
      </c>
      <c r="Z48" s="6">
        <f>SUM(NonNurse[[#This Row],[Physical Therapist (PT) Hours]],NonNurse[[#This Row],[PT Assistant Hours]],NonNurse[[#This Row],[PT Aide Hours]])/NonNurse[[#This Row],[MDS Census]]</f>
        <v>8.2977975390342254E-2</v>
      </c>
      <c r="AA48" s="6">
        <v>0</v>
      </c>
      <c r="AB48" s="6">
        <v>0</v>
      </c>
      <c r="AC48" s="6">
        <v>0</v>
      </c>
      <c r="AD48" s="6">
        <v>0</v>
      </c>
      <c r="AE48" s="6">
        <v>0.11956521739130435</v>
      </c>
      <c r="AF48" s="6">
        <v>0</v>
      </c>
      <c r="AG48" s="6">
        <v>0</v>
      </c>
      <c r="AH48" s="1">
        <v>395328</v>
      </c>
      <c r="AI48">
        <v>3</v>
      </c>
    </row>
    <row r="49" spans="1:35" x14ac:dyDescent="0.25">
      <c r="A49" t="s">
        <v>721</v>
      </c>
      <c r="B49" t="s">
        <v>352</v>
      </c>
      <c r="C49" t="s">
        <v>1043</v>
      </c>
      <c r="D49" t="s">
        <v>768</v>
      </c>
      <c r="E49" s="6">
        <v>128.28260869565219</v>
      </c>
      <c r="F49" s="6">
        <v>5.4782608695652177</v>
      </c>
      <c r="G49" s="6">
        <v>1.3056521739130411</v>
      </c>
      <c r="H49" s="6">
        <v>0.50956521739130434</v>
      </c>
      <c r="I49" s="6">
        <v>5.2608695652173916</v>
      </c>
      <c r="J49" s="6">
        <v>0</v>
      </c>
      <c r="K49" s="6">
        <v>0</v>
      </c>
      <c r="L49" s="6">
        <v>7.5977173913043501</v>
      </c>
      <c r="M49" s="6">
        <v>10.121956521739129</v>
      </c>
      <c r="N49" s="6">
        <v>0</v>
      </c>
      <c r="O49" s="6">
        <f>SUM(NonNurse[[#This Row],[Qualified Social Work Staff Hours]],NonNurse[[#This Row],[Other Social Work Staff Hours]])/NonNurse[[#This Row],[MDS Census]]</f>
        <v>7.8903575665141487E-2</v>
      </c>
      <c r="P49" s="6">
        <v>0</v>
      </c>
      <c r="Q49" s="6">
        <v>23.158369565217388</v>
      </c>
      <c r="R49" s="6">
        <f>SUM(NonNurse[[#This Row],[Qualified Activities Professional Hours]],NonNurse[[#This Row],[Other Activities Professional Hours]])/NonNurse[[#This Row],[MDS Census]]</f>
        <v>0.18052618200305029</v>
      </c>
      <c r="S49" s="6">
        <v>5.894347826086956</v>
      </c>
      <c r="T49" s="6">
        <v>7.2541304347826072</v>
      </c>
      <c r="U49" s="6">
        <v>0</v>
      </c>
      <c r="V49" s="6">
        <f>SUM(NonNurse[[#This Row],[Occupational Therapist Hours]],NonNurse[[#This Row],[OT Assistant Hours]],NonNurse[[#This Row],[OT Aide Hours]])/NonNurse[[#This Row],[MDS Census]]</f>
        <v>0.10249618708693439</v>
      </c>
      <c r="W49" s="6">
        <v>2.7458695652173928</v>
      </c>
      <c r="X49" s="6">
        <v>11.893913043478261</v>
      </c>
      <c r="Y49" s="6">
        <v>0</v>
      </c>
      <c r="Z49" s="6">
        <f>SUM(NonNurse[[#This Row],[Physical Therapist (PT) Hours]],NonNurse[[#This Row],[PT Assistant Hours]],NonNurse[[#This Row],[PT Aide Hours]])/NonNurse[[#This Row],[MDS Census]]</f>
        <v>0.11412133536688697</v>
      </c>
      <c r="AA49" s="6">
        <v>0</v>
      </c>
      <c r="AB49" s="6">
        <v>5.6521739130434785</v>
      </c>
      <c r="AC49" s="6">
        <v>0</v>
      </c>
      <c r="AD49" s="6">
        <v>0</v>
      </c>
      <c r="AE49" s="6">
        <v>0</v>
      </c>
      <c r="AF49" s="6">
        <v>0</v>
      </c>
      <c r="AG49" s="6">
        <v>0</v>
      </c>
      <c r="AH49" s="1">
        <v>395596</v>
      </c>
      <c r="AI49">
        <v>3</v>
      </c>
    </row>
    <row r="50" spans="1:35" x14ac:dyDescent="0.25">
      <c r="A50" t="s">
        <v>721</v>
      </c>
      <c r="B50" t="s">
        <v>26</v>
      </c>
      <c r="C50" t="s">
        <v>896</v>
      </c>
      <c r="D50" t="s">
        <v>766</v>
      </c>
      <c r="E50" s="6">
        <v>349.94565217391306</v>
      </c>
      <c r="F50" s="6">
        <v>9.8885869565217384</v>
      </c>
      <c r="G50" s="6">
        <v>0</v>
      </c>
      <c r="H50" s="6">
        <v>0</v>
      </c>
      <c r="I50" s="6">
        <v>8.2717391304347831</v>
      </c>
      <c r="J50" s="6">
        <v>0</v>
      </c>
      <c r="K50" s="6">
        <v>0</v>
      </c>
      <c r="L50" s="6">
        <v>10.886304347826087</v>
      </c>
      <c r="M50" s="6">
        <v>20.862282608695654</v>
      </c>
      <c r="N50" s="6">
        <v>0</v>
      </c>
      <c r="O50" s="6">
        <f>SUM(NonNurse[[#This Row],[Qualified Social Work Staff Hours]],NonNurse[[#This Row],[Other Social Work Staff Hours]])/NonNurse[[#This Row],[MDS Census]]</f>
        <v>5.9615778847647155E-2</v>
      </c>
      <c r="P50" s="6">
        <v>8.6426086956521733</v>
      </c>
      <c r="Q50" s="6">
        <v>29.236195652173912</v>
      </c>
      <c r="R50" s="6">
        <f>SUM(NonNurse[[#This Row],[Qualified Activities Professional Hours]],NonNurse[[#This Row],[Other Activities Professional Hours]])/NonNurse[[#This Row],[MDS Census]]</f>
        <v>0.10824196303773877</v>
      </c>
      <c r="S50" s="6">
        <v>15.521956521739135</v>
      </c>
      <c r="T50" s="6">
        <v>17.776847826086961</v>
      </c>
      <c r="U50" s="6">
        <v>0</v>
      </c>
      <c r="V50" s="6">
        <f>SUM(NonNurse[[#This Row],[Occupational Therapist Hours]],NonNurse[[#This Row],[OT Assistant Hours]],NonNurse[[#This Row],[OT Aide Hours]])/NonNurse[[#This Row],[MDS Census]]</f>
        <v>9.5154216493244306E-2</v>
      </c>
      <c r="W50" s="6">
        <v>9.465869565217389</v>
      </c>
      <c r="X50" s="6">
        <v>23.021413043478265</v>
      </c>
      <c r="Y50" s="6">
        <v>2.5108695652173911</v>
      </c>
      <c r="Z50" s="6">
        <f>SUM(NonNurse[[#This Row],[Physical Therapist (PT) Hours]],NonNurse[[#This Row],[PT Assistant Hours]],NonNurse[[#This Row],[PT Aide Hours]])/NonNurse[[#This Row],[MDS Census]]</f>
        <v>0.1000102500388259</v>
      </c>
      <c r="AA50" s="6">
        <v>0</v>
      </c>
      <c r="AB50" s="6">
        <v>0</v>
      </c>
      <c r="AC50" s="6">
        <v>0</v>
      </c>
      <c r="AD50" s="6">
        <v>0</v>
      </c>
      <c r="AE50" s="6">
        <v>0</v>
      </c>
      <c r="AF50" s="6">
        <v>0</v>
      </c>
      <c r="AG50" s="6">
        <v>0</v>
      </c>
      <c r="AH50" s="1">
        <v>395015</v>
      </c>
      <c r="AI50">
        <v>3</v>
      </c>
    </row>
    <row r="51" spans="1:35" x14ac:dyDescent="0.25">
      <c r="A51" t="s">
        <v>721</v>
      </c>
      <c r="B51" t="s">
        <v>569</v>
      </c>
      <c r="C51" t="s">
        <v>1106</v>
      </c>
      <c r="D51" t="s">
        <v>756</v>
      </c>
      <c r="E51" s="6">
        <v>68.021739130434781</v>
      </c>
      <c r="F51" s="6">
        <v>4.9565217391304346</v>
      </c>
      <c r="G51" s="6">
        <v>0.97826086956521741</v>
      </c>
      <c r="H51" s="6">
        <v>0.51141304347826089</v>
      </c>
      <c r="I51" s="6">
        <v>3.1956521739130435</v>
      </c>
      <c r="J51" s="6">
        <v>0</v>
      </c>
      <c r="K51" s="6">
        <v>0.32608695652173914</v>
      </c>
      <c r="L51" s="6">
        <v>3.8947826086956527</v>
      </c>
      <c r="M51" s="6">
        <v>5.3913043478260869</v>
      </c>
      <c r="N51" s="6">
        <v>0</v>
      </c>
      <c r="O51" s="6">
        <f>SUM(NonNurse[[#This Row],[Qualified Social Work Staff Hours]],NonNurse[[#This Row],[Other Social Work Staff Hours]])/NonNurse[[#This Row],[MDS Census]]</f>
        <v>7.9258549057206779E-2</v>
      </c>
      <c r="P51" s="6">
        <v>0</v>
      </c>
      <c r="Q51" s="6">
        <v>6.6552173913043475</v>
      </c>
      <c r="R51" s="6">
        <f>SUM(NonNurse[[#This Row],[Qualified Activities Professional Hours]],NonNurse[[#This Row],[Other Activities Professional Hours]])/NonNurse[[#This Row],[MDS Census]]</f>
        <v>9.7839565356343874E-2</v>
      </c>
      <c r="S51" s="6">
        <v>2.8988043478260868</v>
      </c>
      <c r="T51" s="6">
        <v>2.2933695652173922</v>
      </c>
      <c r="U51" s="6">
        <v>0</v>
      </c>
      <c r="V51" s="6">
        <f>SUM(NonNurse[[#This Row],[Occupational Therapist Hours]],NonNurse[[#This Row],[OT Assistant Hours]],NonNurse[[#This Row],[OT Aide Hours]])/NonNurse[[#This Row],[MDS Census]]</f>
        <v>7.6331096196868023E-2</v>
      </c>
      <c r="W51" s="6">
        <v>5.7571739130434763</v>
      </c>
      <c r="X51" s="6">
        <v>2.9565217391304346</v>
      </c>
      <c r="Y51" s="6">
        <v>0</v>
      </c>
      <c r="Z51" s="6">
        <f>SUM(NonNurse[[#This Row],[Physical Therapist (PT) Hours]],NonNurse[[#This Row],[PT Assistant Hours]],NonNurse[[#This Row],[PT Aide Hours]])/NonNurse[[#This Row],[MDS Census]]</f>
        <v>0.12810162991371041</v>
      </c>
      <c r="AA51" s="6">
        <v>0</v>
      </c>
      <c r="AB51" s="6">
        <v>0</v>
      </c>
      <c r="AC51" s="6">
        <v>0</v>
      </c>
      <c r="AD51" s="6">
        <v>0</v>
      </c>
      <c r="AE51" s="6">
        <v>0</v>
      </c>
      <c r="AF51" s="6">
        <v>0</v>
      </c>
      <c r="AG51" s="6">
        <v>0.18478260869565216</v>
      </c>
      <c r="AH51" s="1">
        <v>395917</v>
      </c>
      <c r="AI51">
        <v>3</v>
      </c>
    </row>
    <row r="52" spans="1:35" x14ac:dyDescent="0.25">
      <c r="A52" t="s">
        <v>721</v>
      </c>
      <c r="B52" t="s">
        <v>178</v>
      </c>
      <c r="C52" t="s">
        <v>969</v>
      </c>
      <c r="D52" t="s">
        <v>764</v>
      </c>
      <c r="E52" s="6">
        <v>75.108695652173907</v>
      </c>
      <c r="F52" s="6">
        <v>25.020652173913049</v>
      </c>
      <c r="G52" s="6">
        <v>0</v>
      </c>
      <c r="H52" s="6">
        <v>0</v>
      </c>
      <c r="I52" s="6">
        <v>4.6521739130434785</v>
      </c>
      <c r="J52" s="6">
        <v>0</v>
      </c>
      <c r="K52" s="6">
        <v>0</v>
      </c>
      <c r="L52" s="6">
        <v>6.704673913043476</v>
      </c>
      <c r="M52" s="6">
        <v>4.5902173913043471</v>
      </c>
      <c r="N52" s="6">
        <v>4.3891304347826079</v>
      </c>
      <c r="O52" s="6">
        <f>SUM(NonNurse[[#This Row],[Qualified Social Work Staff Hours]],NonNurse[[#This Row],[Other Social Work Staff Hours]])/NonNurse[[#This Row],[MDS Census]]</f>
        <v>0.11955137481910273</v>
      </c>
      <c r="P52" s="6">
        <v>4.7282608695652195</v>
      </c>
      <c r="Q52" s="6">
        <v>11.376086956521737</v>
      </c>
      <c r="R52" s="6">
        <f>SUM(NonNurse[[#This Row],[Qualified Activities Professional Hours]],NonNurse[[#This Row],[Other Activities Professional Hours]])/NonNurse[[#This Row],[MDS Census]]</f>
        <v>0.21441389290882781</v>
      </c>
      <c r="S52" s="6">
        <v>6.8286956521739119</v>
      </c>
      <c r="T52" s="6">
        <v>17.708043478260862</v>
      </c>
      <c r="U52" s="6">
        <v>0</v>
      </c>
      <c r="V52" s="6">
        <f>SUM(NonNurse[[#This Row],[Occupational Therapist Hours]],NonNurse[[#This Row],[OT Assistant Hours]],NonNurse[[#This Row],[OT Aide Hours]])/NonNurse[[#This Row],[MDS Census]]</f>
        <v>0.32668306801736607</v>
      </c>
      <c r="W52" s="6">
        <v>5.8558695652173913</v>
      </c>
      <c r="X52" s="6">
        <v>13.398152173913047</v>
      </c>
      <c r="Y52" s="6">
        <v>0</v>
      </c>
      <c r="Z52" s="6">
        <f>SUM(NonNurse[[#This Row],[Physical Therapist (PT) Hours]],NonNurse[[#This Row],[PT Assistant Hours]],NonNurse[[#This Row],[PT Aide Hours]])/NonNurse[[#This Row],[MDS Census]]</f>
        <v>0.25634876989869759</v>
      </c>
      <c r="AA52" s="6">
        <v>0</v>
      </c>
      <c r="AB52" s="6">
        <v>0</v>
      </c>
      <c r="AC52" s="6">
        <v>0</v>
      </c>
      <c r="AD52" s="6">
        <v>0</v>
      </c>
      <c r="AE52" s="6">
        <v>0</v>
      </c>
      <c r="AF52" s="6">
        <v>0</v>
      </c>
      <c r="AG52" s="6">
        <v>0</v>
      </c>
      <c r="AH52" s="1">
        <v>395352</v>
      </c>
      <c r="AI52">
        <v>3</v>
      </c>
    </row>
    <row r="53" spans="1:35" x14ac:dyDescent="0.25">
      <c r="A53" t="s">
        <v>721</v>
      </c>
      <c r="B53" t="s">
        <v>136</v>
      </c>
      <c r="C53" t="s">
        <v>958</v>
      </c>
      <c r="D53" t="s">
        <v>784</v>
      </c>
      <c r="E53" s="6">
        <v>92.336956521739125</v>
      </c>
      <c r="F53" s="6">
        <v>5.3913043478260869</v>
      </c>
      <c r="G53" s="6">
        <v>0.2608695652173913</v>
      </c>
      <c r="H53" s="6">
        <v>0.32065217391304346</v>
      </c>
      <c r="I53" s="6">
        <v>0.95652173913043481</v>
      </c>
      <c r="J53" s="6">
        <v>0</v>
      </c>
      <c r="K53" s="6">
        <v>0</v>
      </c>
      <c r="L53" s="6">
        <v>5.6086956521739131</v>
      </c>
      <c r="M53" s="6">
        <v>0</v>
      </c>
      <c r="N53" s="6">
        <v>10.513586956521738</v>
      </c>
      <c r="O53" s="6">
        <f>SUM(NonNurse[[#This Row],[Qualified Social Work Staff Hours]],NonNurse[[#This Row],[Other Social Work Staff Hours]])/NonNurse[[#This Row],[MDS Census]]</f>
        <v>0.11386109476162448</v>
      </c>
      <c r="P53" s="6">
        <v>4.9402173913043477</v>
      </c>
      <c r="Q53" s="6">
        <v>7.8913043478260869</v>
      </c>
      <c r="R53" s="6">
        <f>SUM(NonNurse[[#This Row],[Qualified Activities Professional Hours]],NonNurse[[#This Row],[Other Activities Professional Hours]])/NonNurse[[#This Row],[MDS Census]]</f>
        <v>0.13896409652736905</v>
      </c>
      <c r="S53" s="6">
        <v>5.5760869565217392</v>
      </c>
      <c r="T53" s="6">
        <v>5.6304347826086953</v>
      </c>
      <c r="U53" s="6">
        <v>0</v>
      </c>
      <c r="V53" s="6">
        <f>SUM(NonNurse[[#This Row],[Occupational Therapist Hours]],NonNurse[[#This Row],[OT Assistant Hours]],NonNurse[[#This Row],[OT Aide Hours]])/NonNurse[[#This Row],[MDS Census]]</f>
        <v>0.12136550912301353</v>
      </c>
      <c r="W53" s="6">
        <v>5.4972826086956523</v>
      </c>
      <c r="X53" s="6">
        <v>5.25</v>
      </c>
      <c r="Y53" s="6">
        <v>0</v>
      </c>
      <c r="Z53" s="6">
        <f>SUM(NonNurse[[#This Row],[Physical Therapist (PT) Hours]],NonNurse[[#This Row],[PT Assistant Hours]],NonNurse[[#This Row],[PT Aide Hours]])/NonNurse[[#This Row],[MDS Census]]</f>
        <v>0.11639199529134786</v>
      </c>
      <c r="AA53" s="6">
        <v>0</v>
      </c>
      <c r="AB53" s="6">
        <v>0</v>
      </c>
      <c r="AC53" s="6">
        <v>0</v>
      </c>
      <c r="AD53" s="6">
        <v>0</v>
      </c>
      <c r="AE53" s="6">
        <v>0</v>
      </c>
      <c r="AF53" s="6">
        <v>0</v>
      </c>
      <c r="AG53" s="6">
        <v>0</v>
      </c>
      <c r="AH53" s="1">
        <v>395286</v>
      </c>
      <c r="AI53">
        <v>3</v>
      </c>
    </row>
    <row r="54" spans="1:35" x14ac:dyDescent="0.25">
      <c r="A54" t="s">
        <v>721</v>
      </c>
      <c r="B54" t="s">
        <v>224</v>
      </c>
      <c r="C54" t="s">
        <v>1002</v>
      </c>
      <c r="D54" t="s">
        <v>790</v>
      </c>
      <c r="E54" s="6">
        <v>68.076086956521735</v>
      </c>
      <c r="F54" s="6">
        <v>10.391304347826088</v>
      </c>
      <c r="G54" s="6">
        <v>0</v>
      </c>
      <c r="H54" s="6">
        <v>0.30978260869565216</v>
      </c>
      <c r="I54" s="6">
        <v>2.6847826086956523</v>
      </c>
      <c r="J54" s="6">
        <v>0</v>
      </c>
      <c r="K54" s="6">
        <v>0</v>
      </c>
      <c r="L54" s="6">
        <v>8.6626086956521764</v>
      </c>
      <c r="M54" s="6">
        <v>4.8695652173913047</v>
      </c>
      <c r="N54" s="6">
        <v>0</v>
      </c>
      <c r="O54" s="6">
        <f>SUM(NonNurse[[#This Row],[Qualified Social Work Staff Hours]],NonNurse[[#This Row],[Other Social Work Staff Hours]])/NonNurse[[#This Row],[MDS Census]]</f>
        <v>7.1531215072648896E-2</v>
      </c>
      <c r="P54" s="6">
        <v>4.3913043478260869</v>
      </c>
      <c r="Q54" s="6">
        <v>5.6480434782608695</v>
      </c>
      <c r="R54" s="6">
        <f>SUM(NonNurse[[#This Row],[Qualified Activities Professional Hours]],NonNurse[[#This Row],[Other Activities Professional Hours]])/NonNurse[[#This Row],[MDS Census]]</f>
        <v>0.14747245728883923</v>
      </c>
      <c r="S54" s="6">
        <v>6.375</v>
      </c>
      <c r="T54" s="6">
        <v>6.1603260869565233</v>
      </c>
      <c r="U54" s="6">
        <v>0</v>
      </c>
      <c r="V54" s="6">
        <f>SUM(NonNurse[[#This Row],[Occupational Therapist Hours]],NonNurse[[#This Row],[OT Assistant Hours]],NonNurse[[#This Row],[OT Aide Hours]])/NonNurse[[#This Row],[MDS Census]]</f>
        <v>0.18413699505029543</v>
      </c>
      <c r="W54" s="6">
        <v>4.3128260869565214</v>
      </c>
      <c r="X54" s="6">
        <v>10.78967391304348</v>
      </c>
      <c r="Y54" s="6">
        <v>0</v>
      </c>
      <c r="Z54" s="6">
        <f>SUM(NonNurse[[#This Row],[Physical Therapist (PT) Hours]],NonNurse[[#This Row],[PT Assistant Hours]],NonNurse[[#This Row],[PT Aide Hours]])/NonNurse[[#This Row],[MDS Census]]</f>
        <v>0.22184735749640749</v>
      </c>
      <c r="AA54" s="6">
        <v>0</v>
      </c>
      <c r="AB54" s="6">
        <v>0</v>
      </c>
      <c r="AC54" s="6">
        <v>0</v>
      </c>
      <c r="AD54" s="6">
        <v>0</v>
      </c>
      <c r="AE54" s="6">
        <v>0</v>
      </c>
      <c r="AF54" s="6">
        <v>0</v>
      </c>
      <c r="AG54" s="6">
        <v>0</v>
      </c>
      <c r="AH54" s="1">
        <v>395418</v>
      </c>
      <c r="AI54">
        <v>3</v>
      </c>
    </row>
    <row r="55" spans="1:35" x14ac:dyDescent="0.25">
      <c r="A55" t="s">
        <v>721</v>
      </c>
      <c r="B55" t="s">
        <v>256</v>
      </c>
      <c r="C55" t="s">
        <v>1014</v>
      </c>
      <c r="D55" t="s">
        <v>743</v>
      </c>
      <c r="E55" s="6">
        <v>98.847826086956516</v>
      </c>
      <c r="F55" s="6">
        <v>10.173913043478262</v>
      </c>
      <c r="G55" s="6">
        <v>0</v>
      </c>
      <c r="H55" s="6">
        <v>0.21195652173913043</v>
      </c>
      <c r="I55" s="6">
        <v>3.8260869565217392</v>
      </c>
      <c r="J55" s="6">
        <v>0</v>
      </c>
      <c r="K55" s="6">
        <v>0</v>
      </c>
      <c r="L55" s="6">
        <v>13.314239130434782</v>
      </c>
      <c r="M55" s="6">
        <v>5.3913043478260869</v>
      </c>
      <c r="N55" s="6">
        <v>0</v>
      </c>
      <c r="O55" s="6">
        <f>SUM(NonNurse[[#This Row],[Qualified Social Work Staff Hours]],NonNurse[[#This Row],[Other Social Work Staff Hours]])/NonNurse[[#This Row],[MDS Census]]</f>
        <v>5.4541455904992306E-2</v>
      </c>
      <c r="P55" s="6">
        <v>4.7826086956521738</v>
      </c>
      <c r="Q55" s="6">
        <v>7.1114130434782608</v>
      </c>
      <c r="R55" s="6">
        <f>SUM(NonNurse[[#This Row],[Qualified Activities Professional Hours]],NonNurse[[#This Row],[Other Activities Professional Hours]])/NonNurse[[#This Row],[MDS Census]]</f>
        <v>0.12032658895975368</v>
      </c>
      <c r="S55" s="6">
        <v>7.4701086956521738</v>
      </c>
      <c r="T55" s="6">
        <v>8.3980434782608704</v>
      </c>
      <c r="U55" s="6">
        <v>0</v>
      </c>
      <c r="V55" s="6">
        <f>SUM(NonNurse[[#This Row],[Occupational Therapist Hours]],NonNurse[[#This Row],[OT Assistant Hours]],NonNurse[[#This Row],[OT Aide Hours]])/NonNurse[[#This Row],[MDS Census]]</f>
        <v>0.16053111941939743</v>
      </c>
      <c r="W55" s="6">
        <v>7.9754347826086933</v>
      </c>
      <c r="X55" s="6">
        <v>9.5740217391304334</v>
      </c>
      <c r="Y55" s="6">
        <v>0</v>
      </c>
      <c r="Z55" s="6">
        <f>SUM(NonNurse[[#This Row],[Physical Therapist (PT) Hours]],NonNurse[[#This Row],[PT Assistant Hours]],NonNurse[[#This Row],[PT Aide Hours]])/NonNurse[[#This Row],[MDS Census]]</f>
        <v>0.17754013635363974</v>
      </c>
      <c r="AA55" s="6">
        <v>0</v>
      </c>
      <c r="AB55" s="6">
        <v>0</v>
      </c>
      <c r="AC55" s="6">
        <v>0</v>
      </c>
      <c r="AD55" s="6">
        <v>0</v>
      </c>
      <c r="AE55" s="6">
        <v>0</v>
      </c>
      <c r="AF55" s="6">
        <v>0</v>
      </c>
      <c r="AG55" s="6">
        <v>0</v>
      </c>
      <c r="AH55" s="1">
        <v>395462</v>
      </c>
      <c r="AI55">
        <v>3</v>
      </c>
    </row>
    <row r="56" spans="1:35" x14ac:dyDescent="0.25">
      <c r="A56" t="s">
        <v>721</v>
      </c>
      <c r="B56" t="s">
        <v>104</v>
      </c>
      <c r="C56" t="s">
        <v>942</v>
      </c>
      <c r="D56" t="s">
        <v>736</v>
      </c>
      <c r="E56" s="6">
        <v>91.358695652173907</v>
      </c>
      <c r="F56" s="6">
        <v>5.3913043478260869</v>
      </c>
      <c r="G56" s="6">
        <v>0</v>
      </c>
      <c r="H56" s="6">
        <v>0</v>
      </c>
      <c r="I56" s="6">
        <v>0</v>
      </c>
      <c r="J56" s="6">
        <v>0</v>
      </c>
      <c r="K56" s="6">
        <v>0</v>
      </c>
      <c r="L56" s="6">
        <v>0</v>
      </c>
      <c r="M56" s="6">
        <v>5.4782608695652177</v>
      </c>
      <c r="N56" s="6">
        <v>0</v>
      </c>
      <c r="O56" s="6">
        <f>SUM(NonNurse[[#This Row],[Qualified Social Work Staff Hours]],NonNurse[[#This Row],[Other Social Work Staff Hours]])/NonNurse[[#This Row],[MDS Census]]</f>
        <v>5.996430696014278E-2</v>
      </c>
      <c r="P56" s="6">
        <v>11.633152173913043</v>
      </c>
      <c r="Q56" s="6">
        <v>5.2690217391304346</v>
      </c>
      <c r="R56" s="6">
        <f>SUM(NonNurse[[#This Row],[Qualified Activities Professional Hours]],NonNurse[[#This Row],[Other Activities Professional Hours]])/NonNurse[[#This Row],[MDS Census]]</f>
        <v>0.18500892325996429</v>
      </c>
      <c r="S56" s="6">
        <v>5.7282608695652177</v>
      </c>
      <c r="T56" s="6">
        <v>5.2663043478260869</v>
      </c>
      <c r="U56" s="6">
        <v>0</v>
      </c>
      <c r="V56" s="6">
        <f>SUM(NonNurse[[#This Row],[Occupational Therapist Hours]],NonNurse[[#This Row],[OT Assistant Hours]],NonNurse[[#This Row],[OT Aide Hours]])/NonNurse[[#This Row],[MDS Census]]</f>
        <v>0.12034503271861988</v>
      </c>
      <c r="W56" s="6">
        <v>6.9157608695652177</v>
      </c>
      <c r="X56" s="6">
        <v>5.1494565217391308</v>
      </c>
      <c r="Y56" s="6">
        <v>0</v>
      </c>
      <c r="Z56" s="6">
        <f>SUM(NonNurse[[#This Row],[Physical Therapist (PT) Hours]],NonNurse[[#This Row],[PT Assistant Hours]],NonNurse[[#This Row],[PT Aide Hours]])/NonNurse[[#This Row],[MDS Census]]</f>
        <v>0.13206424747174303</v>
      </c>
      <c r="AA56" s="6">
        <v>0</v>
      </c>
      <c r="AB56" s="6">
        <v>0</v>
      </c>
      <c r="AC56" s="6">
        <v>0</v>
      </c>
      <c r="AD56" s="6">
        <v>0</v>
      </c>
      <c r="AE56" s="6">
        <v>0</v>
      </c>
      <c r="AF56" s="6">
        <v>0</v>
      </c>
      <c r="AG56" s="6">
        <v>0</v>
      </c>
      <c r="AH56" s="1">
        <v>395227</v>
      </c>
      <c r="AI56">
        <v>3</v>
      </c>
    </row>
    <row r="57" spans="1:35" x14ac:dyDescent="0.25">
      <c r="A57" t="s">
        <v>721</v>
      </c>
      <c r="B57" t="s">
        <v>24</v>
      </c>
      <c r="C57" t="s">
        <v>901</v>
      </c>
      <c r="D57" t="s">
        <v>734</v>
      </c>
      <c r="E57" s="6">
        <v>49.774647887323944</v>
      </c>
      <c r="F57" s="6">
        <v>5.070422535211268</v>
      </c>
      <c r="G57" s="6">
        <v>9.8591549295774641E-2</v>
      </c>
      <c r="H57" s="6">
        <v>0.43661971830985913</v>
      </c>
      <c r="I57" s="6">
        <v>1.943661971830986</v>
      </c>
      <c r="J57" s="6">
        <v>0</v>
      </c>
      <c r="K57" s="6">
        <v>0</v>
      </c>
      <c r="L57" s="6">
        <v>3.145492957746479</v>
      </c>
      <c r="M57" s="6">
        <v>2.6267605633802815</v>
      </c>
      <c r="N57" s="6">
        <v>0</v>
      </c>
      <c r="O57" s="6">
        <f>SUM(NonNurse[[#This Row],[Qualified Social Work Staff Hours]],NonNurse[[#This Row],[Other Social Work Staff Hours]])/NonNurse[[#This Row],[MDS Census]]</f>
        <v>5.2773061686474249E-2</v>
      </c>
      <c r="P57" s="6">
        <v>5.056338028169014</v>
      </c>
      <c r="Q57" s="6">
        <v>0</v>
      </c>
      <c r="R57" s="6">
        <f>SUM(NonNurse[[#This Row],[Qualified Activities Professional Hours]],NonNurse[[#This Row],[Other Activities Professional Hours]])/NonNurse[[#This Row],[MDS Census]]</f>
        <v>0.10158460667798529</v>
      </c>
      <c r="S57" s="6">
        <v>1.8267605633802815</v>
      </c>
      <c r="T57" s="6">
        <v>6.9869014084507057</v>
      </c>
      <c r="U57" s="6">
        <v>0</v>
      </c>
      <c r="V57" s="6">
        <f>SUM(NonNurse[[#This Row],[Occupational Therapist Hours]],NonNurse[[#This Row],[OT Assistant Hours]],NonNurse[[#This Row],[OT Aide Hours]])/NonNurse[[#This Row],[MDS Census]]</f>
        <v>0.17707130730050935</v>
      </c>
      <c r="W57" s="6">
        <v>3.8616901408450706</v>
      </c>
      <c r="X57" s="6">
        <v>3.2614084507042254</v>
      </c>
      <c r="Y57" s="6">
        <v>0</v>
      </c>
      <c r="Z57" s="6">
        <f>SUM(NonNurse[[#This Row],[Physical Therapist (PT) Hours]],NonNurse[[#This Row],[PT Assistant Hours]],NonNurse[[#This Row],[PT Aide Hours]])/NonNurse[[#This Row],[MDS Census]]</f>
        <v>0.143106960950764</v>
      </c>
      <c r="AA57" s="6">
        <v>0</v>
      </c>
      <c r="AB57" s="6">
        <v>0</v>
      </c>
      <c r="AC57" s="6">
        <v>0</v>
      </c>
      <c r="AD57" s="6">
        <v>0</v>
      </c>
      <c r="AE57" s="6">
        <v>0</v>
      </c>
      <c r="AF57" s="6">
        <v>0</v>
      </c>
      <c r="AG57" s="6">
        <v>0</v>
      </c>
      <c r="AH57" s="1">
        <v>395012</v>
      </c>
      <c r="AI57">
        <v>3</v>
      </c>
    </row>
    <row r="58" spans="1:35" x14ac:dyDescent="0.25">
      <c r="A58" t="s">
        <v>721</v>
      </c>
      <c r="B58" t="s">
        <v>94</v>
      </c>
      <c r="C58" t="s">
        <v>913</v>
      </c>
      <c r="D58" t="s">
        <v>756</v>
      </c>
      <c r="E58" s="6">
        <v>88.086956521739125</v>
      </c>
      <c r="F58" s="6">
        <v>5.5652173913043477</v>
      </c>
      <c r="G58" s="6">
        <v>3.2608695652173912E-2</v>
      </c>
      <c r="H58" s="6">
        <v>0.4229347826086956</v>
      </c>
      <c r="I58" s="6">
        <v>2.0434782608695654</v>
      </c>
      <c r="J58" s="6">
        <v>0</v>
      </c>
      <c r="K58" s="6">
        <v>0</v>
      </c>
      <c r="L58" s="6">
        <v>4.7961956521739131</v>
      </c>
      <c r="M58" s="6">
        <v>0</v>
      </c>
      <c r="N58" s="6">
        <v>5.1277173913043477</v>
      </c>
      <c r="O58" s="6">
        <f>SUM(NonNurse[[#This Row],[Qualified Social Work Staff Hours]],NonNurse[[#This Row],[Other Social Work Staff Hours]])/NonNurse[[#This Row],[MDS Census]]</f>
        <v>5.8211994076999014E-2</v>
      </c>
      <c r="P58" s="6">
        <v>5.7880434782608692</v>
      </c>
      <c r="Q58" s="6">
        <v>8.2853260869565215</v>
      </c>
      <c r="R58" s="6">
        <f>SUM(NonNurse[[#This Row],[Qualified Activities Professional Hours]],NonNurse[[#This Row],[Other Activities Professional Hours]])/NonNurse[[#This Row],[MDS Census]]</f>
        <v>0.1597667818361303</v>
      </c>
      <c r="S58" s="6">
        <v>4.5271739130434785</v>
      </c>
      <c r="T58" s="6">
        <v>5.1032608695652177</v>
      </c>
      <c r="U58" s="6">
        <v>0</v>
      </c>
      <c r="V58" s="6">
        <f>SUM(NonNurse[[#This Row],[Occupational Therapist Hours]],NonNurse[[#This Row],[OT Assistant Hours]],NonNurse[[#This Row],[OT Aide Hours]])/NonNurse[[#This Row],[MDS Census]]</f>
        <v>0.10932872655478776</v>
      </c>
      <c r="W58" s="6">
        <v>7.4918478260869561</v>
      </c>
      <c r="X58" s="6">
        <v>5.1820652173913047</v>
      </c>
      <c r="Y58" s="6">
        <v>0</v>
      </c>
      <c r="Z58" s="6">
        <f>SUM(NonNurse[[#This Row],[Physical Therapist (PT) Hours]],NonNurse[[#This Row],[PT Assistant Hours]],NonNurse[[#This Row],[PT Aide Hours]])/NonNurse[[#This Row],[MDS Census]]</f>
        <v>0.14387956564659429</v>
      </c>
      <c r="AA58" s="6">
        <v>0</v>
      </c>
      <c r="AB58" s="6">
        <v>0</v>
      </c>
      <c r="AC58" s="6">
        <v>0</v>
      </c>
      <c r="AD58" s="6">
        <v>0</v>
      </c>
      <c r="AE58" s="6">
        <v>0</v>
      </c>
      <c r="AF58" s="6">
        <v>0</v>
      </c>
      <c r="AG58" s="6">
        <v>0</v>
      </c>
      <c r="AH58" s="1">
        <v>395202</v>
      </c>
      <c r="AI58">
        <v>3</v>
      </c>
    </row>
    <row r="59" spans="1:35" x14ac:dyDescent="0.25">
      <c r="A59" t="s">
        <v>721</v>
      </c>
      <c r="B59" t="s">
        <v>51</v>
      </c>
      <c r="C59" t="s">
        <v>913</v>
      </c>
      <c r="D59" t="s">
        <v>756</v>
      </c>
      <c r="E59" s="6">
        <v>171.20652173913044</v>
      </c>
      <c r="F59" s="6">
        <v>10.173913043478262</v>
      </c>
      <c r="G59" s="6">
        <v>0.19565217391304349</v>
      </c>
      <c r="H59" s="6">
        <v>0.89750000000000041</v>
      </c>
      <c r="I59" s="6">
        <v>8.8152173913043477</v>
      </c>
      <c r="J59" s="6">
        <v>0</v>
      </c>
      <c r="K59" s="6">
        <v>0</v>
      </c>
      <c r="L59" s="6">
        <v>19.102608695652176</v>
      </c>
      <c r="M59" s="6">
        <v>15.956521739130435</v>
      </c>
      <c r="N59" s="6">
        <v>10.782608695652174</v>
      </c>
      <c r="O59" s="6">
        <f>SUM(NonNurse[[#This Row],[Qualified Social Work Staff Hours]],NonNurse[[#This Row],[Other Social Work Staff Hours]])/NonNurse[[#This Row],[MDS Census]]</f>
        <v>0.15618055996444671</v>
      </c>
      <c r="P59" s="6">
        <v>0</v>
      </c>
      <c r="Q59" s="6">
        <v>0</v>
      </c>
      <c r="R59" s="6">
        <f>SUM(NonNurse[[#This Row],[Qualified Activities Professional Hours]],NonNurse[[#This Row],[Other Activities Professional Hours]])/NonNurse[[#This Row],[MDS Census]]</f>
        <v>0</v>
      </c>
      <c r="S59" s="6">
        <v>23.829782608695663</v>
      </c>
      <c r="T59" s="6">
        <v>10.708478260869571</v>
      </c>
      <c r="U59" s="6">
        <v>0</v>
      </c>
      <c r="V59" s="6">
        <f>SUM(NonNurse[[#This Row],[Occupational Therapist Hours]],NonNurse[[#This Row],[OT Assistant Hours]],NonNurse[[#This Row],[OT Aide Hours]])/NonNurse[[#This Row],[MDS Census]]</f>
        <v>0.20173449304806054</v>
      </c>
      <c r="W59" s="6">
        <v>23.962282608695649</v>
      </c>
      <c r="X59" s="6">
        <v>19.514347826086961</v>
      </c>
      <c r="Y59" s="6">
        <v>4.9347826086956523</v>
      </c>
      <c r="Z59" s="6">
        <f>SUM(NonNurse[[#This Row],[Physical Therapist (PT) Hours]],NonNurse[[#This Row],[PT Assistant Hours]],NonNurse[[#This Row],[PT Aide Hours]])/NonNurse[[#This Row],[MDS Census]]</f>
        <v>0.28276617357628087</v>
      </c>
      <c r="AA59" s="6">
        <v>0</v>
      </c>
      <c r="AB59" s="6">
        <v>0</v>
      </c>
      <c r="AC59" s="6">
        <v>0</v>
      </c>
      <c r="AD59" s="6">
        <v>0</v>
      </c>
      <c r="AE59" s="6">
        <v>0</v>
      </c>
      <c r="AF59" s="6">
        <v>0</v>
      </c>
      <c r="AG59" s="6">
        <v>0</v>
      </c>
      <c r="AH59" s="1">
        <v>395078</v>
      </c>
      <c r="AI59">
        <v>3</v>
      </c>
    </row>
    <row r="60" spans="1:35" x14ac:dyDescent="0.25">
      <c r="A60" t="s">
        <v>721</v>
      </c>
      <c r="B60" t="s">
        <v>149</v>
      </c>
      <c r="C60" t="s">
        <v>919</v>
      </c>
      <c r="D60" t="s">
        <v>756</v>
      </c>
      <c r="E60" s="6">
        <v>129.19565217391303</v>
      </c>
      <c r="F60" s="6">
        <v>5.3913043478260869</v>
      </c>
      <c r="G60" s="6">
        <v>0.13043478260869565</v>
      </c>
      <c r="H60" s="6">
        <v>0.64728260869565224</v>
      </c>
      <c r="I60" s="6">
        <v>4.3043478260869561</v>
      </c>
      <c r="J60" s="6">
        <v>0</v>
      </c>
      <c r="K60" s="6">
        <v>0</v>
      </c>
      <c r="L60" s="6">
        <v>3.7309782608695654</v>
      </c>
      <c r="M60" s="6">
        <v>0</v>
      </c>
      <c r="N60" s="6">
        <v>9.1657608695652169</v>
      </c>
      <c r="O60" s="6">
        <f>SUM(NonNurse[[#This Row],[Qualified Social Work Staff Hours]],NonNurse[[#This Row],[Other Social Work Staff Hours]])/NonNurse[[#This Row],[MDS Census]]</f>
        <v>7.0944809019013969E-2</v>
      </c>
      <c r="P60" s="6">
        <v>5.7961956521739131</v>
      </c>
      <c r="Q60" s="6">
        <v>6.9239130434782608</v>
      </c>
      <c r="R60" s="6">
        <f>SUM(NonNurse[[#This Row],[Qualified Activities Professional Hours]],NonNurse[[#This Row],[Other Activities Professional Hours]])/NonNurse[[#This Row],[MDS Census]]</f>
        <v>9.8456166919064447E-2</v>
      </c>
      <c r="S60" s="6">
        <v>6.2554347826086953</v>
      </c>
      <c r="T60" s="6">
        <v>3.9538043478260869</v>
      </c>
      <c r="U60" s="6">
        <v>0</v>
      </c>
      <c r="V60" s="6">
        <f>SUM(NonNurse[[#This Row],[Occupational Therapist Hours]],NonNurse[[#This Row],[OT Assistant Hours]],NonNurse[[#This Row],[OT Aide Hours]])/NonNurse[[#This Row],[MDS Census]]</f>
        <v>7.902153794379943E-2</v>
      </c>
      <c r="W60" s="6">
        <v>9.7907608695652169</v>
      </c>
      <c r="X60" s="6">
        <v>4.9021739130434785</v>
      </c>
      <c r="Y60" s="6">
        <v>0</v>
      </c>
      <c r="Z60" s="6">
        <f>SUM(NonNurse[[#This Row],[Physical Therapist (PT) Hours]],NonNurse[[#This Row],[PT Assistant Hours]],NonNurse[[#This Row],[PT Aide Hours]])/NonNurse[[#This Row],[MDS Census]]</f>
        <v>0.11372623254248697</v>
      </c>
      <c r="AA60" s="6">
        <v>0</v>
      </c>
      <c r="AB60" s="6">
        <v>0</v>
      </c>
      <c r="AC60" s="6">
        <v>0</v>
      </c>
      <c r="AD60" s="6">
        <v>0</v>
      </c>
      <c r="AE60" s="6">
        <v>0</v>
      </c>
      <c r="AF60" s="6">
        <v>0</v>
      </c>
      <c r="AG60" s="6">
        <v>0</v>
      </c>
      <c r="AH60" s="1">
        <v>395311</v>
      </c>
      <c r="AI60">
        <v>3</v>
      </c>
    </row>
    <row r="61" spans="1:35" x14ac:dyDescent="0.25">
      <c r="A61" t="s">
        <v>721</v>
      </c>
      <c r="B61" t="s">
        <v>57</v>
      </c>
      <c r="C61" t="s">
        <v>919</v>
      </c>
      <c r="D61" t="s">
        <v>756</v>
      </c>
      <c r="E61" s="6">
        <v>37.858695652173914</v>
      </c>
      <c r="F61" s="6">
        <v>5.7880434782608692</v>
      </c>
      <c r="G61" s="6">
        <v>0</v>
      </c>
      <c r="H61" s="6">
        <v>0.25</v>
      </c>
      <c r="I61" s="6">
        <v>1.2173913043478262</v>
      </c>
      <c r="J61" s="6">
        <v>0</v>
      </c>
      <c r="K61" s="6">
        <v>0</v>
      </c>
      <c r="L61" s="6">
        <v>3.9266304347826089</v>
      </c>
      <c r="M61" s="6">
        <v>5.2554347826086953</v>
      </c>
      <c r="N61" s="6">
        <v>4.3478260869565216E-2</v>
      </c>
      <c r="O61" s="6">
        <f>SUM(NonNurse[[#This Row],[Qualified Social Work Staff Hours]],NonNurse[[#This Row],[Other Social Work Staff Hours]])/NonNurse[[#This Row],[MDS Census]]</f>
        <v>0.13996554694229113</v>
      </c>
      <c r="P61" s="6">
        <v>0</v>
      </c>
      <c r="Q61" s="6">
        <v>0</v>
      </c>
      <c r="R61" s="6">
        <f>SUM(NonNurse[[#This Row],[Qualified Activities Professional Hours]],NonNurse[[#This Row],[Other Activities Professional Hours]])/NonNurse[[#This Row],[MDS Census]]</f>
        <v>0</v>
      </c>
      <c r="S61" s="6">
        <v>2.4347826086956523</v>
      </c>
      <c r="T61" s="6">
        <v>0</v>
      </c>
      <c r="U61" s="6">
        <v>7.3913043478260869</v>
      </c>
      <c r="V61" s="6">
        <f>SUM(NonNurse[[#This Row],[Occupational Therapist Hours]],NonNurse[[#This Row],[OT Assistant Hours]],NonNurse[[#This Row],[OT Aide Hours]])/NonNurse[[#This Row],[MDS Census]]</f>
        <v>0.25954636807349984</v>
      </c>
      <c r="W61" s="6">
        <v>7.1005434782608692</v>
      </c>
      <c r="X61" s="6">
        <v>0</v>
      </c>
      <c r="Y61" s="6">
        <v>5.3913043478260869</v>
      </c>
      <c r="Z61" s="6">
        <f>SUM(NonNurse[[#This Row],[Physical Therapist (PT) Hours]],NonNurse[[#This Row],[PT Assistant Hours]],NonNurse[[#This Row],[PT Aide Hours]])/NonNurse[[#This Row],[MDS Census]]</f>
        <v>0.32995980476600634</v>
      </c>
      <c r="AA61" s="6">
        <v>0</v>
      </c>
      <c r="AB61" s="6">
        <v>0</v>
      </c>
      <c r="AC61" s="6">
        <v>0</v>
      </c>
      <c r="AD61" s="6">
        <v>0</v>
      </c>
      <c r="AE61" s="6">
        <v>12.25</v>
      </c>
      <c r="AF61" s="6">
        <v>0</v>
      </c>
      <c r="AG61" s="6">
        <v>0</v>
      </c>
      <c r="AH61" s="1">
        <v>395095</v>
      </c>
      <c r="AI61">
        <v>3</v>
      </c>
    </row>
    <row r="62" spans="1:35" x14ac:dyDescent="0.25">
      <c r="A62" t="s">
        <v>721</v>
      </c>
      <c r="B62" t="s">
        <v>88</v>
      </c>
      <c r="C62" t="s">
        <v>935</v>
      </c>
      <c r="D62" t="s">
        <v>767</v>
      </c>
      <c r="E62" s="6">
        <v>113.58695652173913</v>
      </c>
      <c r="F62" s="6">
        <v>5.0434782608695654</v>
      </c>
      <c r="G62" s="6">
        <v>0</v>
      </c>
      <c r="H62" s="6">
        <v>0</v>
      </c>
      <c r="I62" s="6">
        <v>0</v>
      </c>
      <c r="J62" s="6">
        <v>0</v>
      </c>
      <c r="K62" s="6">
        <v>0</v>
      </c>
      <c r="L62" s="6">
        <v>5.4909782608695652</v>
      </c>
      <c r="M62" s="6">
        <v>6.5282608695652176</v>
      </c>
      <c r="N62" s="6">
        <v>3.0630434782608695</v>
      </c>
      <c r="O62" s="6">
        <f>SUM(NonNurse[[#This Row],[Qualified Social Work Staff Hours]],NonNurse[[#This Row],[Other Social Work Staff Hours]])/NonNurse[[#This Row],[MDS Census]]</f>
        <v>8.4440191387559815E-2</v>
      </c>
      <c r="P62" s="6">
        <v>5.1739130434782608</v>
      </c>
      <c r="Q62" s="6">
        <v>11.613043478260863</v>
      </c>
      <c r="R62" s="6">
        <f>SUM(NonNurse[[#This Row],[Qualified Activities Professional Hours]],NonNurse[[#This Row],[Other Activities Professional Hours]])/NonNurse[[#This Row],[MDS Census]]</f>
        <v>0.14778947368421047</v>
      </c>
      <c r="S62" s="6">
        <v>9.1364130434782602</v>
      </c>
      <c r="T62" s="6">
        <v>8.7253260869565192</v>
      </c>
      <c r="U62" s="6">
        <v>0</v>
      </c>
      <c r="V62" s="6">
        <f>SUM(NonNurse[[#This Row],[Occupational Therapist Hours]],NonNurse[[#This Row],[OT Assistant Hours]],NonNurse[[#This Row],[OT Aide Hours]])/NonNurse[[#This Row],[MDS Census]]</f>
        <v>0.15725167464114828</v>
      </c>
      <c r="W62" s="6">
        <v>11.011086956521739</v>
      </c>
      <c r="X62" s="6">
        <v>12.409891304347829</v>
      </c>
      <c r="Y62" s="6">
        <v>0</v>
      </c>
      <c r="Z62" s="6">
        <f>SUM(NonNurse[[#This Row],[Physical Therapist (PT) Hours]],NonNurse[[#This Row],[PT Assistant Hours]],NonNurse[[#This Row],[PT Aide Hours]])/NonNurse[[#This Row],[MDS Census]]</f>
        <v>0.20619425837320576</v>
      </c>
      <c r="AA62" s="6">
        <v>0</v>
      </c>
      <c r="AB62" s="6">
        <v>0</v>
      </c>
      <c r="AC62" s="6">
        <v>0</v>
      </c>
      <c r="AD62" s="6">
        <v>0</v>
      </c>
      <c r="AE62" s="6">
        <v>0</v>
      </c>
      <c r="AF62" s="6">
        <v>0</v>
      </c>
      <c r="AG62" s="6">
        <v>0</v>
      </c>
      <c r="AH62" s="1">
        <v>395188</v>
      </c>
      <c r="AI62">
        <v>3</v>
      </c>
    </row>
    <row r="63" spans="1:35" x14ac:dyDescent="0.25">
      <c r="A63" t="s">
        <v>721</v>
      </c>
      <c r="B63" t="s">
        <v>247</v>
      </c>
      <c r="C63" t="s">
        <v>1009</v>
      </c>
      <c r="D63" t="s">
        <v>753</v>
      </c>
      <c r="E63" s="6">
        <v>25.423913043478262</v>
      </c>
      <c r="F63" s="6">
        <v>5.0869565217391308</v>
      </c>
      <c r="G63" s="6">
        <v>0.2608695652173913</v>
      </c>
      <c r="H63" s="6">
        <v>0.11956521739130435</v>
      </c>
      <c r="I63" s="6">
        <v>1.8804347826086956</v>
      </c>
      <c r="J63" s="6">
        <v>0</v>
      </c>
      <c r="K63" s="6">
        <v>0</v>
      </c>
      <c r="L63" s="6">
        <v>2.9891304347826088E-2</v>
      </c>
      <c r="M63" s="6">
        <v>4.6086956521739131</v>
      </c>
      <c r="N63" s="6">
        <v>0</v>
      </c>
      <c r="O63" s="6">
        <f>SUM(NonNurse[[#This Row],[Qualified Social Work Staff Hours]],NonNurse[[#This Row],[Other Social Work Staff Hours]])/NonNurse[[#This Row],[MDS Census]]</f>
        <v>0.18127404873877725</v>
      </c>
      <c r="P63" s="6">
        <v>4.8695652173913047</v>
      </c>
      <c r="Q63" s="6">
        <v>5.1875</v>
      </c>
      <c r="R63" s="6">
        <f>SUM(NonNurse[[#This Row],[Qualified Activities Professional Hours]],NonNurse[[#This Row],[Other Activities Professional Hours]])/NonNurse[[#This Row],[MDS Census]]</f>
        <v>0.39557503206498501</v>
      </c>
      <c r="S63" s="6">
        <v>0.15760869565217392</v>
      </c>
      <c r="T63" s="6">
        <v>2.2193478260869561</v>
      </c>
      <c r="U63" s="6">
        <v>0</v>
      </c>
      <c r="V63" s="6">
        <f>SUM(NonNurse[[#This Row],[Occupational Therapist Hours]],NonNurse[[#This Row],[OT Assistant Hours]],NonNurse[[#This Row],[OT Aide Hours]])/NonNurse[[#This Row],[MDS Census]]</f>
        <v>9.3492945703291988E-2</v>
      </c>
      <c r="W63" s="6">
        <v>2.1786956521739129</v>
      </c>
      <c r="X63" s="6">
        <v>3.3140217391304354</v>
      </c>
      <c r="Y63" s="6">
        <v>0</v>
      </c>
      <c r="Z63" s="6">
        <f>SUM(NonNurse[[#This Row],[Physical Therapist (PT) Hours]],NonNurse[[#This Row],[PT Assistant Hours]],NonNurse[[#This Row],[PT Aide Hours]])/NonNurse[[#This Row],[MDS Census]]</f>
        <v>0.2160453185121847</v>
      </c>
      <c r="AA63" s="6">
        <v>0</v>
      </c>
      <c r="AB63" s="6">
        <v>0</v>
      </c>
      <c r="AC63" s="6">
        <v>0</v>
      </c>
      <c r="AD63" s="6">
        <v>0</v>
      </c>
      <c r="AE63" s="6">
        <v>0</v>
      </c>
      <c r="AF63" s="6">
        <v>0</v>
      </c>
      <c r="AG63" s="6">
        <v>0</v>
      </c>
      <c r="AH63" s="1">
        <v>395448</v>
      </c>
      <c r="AI63">
        <v>3</v>
      </c>
    </row>
    <row r="64" spans="1:35" x14ac:dyDescent="0.25">
      <c r="A64" t="s">
        <v>721</v>
      </c>
      <c r="B64" t="s">
        <v>122</v>
      </c>
      <c r="C64" t="s">
        <v>950</v>
      </c>
      <c r="D64" t="s">
        <v>747</v>
      </c>
      <c r="E64" s="6">
        <v>95.647887323943664</v>
      </c>
      <c r="F64" s="6">
        <v>4.732394366197183</v>
      </c>
      <c r="G64" s="6">
        <v>0</v>
      </c>
      <c r="H64" s="6">
        <v>0.65563380281690142</v>
      </c>
      <c r="I64" s="6">
        <v>0</v>
      </c>
      <c r="J64" s="6">
        <v>0</v>
      </c>
      <c r="K64" s="6">
        <v>0</v>
      </c>
      <c r="L64" s="6">
        <v>5.5578873239436604</v>
      </c>
      <c r="M64" s="6">
        <v>0</v>
      </c>
      <c r="N64" s="6">
        <v>0</v>
      </c>
      <c r="O64" s="6">
        <f>SUM(NonNurse[[#This Row],[Qualified Social Work Staff Hours]],NonNurse[[#This Row],[Other Social Work Staff Hours]])/NonNurse[[#This Row],[MDS Census]]</f>
        <v>0</v>
      </c>
      <c r="P64" s="6">
        <v>0</v>
      </c>
      <c r="Q64" s="6">
        <v>0</v>
      </c>
      <c r="R64" s="6">
        <f>SUM(NonNurse[[#This Row],[Qualified Activities Professional Hours]],NonNurse[[#This Row],[Other Activities Professional Hours]])/NonNurse[[#This Row],[MDS Census]]</f>
        <v>0</v>
      </c>
      <c r="S64" s="6">
        <v>5.1229577464788729</v>
      </c>
      <c r="T64" s="6">
        <v>13.613521126760563</v>
      </c>
      <c r="U64" s="6">
        <v>0</v>
      </c>
      <c r="V64" s="6">
        <f>SUM(NonNurse[[#This Row],[Occupational Therapist Hours]],NonNurse[[#This Row],[OT Assistant Hours]],NonNurse[[#This Row],[OT Aide Hours]])/NonNurse[[#This Row],[MDS Census]]</f>
        <v>0.19589014872625532</v>
      </c>
      <c r="W64" s="6">
        <v>10.567605633802819</v>
      </c>
      <c r="X64" s="6">
        <v>13.239436619718312</v>
      </c>
      <c r="Y64" s="6">
        <v>0</v>
      </c>
      <c r="Z64" s="6">
        <f>SUM(NonNurse[[#This Row],[Physical Therapist (PT) Hours]],NonNurse[[#This Row],[PT Assistant Hours]],NonNurse[[#This Row],[PT Aide Hours]])/NonNurse[[#This Row],[MDS Census]]</f>
        <v>0.24890295979973501</v>
      </c>
      <c r="AA64" s="6">
        <v>0</v>
      </c>
      <c r="AB64" s="6">
        <v>0</v>
      </c>
      <c r="AC64" s="6">
        <v>0</v>
      </c>
      <c r="AD64" s="6">
        <v>0</v>
      </c>
      <c r="AE64" s="6">
        <v>0</v>
      </c>
      <c r="AF64" s="6">
        <v>0</v>
      </c>
      <c r="AG64" s="6">
        <v>0</v>
      </c>
      <c r="AH64" s="1">
        <v>395261</v>
      </c>
      <c r="AI64">
        <v>3</v>
      </c>
    </row>
    <row r="65" spans="1:35" x14ac:dyDescent="0.25">
      <c r="A65" t="s">
        <v>721</v>
      </c>
      <c r="B65" t="s">
        <v>175</v>
      </c>
      <c r="C65" t="s">
        <v>818</v>
      </c>
      <c r="D65" t="s">
        <v>761</v>
      </c>
      <c r="E65" s="6">
        <v>43.902173913043477</v>
      </c>
      <c r="F65" s="6">
        <v>5.3771739130434781</v>
      </c>
      <c r="G65" s="6">
        <v>0.26521739130434779</v>
      </c>
      <c r="H65" s="6">
        <v>0.27173913043478265</v>
      </c>
      <c r="I65" s="6">
        <v>1.4891304347826086</v>
      </c>
      <c r="J65" s="6">
        <v>0</v>
      </c>
      <c r="K65" s="6">
        <v>0</v>
      </c>
      <c r="L65" s="6">
        <v>0.99717391304347802</v>
      </c>
      <c r="M65" s="6">
        <v>6.5489130434782608</v>
      </c>
      <c r="N65" s="6">
        <v>1.3489130434782608</v>
      </c>
      <c r="O65" s="6">
        <f>SUM(NonNurse[[#This Row],[Qualified Social Work Staff Hours]],NonNurse[[#This Row],[Other Social Work Staff Hours]])/NonNurse[[#This Row],[MDS Census]]</f>
        <v>0.17989601386481802</v>
      </c>
      <c r="P65" s="6">
        <v>2.2608695652173911</v>
      </c>
      <c r="Q65" s="6">
        <v>12.546739130434782</v>
      </c>
      <c r="R65" s="6">
        <f>SUM(NonNurse[[#This Row],[Qualified Activities Professional Hours]],NonNurse[[#This Row],[Other Activities Professional Hours]])/NonNurse[[#This Row],[MDS Census]]</f>
        <v>0.33728645704382271</v>
      </c>
      <c r="S65" s="6">
        <v>2.7498913043478264</v>
      </c>
      <c r="T65" s="6">
        <v>0.23119565217391308</v>
      </c>
      <c r="U65" s="6">
        <v>0</v>
      </c>
      <c r="V65" s="6">
        <f>SUM(NonNurse[[#This Row],[Occupational Therapist Hours]],NonNurse[[#This Row],[OT Assistant Hours]],NonNurse[[#This Row],[OT Aide Hours]])/NonNurse[[#This Row],[MDS Census]]</f>
        <v>6.7902946273830173E-2</v>
      </c>
      <c r="W65" s="6">
        <v>3.7728260869565218</v>
      </c>
      <c r="X65" s="6">
        <v>0</v>
      </c>
      <c r="Y65" s="6">
        <v>0</v>
      </c>
      <c r="Z65" s="6">
        <f>SUM(NonNurse[[#This Row],[Physical Therapist (PT) Hours]],NonNurse[[#This Row],[PT Assistant Hours]],NonNurse[[#This Row],[PT Aide Hours]])/NonNurse[[#This Row],[MDS Census]]</f>
        <v>8.5937113146818525E-2</v>
      </c>
      <c r="AA65" s="6">
        <v>0</v>
      </c>
      <c r="AB65" s="6">
        <v>0</v>
      </c>
      <c r="AC65" s="6">
        <v>0</v>
      </c>
      <c r="AD65" s="6">
        <v>0</v>
      </c>
      <c r="AE65" s="6">
        <v>0</v>
      </c>
      <c r="AF65" s="6">
        <v>0</v>
      </c>
      <c r="AG65" s="6">
        <v>0</v>
      </c>
      <c r="AH65" s="1">
        <v>395349</v>
      </c>
      <c r="AI65">
        <v>3</v>
      </c>
    </row>
    <row r="66" spans="1:35" x14ac:dyDescent="0.25">
      <c r="A66" t="s">
        <v>721</v>
      </c>
      <c r="B66" t="s">
        <v>510</v>
      </c>
      <c r="C66" t="s">
        <v>1090</v>
      </c>
      <c r="D66" t="s">
        <v>795</v>
      </c>
      <c r="E66" s="6">
        <v>145.38043478260869</v>
      </c>
      <c r="F66" s="6">
        <v>4.8695652173913047</v>
      </c>
      <c r="G66" s="6">
        <v>1.1413043478260869</v>
      </c>
      <c r="H66" s="6">
        <v>1.0271739130434783</v>
      </c>
      <c r="I66" s="6">
        <v>5.3369565217391308</v>
      </c>
      <c r="J66" s="6">
        <v>0</v>
      </c>
      <c r="K66" s="6">
        <v>0</v>
      </c>
      <c r="L66" s="6">
        <v>9.784782608695652</v>
      </c>
      <c r="M66" s="6">
        <v>10.035326086956522</v>
      </c>
      <c r="N66" s="6">
        <v>0</v>
      </c>
      <c r="O66" s="6">
        <f>SUM(NonNurse[[#This Row],[Qualified Social Work Staff Hours]],NonNurse[[#This Row],[Other Social Work Staff Hours]])/NonNurse[[#This Row],[MDS Census]]</f>
        <v>6.9028037383177573E-2</v>
      </c>
      <c r="P66" s="6">
        <v>10.703804347826088</v>
      </c>
      <c r="Q66" s="6">
        <v>49.480978260869563</v>
      </c>
      <c r="R66" s="6">
        <f>SUM(NonNurse[[#This Row],[Qualified Activities Professional Hours]],NonNurse[[#This Row],[Other Activities Professional Hours]])/NonNurse[[#This Row],[MDS Census]]</f>
        <v>0.41398130841121494</v>
      </c>
      <c r="S66" s="6">
        <v>14.537065217391303</v>
      </c>
      <c r="T66" s="6">
        <v>17.942391304347826</v>
      </c>
      <c r="U66" s="6">
        <v>0</v>
      </c>
      <c r="V66" s="6">
        <f>SUM(NonNurse[[#This Row],[Occupational Therapist Hours]],NonNurse[[#This Row],[OT Assistant Hours]],NonNurse[[#This Row],[OT Aide Hours]])/NonNurse[[#This Row],[MDS Census]]</f>
        <v>0.22341009345794394</v>
      </c>
      <c r="W66" s="6">
        <v>7.3629347826086953</v>
      </c>
      <c r="X66" s="6">
        <v>17.629565217391303</v>
      </c>
      <c r="Y66" s="6">
        <v>4.7608695652173916</v>
      </c>
      <c r="Z66" s="6">
        <f>SUM(NonNurse[[#This Row],[Physical Therapist (PT) Hours]],NonNurse[[#This Row],[PT Assistant Hours]],NonNurse[[#This Row],[PT Aide Hours]])/NonNurse[[#This Row],[MDS Census]]</f>
        <v>0.20465869158878505</v>
      </c>
      <c r="AA66" s="6">
        <v>0</v>
      </c>
      <c r="AB66" s="6">
        <v>0</v>
      </c>
      <c r="AC66" s="6">
        <v>0</v>
      </c>
      <c r="AD66" s="6">
        <v>0</v>
      </c>
      <c r="AE66" s="6">
        <v>16.913043478260871</v>
      </c>
      <c r="AF66" s="6">
        <v>0</v>
      </c>
      <c r="AG66" s="6">
        <v>0</v>
      </c>
      <c r="AH66" s="1">
        <v>395828</v>
      </c>
      <c r="AI66">
        <v>3</v>
      </c>
    </row>
    <row r="67" spans="1:35" x14ac:dyDescent="0.25">
      <c r="A67" t="s">
        <v>721</v>
      </c>
      <c r="B67" t="s">
        <v>121</v>
      </c>
      <c r="C67" t="s">
        <v>820</v>
      </c>
      <c r="D67" t="s">
        <v>772</v>
      </c>
      <c r="E67" s="6">
        <v>90.782608695652172</v>
      </c>
      <c r="F67" s="6">
        <v>11.478260869565217</v>
      </c>
      <c r="G67" s="6">
        <v>1.048913043478261</v>
      </c>
      <c r="H67" s="6">
        <v>0.58695652173913049</v>
      </c>
      <c r="I67" s="6">
        <v>4.5543478260869561</v>
      </c>
      <c r="J67" s="6">
        <v>0</v>
      </c>
      <c r="K67" s="6">
        <v>0</v>
      </c>
      <c r="L67" s="6">
        <v>4.8125</v>
      </c>
      <c r="M67" s="6">
        <v>0</v>
      </c>
      <c r="N67" s="6">
        <v>16.345108695652176</v>
      </c>
      <c r="O67" s="6">
        <f>SUM(NonNurse[[#This Row],[Qualified Social Work Staff Hours]],NonNurse[[#This Row],[Other Social Work Staff Hours]])/NonNurse[[#This Row],[MDS Census]]</f>
        <v>0.18004669540229887</v>
      </c>
      <c r="P67" s="6">
        <v>4.1766304347826084</v>
      </c>
      <c r="Q67" s="6">
        <v>12.904891304347826</v>
      </c>
      <c r="R67" s="6">
        <f>SUM(NonNurse[[#This Row],[Qualified Activities Professional Hours]],NonNurse[[#This Row],[Other Activities Professional Hours]])/NonNurse[[#This Row],[MDS Census]]</f>
        <v>0.18815852490421456</v>
      </c>
      <c r="S67" s="6">
        <v>13.793478260869565</v>
      </c>
      <c r="T67" s="6">
        <v>0</v>
      </c>
      <c r="U67" s="6">
        <v>0</v>
      </c>
      <c r="V67" s="6">
        <f>SUM(NonNurse[[#This Row],[Occupational Therapist Hours]],NonNurse[[#This Row],[OT Assistant Hours]],NonNurse[[#This Row],[OT Aide Hours]])/NonNurse[[#This Row],[MDS Census]]</f>
        <v>0.15193965517241378</v>
      </c>
      <c r="W67" s="6">
        <v>4.0706521739130439</v>
      </c>
      <c r="X67" s="6">
        <v>8.2255434782608692</v>
      </c>
      <c r="Y67" s="6">
        <v>0</v>
      </c>
      <c r="Z67" s="6">
        <f>SUM(NonNurse[[#This Row],[Physical Therapist (PT) Hours]],NonNurse[[#This Row],[PT Assistant Hours]],NonNurse[[#This Row],[PT Aide Hours]])/NonNurse[[#This Row],[MDS Census]]</f>
        <v>0.13544659961685826</v>
      </c>
      <c r="AA67" s="6">
        <v>0</v>
      </c>
      <c r="AB67" s="6">
        <v>0</v>
      </c>
      <c r="AC67" s="6">
        <v>0</v>
      </c>
      <c r="AD67" s="6">
        <v>0</v>
      </c>
      <c r="AE67" s="6">
        <v>0</v>
      </c>
      <c r="AF67" s="6">
        <v>0</v>
      </c>
      <c r="AG67" s="6">
        <v>0</v>
      </c>
      <c r="AH67" s="1">
        <v>395260</v>
      </c>
      <c r="AI67">
        <v>3</v>
      </c>
    </row>
    <row r="68" spans="1:35" x14ac:dyDescent="0.25">
      <c r="A68" t="s">
        <v>721</v>
      </c>
      <c r="B68" t="s">
        <v>551</v>
      </c>
      <c r="C68" t="s">
        <v>881</v>
      </c>
      <c r="D68" t="s">
        <v>774</v>
      </c>
      <c r="E68" s="6">
        <v>286.23913043478262</v>
      </c>
      <c r="F68" s="6">
        <v>10.347826086956522</v>
      </c>
      <c r="G68" s="6">
        <v>0.17934782608695651</v>
      </c>
      <c r="H68" s="6">
        <v>1.114782608695652</v>
      </c>
      <c r="I68" s="6">
        <v>13.521739130434783</v>
      </c>
      <c r="J68" s="6">
        <v>0</v>
      </c>
      <c r="K68" s="6">
        <v>12.206521739130435</v>
      </c>
      <c r="L68" s="6">
        <v>3.1884782608695663</v>
      </c>
      <c r="M68" s="6">
        <v>3.9130434782608696</v>
      </c>
      <c r="N68" s="6">
        <v>14.125</v>
      </c>
      <c r="O68" s="6">
        <f>SUM(NonNurse[[#This Row],[Qualified Social Work Staff Hours]],NonNurse[[#This Row],[Other Social Work Staff Hours]])/NonNurse[[#This Row],[MDS Census]]</f>
        <v>6.3017391964760389E-2</v>
      </c>
      <c r="P68" s="6">
        <v>5.3478260869565215</v>
      </c>
      <c r="Q68" s="6">
        <v>16.063586956521739</v>
      </c>
      <c r="R68" s="6">
        <f>SUM(NonNurse[[#This Row],[Qualified Activities Professional Hours]],NonNurse[[#This Row],[Other Activities Professional Hours]])/NonNurse[[#This Row],[MDS Census]]</f>
        <v>7.4802536644641912E-2</v>
      </c>
      <c r="S68" s="6">
        <v>11.621195652173911</v>
      </c>
      <c r="T68" s="6">
        <v>6.9489130434782602</v>
      </c>
      <c r="U68" s="6">
        <v>0</v>
      </c>
      <c r="V68" s="6">
        <f>SUM(NonNurse[[#This Row],[Occupational Therapist Hours]],NonNurse[[#This Row],[OT Assistant Hours]],NonNurse[[#This Row],[OT Aide Hours]])/NonNurse[[#This Row],[MDS Census]]</f>
        <v>6.4876205665679351E-2</v>
      </c>
      <c r="W68" s="6">
        <v>11.632934782608697</v>
      </c>
      <c r="X68" s="6">
        <v>1.5416304347826084</v>
      </c>
      <c r="Y68" s="6">
        <v>0</v>
      </c>
      <c r="Z68" s="6">
        <f>SUM(NonNurse[[#This Row],[Physical Therapist (PT) Hours]],NonNurse[[#This Row],[PT Assistant Hours]],NonNurse[[#This Row],[PT Aide Hours]])/NonNurse[[#This Row],[MDS Census]]</f>
        <v>4.6026429710640235E-2</v>
      </c>
      <c r="AA68" s="6">
        <v>1.173913043478261</v>
      </c>
      <c r="AB68" s="6">
        <v>0</v>
      </c>
      <c r="AC68" s="6">
        <v>0</v>
      </c>
      <c r="AD68" s="6">
        <v>0</v>
      </c>
      <c r="AE68" s="6">
        <v>0</v>
      </c>
      <c r="AF68" s="6">
        <v>0</v>
      </c>
      <c r="AG68" s="6">
        <v>0</v>
      </c>
      <c r="AH68" s="1">
        <v>395893</v>
      </c>
      <c r="AI68">
        <v>3</v>
      </c>
    </row>
    <row r="69" spans="1:35" x14ac:dyDescent="0.25">
      <c r="A69" t="s">
        <v>721</v>
      </c>
      <c r="B69" t="s">
        <v>503</v>
      </c>
      <c r="C69" t="s">
        <v>881</v>
      </c>
      <c r="D69" t="s">
        <v>774</v>
      </c>
      <c r="E69" s="6">
        <v>237.95652173913044</v>
      </c>
      <c r="F69" s="6">
        <v>10.608695652173912</v>
      </c>
      <c r="G69" s="6">
        <v>0.17391304347826086</v>
      </c>
      <c r="H69" s="6">
        <v>0</v>
      </c>
      <c r="I69" s="6">
        <v>0</v>
      </c>
      <c r="J69" s="6">
        <v>0</v>
      </c>
      <c r="K69" s="6">
        <v>0</v>
      </c>
      <c r="L69" s="6">
        <v>7.2402173913043466</v>
      </c>
      <c r="M69" s="6">
        <v>4.6521739130434785</v>
      </c>
      <c r="N69" s="6">
        <v>15.782608695652174</v>
      </c>
      <c r="O69" s="6">
        <f>SUM(NonNurse[[#This Row],[Qualified Social Work Staff Hours]],NonNurse[[#This Row],[Other Social Work Staff Hours]])/NonNurse[[#This Row],[MDS Census]]</f>
        <v>8.5876119130275902E-2</v>
      </c>
      <c r="P69" s="6">
        <v>5.3043478260869561</v>
      </c>
      <c r="Q69" s="6">
        <v>17.018478260869557</v>
      </c>
      <c r="R69" s="6">
        <f>SUM(NonNurse[[#This Row],[Qualified Activities Professional Hours]],NonNurse[[#This Row],[Other Activities Professional Hours]])/NonNurse[[#This Row],[MDS Census]]</f>
        <v>9.3810524392472103E-2</v>
      </c>
      <c r="S69" s="6">
        <v>24.634782608695645</v>
      </c>
      <c r="T69" s="6">
        <v>13.059782608695645</v>
      </c>
      <c r="U69" s="6">
        <v>0</v>
      </c>
      <c r="V69" s="6">
        <f>SUM(NonNurse[[#This Row],[Occupational Therapist Hours]],NonNurse[[#This Row],[OT Assistant Hours]],NonNurse[[#This Row],[OT Aide Hours]])/NonNurse[[#This Row],[MDS Census]]</f>
        <v>0.15840946464461897</v>
      </c>
      <c r="W69" s="6">
        <v>36.186956521739141</v>
      </c>
      <c r="X69" s="6">
        <v>18.672826086956508</v>
      </c>
      <c r="Y69" s="6">
        <v>0</v>
      </c>
      <c r="Z69" s="6">
        <f>SUM(NonNurse[[#This Row],[Physical Therapist (PT) Hours]],NonNurse[[#This Row],[PT Assistant Hours]],NonNurse[[#This Row],[PT Aide Hours]])/NonNurse[[#This Row],[MDS Census]]</f>
        <v>0.2305454047140508</v>
      </c>
      <c r="AA69" s="6">
        <v>0</v>
      </c>
      <c r="AB69" s="6">
        <v>0</v>
      </c>
      <c r="AC69" s="6">
        <v>0</v>
      </c>
      <c r="AD69" s="6">
        <v>5.9782608695652176E-2</v>
      </c>
      <c r="AE69" s="6">
        <v>0</v>
      </c>
      <c r="AF69" s="6">
        <v>0</v>
      </c>
      <c r="AG69" s="6">
        <v>0</v>
      </c>
      <c r="AH69" s="1">
        <v>395819</v>
      </c>
      <c r="AI69">
        <v>3</v>
      </c>
    </row>
    <row r="70" spans="1:35" x14ac:dyDescent="0.25">
      <c r="A70" t="s">
        <v>721</v>
      </c>
      <c r="B70" t="s">
        <v>354</v>
      </c>
      <c r="C70" t="s">
        <v>1045</v>
      </c>
      <c r="D70" t="s">
        <v>768</v>
      </c>
      <c r="E70" s="6">
        <v>106.60869565217391</v>
      </c>
      <c r="F70" s="6">
        <v>4.9565217391304346</v>
      </c>
      <c r="G70" s="6">
        <v>3.2608695652173912E-2</v>
      </c>
      <c r="H70" s="6">
        <v>0.34510869565217389</v>
      </c>
      <c r="I70" s="6">
        <v>2.7934782608695654</v>
      </c>
      <c r="J70" s="6">
        <v>0</v>
      </c>
      <c r="K70" s="6">
        <v>0</v>
      </c>
      <c r="L70" s="6">
        <v>5.4211956521739131</v>
      </c>
      <c r="M70" s="6">
        <v>0</v>
      </c>
      <c r="N70" s="6">
        <v>10.388586956521738</v>
      </c>
      <c r="O70" s="6">
        <f>SUM(NonNurse[[#This Row],[Qualified Social Work Staff Hours]],NonNurse[[#This Row],[Other Social Work Staff Hours]])/NonNurse[[#This Row],[MDS Census]]</f>
        <v>9.7445962479608475E-2</v>
      </c>
      <c r="P70" s="6">
        <v>5.1005434782608692</v>
      </c>
      <c r="Q70" s="6">
        <v>5.6494565217391308</v>
      </c>
      <c r="R70" s="6">
        <f>SUM(NonNurse[[#This Row],[Qualified Activities Professional Hours]],NonNurse[[#This Row],[Other Activities Professional Hours]])/NonNurse[[#This Row],[MDS Census]]</f>
        <v>0.10083605220228385</v>
      </c>
      <c r="S70" s="6">
        <v>8.5516304347826093</v>
      </c>
      <c r="T70" s="6">
        <v>9.6711956521739122</v>
      </c>
      <c r="U70" s="6">
        <v>0</v>
      </c>
      <c r="V70" s="6">
        <f>SUM(NonNurse[[#This Row],[Occupational Therapist Hours]],NonNurse[[#This Row],[OT Assistant Hours]],NonNurse[[#This Row],[OT Aide Hours]])/NonNurse[[#This Row],[MDS Census]]</f>
        <v>0.17093189233278958</v>
      </c>
      <c r="W70" s="6">
        <v>7.7092391304347823</v>
      </c>
      <c r="X70" s="6">
        <v>8.1304347826086953</v>
      </c>
      <c r="Y70" s="6">
        <v>0</v>
      </c>
      <c r="Z70" s="6">
        <f>SUM(NonNurse[[#This Row],[Physical Therapist (PT) Hours]],NonNurse[[#This Row],[PT Assistant Hours]],NonNurse[[#This Row],[PT Aide Hours]])/NonNurse[[#This Row],[MDS Census]]</f>
        <v>0.148577691680261</v>
      </c>
      <c r="AA70" s="6">
        <v>0</v>
      </c>
      <c r="AB70" s="6">
        <v>0</v>
      </c>
      <c r="AC70" s="6">
        <v>0</v>
      </c>
      <c r="AD70" s="6">
        <v>0</v>
      </c>
      <c r="AE70" s="6">
        <v>0</v>
      </c>
      <c r="AF70" s="6">
        <v>0</v>
      </c>
      <c r="AG70" s="6">
        <v>0</v>
      </c>
      <c r="AH70" s="1">
        <v>395603</v>
      </c>
      <c r="AI70">
        <v>3</v>
      </c>
    </row>
    <row r="71" spans="1:35" x14ac:dyDescent="0.25">
      <c r="A71" t="s">
        <v>721</v>
      </c>
      <c r="B71" t="s">
        <v>587</v>
      </c>
      <c r="C71" t="s">
        <v>846</v>
      </c>
      <c r="D71" t="s">
        <v>797</v>
      </c>
      <c r="E71" s="6">
        <v>68.673913043478265</v>
      </c>
      <c r="F71" s="6">
        <v>0</v>
      </c>
      <c r="G71" s="6">
        <v>0.86956521739130432</v>
      </c>
      <c r="H71" s="6">
        <v>0.16847826086956522</v>
      </c>
      <c r="I71" s="6">
        <v>2.6413043478260869</v>
      </c>
      <c r="J71" s="6">
        <v>0</v>
      </c>
      <c r="K71" s="6">
        <v>0</v>
      </c>
      <c r="L71" s="6">
        <v>5.2056521739130437</v>
      </c>
      <c r="M71" s="6">
        <v>4.5217391304347823</v>
      </c>
      <c r="N71" s="6">
        <v>4.753043478260869</v>
      </c>
      <c r="O71" s="6">
        <f>SUM(NonNurse[[#This Row],[Qualified Social Work Staff Hours]],NonNurse[[#This Row],[Other Social Work Staff Hours]])/NonNurse[[#This Row],[MDS Census]]</f>
        <v>0.1350553972776195</v>
      </c>
      <c r="P71" s="6">
        <v>4.9640217391304349</v>
      </c>
      <c r="Q71" s="6">
        <v>9.6805434782608693</v>
      </c>
      <c r="R71" s="6">
        <f>SUM(NonNurse[[#This Row],[Qualified Activities Professional Hours]],NonNurse[[#This Row],[Other Activities Professional Hours]])/NonNurse[[#This Row],[MDS Census]]</f>
        <v>0.21324786324786321</v>
      </c>
      <c r="S71" s="6">
        <v>3.9981521739130441</v>
      </c>
      <c r="T71" s="6">
        <v>11.074130434782608</v>
      </c>
      <c r="U71" s="6">
        <v>0</v>
      </c>
      <c r="V71" s="6">
        <f>SUM(NonNurse[[#This Row],[Occupational Therapist Hours]],NonNurse[[#This Row],[OT Assistant Hours]],NonNurse[[#This Row],[OT Aide Hours]])/NonNurse[[#This Row],[MDS Census]]</f>
        <v>0.21947610003165557</v>
      </c>
      <c r="W71" s="6">
        <v>4.2105434782608686</v>
      </c>
      <c r="X71" s="6">
        <v>7.4560869565217383</v>
      </c>
      <c r="Y71" s="6">
        <v>0</v>
      </c>
      <c r="Z71" s="6">
        <f>SUM(NonNurse[[#This Row],[Physical Therapist (PT) Hours]],NonNurse[[#This Row],[PT Assistant Hours]],NonNurse[[#This Row],[PT Aide Hours]])/NonNurse[[#This Row],[MDS Census]]</f>
        <v>0.16988445710667929</v>
      </c>
      <c r="AA71" s="6">
        <v>0</v>
      </c>
      <c r="AB71" s="6">
        <v>0</v>
      </c>
      <c r="AC71" s="6">
        <v>0</v>
      </c>
      <c r="AD71" s="6">
        <v>0</v>
      </c>
      <c r="AE71" s="6">
        <v>0</v>
      </c>
      <c r="AF71" s="6">
        <v>0</v>
      </c>
      <c r="AG71" s="6">
        <v>0</v>
      </c>
      <c r="AH71" s="1">
        <v>395959</v>
      </c>
      <c r="AI71">
        <v>3</v>
      </c>
    </row>
    <row r="72" spans="1:35" x14ac:dyDescent="0.25">
      <c r="A72" t="s">
        <v>721</v>
      </c>
      <c r="B72" t="s">
        <v>431</v>
      </c>
      <c r="C72" t="s">
        <v>969</v>
      </c>
      <c r="D72" t="s">
        <v>764</v>
      </c>
      <c r="E72" s="6">
        <v>15.782608695652174</v>
      </c>
      <c r="F72" s="6">
        <v>5.1304347826086953</v>
      </c>
      <c r="G72" s="6">
        <v>0.28260869565217389</v>
      </c>
      <c r="H72" s="6">
        <v>4.3478260869565216E-2</v>
      </c>
      <c r="I72" s="6">
        <v>0</v>
      </c>
      <c r="J72" s="6">
        <v>0</v>
      </c>
      <c r="K72" s="6">
        <v>0</v>
      </c>
      <c r="L72" s="6">
        <v>0.38847826086956522</v>
      </c>
      <c r="M72" s="6">
        <v>5.2173913043478262</v>
      </c>
      <c r="N72" s="6">
        <v>0</v>
      </c>
      <c r="O72" s="6">
        <f>SUM(NonNurse[[#This Row],[Qualified Social Work Staff Hours]],NonNurse[[#This Row],[Other Social Work Staff Hours]])/NonNurse[[#This Row],[MDS Census]]</f>
        <v>0.33057851239669422</v>
      </c>
      <c r="P72" s="6">
        <v>3.7554347826086958</v>
      </c>
      <c r="Q72" s="6">
        <v>1.576086956521739</v>
      </c>
      <c r="R72" s="6">
        <f>SUM(NonNurse[[#This Row],[Qualified Activities Professional Hours]],NonNurse[[#This Row],[Other Activities Professional Hours]])/NonNurse[[#This Row],[MDS Census]]</f>
        <v>0.33780991735537191</v>
      </c>
      <c r="S72" s="6">
        <v>0.90086956521739137</v>
      </c>
      <c r="T72" s="6">
        <v>6.466086956521738</v>
      </c>
      <c r="U72" s="6">
        <v>0</v>
      </c>
      <c r="V72" s="6">
        <f>SUM(NonNurse[[#This Row],[Occupational Therapist Hours]],NonNurse[[#This Row],[OT Assistant Hours]],NonNurse[[#This Row],[OT Aide Hours]])/NonNurse[[#This Row],[MDS Census]]</f>
        <v>0.46677685950413217</v>
      </c>
      <c r="W72" s="6">
        <v>7.086086956521739</v>
      </c>
      <c r="X72" s="6">
        <v>0</v>
      </c>
      <c r="Y72" s="6">
        <v>0</v>
      </c>
      <c r="Z72" s="6">
        <f>SUM(NonNurse[[#This Row],[Physical Therapist (PT) Hours]],NonNurse[[#This Row],[PT Assistant Hours]],NonNurse[[#This Row],[PT Aide Hours]])/NonNurse[[#This Row],[MDS Census]]</f>
        <v>0.44898071625344355</v>
      </c>
      <c r="AA72" s="6">
        <v>0</v>
      </c>
      <c r="AB72" s="6">
        <v>0</v>
      </c>
      <c r="AC72" s="6">
        <v>0</v>
      </c>
      <c r="AD72" s="6">
        <v>0</v>
      </c>
      <c r="AE72" s="6">
        <v>0</v>
      </c>
      <c r="AF72" s="6">
        <v>0</v>
      </c>
      <c r="AG72" s="6">
        <v>0</v>
      </c>
      <c r="AH72" s="1">
        <v>395712</v>
      </c>
      <c r="AI72">
        <v>3</v>
      </c>
    </row>
    <row r="73" spans="1:35" x14ac:dyDescent="0.25">
      <c r="A73" t="s">
        <v>721</v>
      </c>
      <c r="B73" t="s">
        <v>260</v>
      </c>
      <c r="C73" t="s">
        <v>881</v>
      </c>
      <c r="D73" t="s">
        <v>774</v>
      </c>
      <c r="E73" s="6">
        <v>75.054347826086953</v>
      </c>
      <c r="F73" s="6">
        <v>4.7826086956521738</v>
      </c>
      <c r="G73" s="6">
        <v>0.30543478260869567</v>
      </c>
      <c r="H73" s="6">
        <v>0</v>
      </c>
      <c r="I73" s="6">
        <v>4.9130434782608692</v>
      </c>
      <c r="J73" s="6">
        <v>0</v>
      </c>
      <c r="K73" s="6">
        <v>0</v>
      </c>
      <c r="L73" s="6">
        <v>0</v>
      </c>
      <c r="M73" s="6">
        <v>4.9130434782608692</v>
      </c>
      <c r="N73" s="6">
        <v>0</v>
      </c>
      <c r="O73" s="6">
        <f>SUM(NonNurse[[#This Row],[Qualified Social Work Staff Hours]],NonNurse[[#This Row],[Other Social Work Staff Hours]])/NonNurse[[#This Row],[MDS Census]]</f>
        <v>6.545981173062998E-2</v>
      </c>
      <c r="P73" s="6">
        <v>0.52173913043478259</v>
      </c>
      <c r="Q73" s="6">
        <v>9.4375</v>
      </c>
      <c r="R73" s="6">
        <f>SUM(NonNurse[[#This Row],[Qualified Activities Professional Hours]],NonNurse[[#This Row],[Other Activities Professional Hours]])/NonNurse[[#This Row],[MDS Census]]</f>
        <v>0.1326937002172339</v>
      </c>
      <c r="S73" s="6">
        <v>0</v>
      </c>
      <c r="T73" s="6">
        <v>0</v>
      </c>
      <c r="U73" s="6">
        <v>0</v>
      </c>
      <c r="V73" s="6">
        <f>SUM(NonNurse[[#This Row],[Occupational Therapist Hours]],NonNurse[[#This Row],[OT Assistant Hours]],NonNurse[[#This Row],[OT Aide Hours]])/NonNurse[[#This Row],[MDS Census]]</f>
        <v>0</v>
      </c>
      <c r="W73" s="6">
        <v>0</v>
      </c>
      <c r="X73" s="6">
        <v>0</v>
      </c>
      <c r="Y73" s="6">
        <v>0</v>
      </c>
      <c r="Z73" s="6">
        <f>SUM(NonNurse[[#This Row],[Physical Therapist (PT) Hours]],NonNurse[[#This Row],[PT Assistant Hours]],NonNurse[[#This Row],[PT Aide Hours]])/NonNurse[[#This Row],[MDS Census]]</f>
        <v>0</v>
      </c>
      <c r="AA73" s="6">
        <v>0</v>
      </c>
      <c r="AB73" s="6">
        <v>0</v>
      </c>
      <c r="AC73" s="6">
        <v>0</v>
      </c>
      <c r="AD73" s="6">
        <v>0</v>
      </c>
      <c r="AE73" s="6">
        <v>0</v>
      </c>
      <c r="AF73" s="6">
        <v>0</v>
      </c>
      <c r="AG73" s="6">
        <v>0</v>
      </c>
      <c r="AH73" s="1">
        <v>395467</v>
      </c>
      <c r="AI73">
        <v>3</v>
      </c>
    </row>
    <row r="74" spans="1:35" x14ac:dyDescent="0.25">
      <c r="A74" t="s">
        <v>721</v>
      </c>
      <c r="B74" t="s">
        <v>470</v>
      </c>
      <c r="C74" t="s">
        <v>844</v>
      </c>
      <c r="D74" t="s">
        <v>780</v>
      </c>
      <c r="E74" s="6">
        <v>181.07608695652175</v>
      </c>
      <c r="F74" s="6">
        <v>4.3831521739130439</v>
      </c>
      <c r="G74" s="6">
        <v>0</v>
      </c>
      <c r="H74" s="6">
        <v>0</v>
      </c>
      <c r="I74" s="6">
        <v>0</v>
      </c>
      <c r="J74" s="6">
        <v>0</v>
      </c>
      <c r="K74" s="6">
        <v>0</v>
      </c>
      <c r="L74" s="6">
        <v>11.850543478260869</v>
      </c>
      <c r="M74" s="6">
        <v>15.309782608695652</v>
      </c>
      <c r="N74" s="6">
        <v>0</v>
      </c>
      <c r="O74" s="6">
        <f>SUM(NonNurse[[#This Row],[Qualified Social Work Staff Hours]],NonNurse[[#This Row],[Other Social Work Staff Hours]])/NonNurse[[#This Row],[MDS Census]]</f>
        <v>8.4548892490545646E-2</v>
      </c>
      <c r="P74" s="6">
        <v>3.9130434782608696</v>
      </c>
      <c r="Q74" s="6">
        <v>37.358695652173914</v>
      </c>
      <c r="R74" s="6">
        <f>SUM(NonNurse[[#This Row],[Qualified Activities Professional Hours]],NonNurse[[#This Row],[Other Activities Professional Hours]])/NonNurse[[#This Row],[MDS Census]]</f>
        <v>0.22792484542889727</v>
      </c>
      <c r="S74" s="6">
        <v>13.478260869565217</v>
      </c>
      <c r="T74" s="6">
        <v>21.160326086956523</v>
      </c>
      <c r="U74" s="6">
        <v>0</v>
      </c>
      <c r="V74" s="6">
        <f>SUM(NonNurse[[#This Row],[Occupational Therapist Hours]],NonNurse[[#This Row],[OT Assistant Hours]],NonNurse[[#This Row],[OT Aide Hours]])/NonNurse[[#This Row],[MDS Census]]</f>
        <v>0.1912929947775977</v>
      </c>
      <c r="W74" s="6">
        <v>11.415760869565217</v>
      </c>
      <c r="X74" s="6">
        <v>19.089673913043477</v>
      </c>
      <c r="Y74" s="6">
        <v>0</v>
      </c>
      <c r="Z74" s="6">
        <f>SUM(NonNurse[[#This Row],[Physical Therapist (PT) Hours]],NonNurse[[#This Row],[PT Assistant Hours]],NonNurse[[#This Row],[PT Aide Hours]])/NonNurse[[#This Row],[MDS Census]]</f>
        <v>0.16846749504772193</v>
      </c>
      <c r="AA74" s="6">
        <v>0</v>
      </c>
      <c r="AB74" s="6">
        <v>0</v>
      </c>
      <c r="AC74" s="6">
        <v>0</v>
      </c>
      <c r="AD74" s="6">
        <v>0</v>
      </c>
      <c r="AE74" s="6">
        <v>0</v>
      </c>
      <c r="AF74" s="6">
        <v>0</v>
      </c>
      <c r="AG74" s="6">
        <v>0</v>
      </c>
      <c r="AH74" s="1">
        <v>395770</v>
      </c>
      <c r="AI74">
        <v>3</v>
      </c>
    </row>
    <row r="75" spans="1:35" x14ac:dyDescent="0.25">
      <c r="A75" t="s">
        <v>721</v>
      </c>
      <c r="B75" t="s">
        <v>258</v>
      </c>
      <c r="C75" t="s">
        <v>903</v>
      </c>
      <c r="D75" t="s">
        <v>769</v>
      </c>
      <c r="E75" s="6">
        <v>506.83695652173913</v>
      </c>
      <c r="F75" s="6">
        <v>27.869565217391305</v>
      </c>
      <c r="G75" s="6">
        <v>2.1195652173913042</v>
      </c>
      <c r="H75" s="6">
        <v>4.6739130434782608</v>
      </c>
      <c r="I75" s="6">
        <v>10.336956521739131</v>
      </c>
      <c r="J75" s="6">
        <v>0</v>
      </c>
      <c r="K75" s="6">
        <v>0</v>
      </c>
      <c r="L75" s="6">
        <v>18.472173913043481</v>
      </c>
      <c r="M75" s="6">
        <v>40.929347826086953</v>
      </c>
      <c r="N75" s="6">
        <v>0</v>
      </c>
      <c r="O75" s="6">
        <f>SUM(NonNurse[[#This Row],[Qualified Social Work Staff Hours]],NonNurse[[#This Row],[Other Social Work Staff Hours]])/NonNurse[[#This Row],[MDS Census]]</f>
        <v>8.0754466104784567E-2</v>
      </c>
      <c r="P75" s="6">
        <v>29.929347826086957</v>
      </c>
      <c r="Q75" s="6">
        <v>51.627717391304351</v>
      </c>
      <c r="R75" s="6">
        <f>SUM(NonNurse[[#This Row],[Qualified Activities Professional Hours]],NonNurse[[#This Row],[Other Activities Professional Hours]])/NonNurse[[#This Row],[MDS Census]]</f>
        <v>0.160913809002981</v>
      </c>
      <c r="S75" s="6">
        <v>18.662391304347825</v>
      </c>
      <c r="T75" s="6">
        <v>40.491847826086953</v>
      </c>
      <c r="U75" s="6">
        <v>0</v>
      </c>
      <c r="V75" s="6">
        <f>SUM(NonNurse[[#This Row],[Occupational Therapist Hours]],NonNurse[[#This Row],[OT Assistant Hours]],NonNurse[[#This Row],[OT Aide Hours]])/NonNurse[[#This Row],[MDS Census]]</f>
        <v>0.11671256085268823</v>
      </c>
      <c r="W75" s="6">
        <v>20.806413043478258</v>
      </c>
      <c r="X75" s="6">
        <v>57.402826086956509</v>
      </c>
      <c r="Y75" s="6">
        <v>0</v>
      </c>
      <c r="Z75" s="6">
        <f>SUM(NonNurse[[#This Row],[Physical Therapist (PT) Hours]],NonNurse[[#This Row],[PT Assistant Hours]],NonNurse[[#This Row],[PT Aide Hours]])/NonNurse[[#This Row],[MDS Census]]</f>
        <v>0.15430847755688518</v>
      </c>
      <c r="AA75" s="6">
        <v>0</v>
      </c>
      <c r="AB75" s="6">
        <v>4.6630434782608692</v>
      </c>
      <c r="AC75" s="6">
        <v>0</v>
      </c>
      <c r="AD75" s="6">
        <v>0</v>
      </c>
      <c r="AE75" s="6">
        <v>3.652173913043478</v>
      </c>
      <c r="AF75" s="6">
        <v>0</v>
      </c>
      <c r="AG75" s="6">
        <v>0</v>
      </c>
      <c r="AH75" s="1">
        <v>395465</v>
      </c>
      <c r="AI75">
        <v>3</v>
      </c>
    </row>
    <row r="76" spans="1:35" x14ac:dyDescent="0.25">
      <c r="A76" t="s">
        <v>721</v>
      </c>
      <c r="B76" t="s">
        <v>582</v>
      </c>
      <c r="C76" t="s">
        <v>881</v>
      </c>
      <c r="D76" t="s">
        <v>774</v>
      </c>
      <c r="E76" s="6">
        <v>154.78260869565219</v>
      </c>
      <c r="F76" s="6">
        <v>5.7391304347826084</v>
      </c>
      <c r="G76" s="6">
        <v>4.3043478260869561</v>
      </c>
      <c r="H76" s="6">
        <v>0.56521739130434778</v>
      </c>
      <c r="I76" s="6">
        <v>0</v>
      </c>
      <c r="J76" s="6">
        <v>0</v>
      </c>
      <c r="K76" s="6">
        <v>0</v>
      </c>
      <c r="L76" s="6">
        <v>0.83445652173913054</v>
      </c>
      <c r="M76" s="6">
        <v>10.824021739130435</v>
      </c>
      <c r="N76" s="6">
        <v>0</v>
      </c>
      <c r="O76" s="6">
        <f>SUM(NonNurse[[#This Row],[Qualified Social Work Staff Hours]],NonNurse[[#This Row],[Other Social Work Staff Hours]])/NonNurse[[#This Row],[MDS Census]]</f>
        <v>6.9930477528089882E-2</v>
      </c>
      <c r="P76" s="6">
        <v>2.5703260869565221</v>
      </c>
      <c r="Q76" s="6">
        <v>20.635869565217394</v>
      </c>
      <c r="R76" s="6">
        <f>SUM(NonNurse[[#This Row],[Qualified Activities Professional Hours]],NonNurse[[#This Row],[Other Activities Professional Hours]])/NonNurse[[#This Row],[MDS Census]]</f>
        <v>0.14992766853932585</v>
      </c>
      <c r="S76" s="6">
        <v>10.32217391304348</v>
      </c>
      <c r="T76" s="6">
        <v>0</v>
      </c>
      <c r="U76" s="6">
        <v>9.804347826086957</v>
      </c>
      <c r="V76" s="6">
        <f>SUM(NonNurse[[#This Row],[Occupational Therapist Hours]],NonNurse[[#This Row],[OT Assistant Hours]],NonNurse[[#This Row],[OT Aide Hours]])/NonNurse[[#This Row],[MDS Census]]</f>
        <v>0.13003089887640451</v>
      </c>
      <c r="W76" s="6">
        <v>14.204239130434782</v>
      </c>
      <c r="X76" s="6">
        <v>10.103152173913044</v>
      </c>
      <c r="Y76" s="6">
        <v>0</v>
      </c>
      <c r="Z76" s="6">
        <f>SUM(NonNurse[[#This Row],[Physical Therapist (PT) Hours]],NonNurse[[#This Row],[PT Assistant Hours]],NonNurse[[#This Row],[PT Aide Hours]])/NonNurse[[#This Row],[MDS Census]]</f>
        <v>0.15704213483146065</v>
      </c>
      <c r="AA76" s="6">
        <v>0</v>
      </c>
      <c r="AB76" s="6">
        <v>0</v>
      </c>
      <c r="AC76" s="6">
        <v>0</v>
      </c>
      <c r="AD76" s="6">
        <v>0</v>
      </c>
      <c r="AE76" s="6">
        <v>0</v>
      </c>
      <c r="AF76" s="6">
        <v>0</v>
      </c>
      <c r="AG76" s="6">
        <v>0</v>
      </c>
      <c r="AH76" s="1">
        <v>395950</v>
      </c>
      <c r="AI76">
        <v>3</v>
      </c>
    </row>
    <row r="77" spans="1:35" x14ac:dyDescent="0.25">
      <c r="A77" t="s">
        <v>721</v>
      </c>
      <c r="B77" t="s">
        <v>476</v>
      </c>
      <c r="C77" t="s">
        <v>1076</v>
      </c>
      <c r="D77" t="s">
        <v>798</v>
      </c>
      <c r="E77" s="6">
        <v>167.08695652173913</v>
      </c>
      <c r="F77" s="6">
        <v>55.369565217391305</v>
      </c>
      <c r="G77" s="6">
        <v>1.3043478260869565</v>
      </c>
      <c r="H77" s="6">
        <v>0.66847826086956519</v>
      </c>
      <c r="I77" s="6">
        <v>10.956521739130435</v>
      </c>
      <c r="J77" s="6">
        <v>0</v>
      </c>
      <c r="K77" s="6">
        <v>0</v>
      </c>
      <c r="L77" s="6">
        <v>5.415</v>
      </c>
      <c r="M77" s="6">
        <v>14.369565217391305</v>
      </c>
      <c r="N77" s="6">
        <v>0</v>
      </c>
      <c r="O77" s="6">
        <f>SUM(NonNurse[[#This Row],[Qualified Social Work Staff Hours]],NonNurse[[#This Row],[Other Social Work Staff Hours]])/NonNurse[[#This Row],[MDS Census]]</f>
        <v>8.6000520426749938E-2</v>
      </c>
      <c r="P77" s="6">
        <v>31.002717391304348</v>
      </c>
      <c r="Q77" s="6">
        <v>0</v>
      </c>
      <c r="R77" s="6">
        <f>SUM(NonNurse[[#This Row],[Qualified Activities Professional Hours]],NonNurse[[#This Row],[Other Activities Professional Hours]])/NonNurse[[#This Row],[MDS Census]]</f>
        <v>0.18554839968774395</v>
      </c>
      <c r="S77" s="6">
        <v>7.6572826086956498</v>
      </c>
      <c r="T77" s="6">
        <v>23.350652173913037</v>
      </c>
      <c r="U77" s="6">
        <v>0</v>
      </c>
      <c r="V77" s="6">
        <f>SUM(NonNurse[[#This Row],[Occupational Therapist Hours]],NonNurse[[#This Row],[OT Assistant Hours]],NonNurse[[#This Row],[OT Aide Hours]])/NonNurse[[#This Row],[MDS Census]]</f>
        <v>0.18557962529274</v>
      </c>
      <c r="W77" s="6">
        <v>8.0655434782608708</v>
      </c>
      <c r="X77" s="6">
        <v>12.966956521739132</v>
      </c>
      <c r="Y77" s="6">
        <v>0</v>
      </c>
      <c r="Z77" s="6">
        <f>SUM(NonNurse[[#This Row],[Physical Therapist (PT) Hours]],NonNurse[[#This Row],[PT Assistant Hours]],NonNurse[[#This Row],[PT Aide Hours]])/NonNurse[[#This Row],[MDS Census]]</f>
        <v>0.12587756960707783</v>
      </c>
      <c r="AA77" s="6">
        <v>0</v>
      </c>
      <c r="AB77" s="6">
        <v>0</v>
      </c>
      <c r="AC77" s="6">
        <v>0</v>
      </c>
      <c r="AD77" s="6">
        <v>0</v>
      </c>
      <c r="AE77" s="6">
        <v>0</v>
      </c>
      <c r="AF77" s="6">
        <v>0</v>
      </c>
      <c r="AG77" s="6">
        <v>0</v>
      </c>
      <c r="AH77" s="1">
        <v>395779</v>
      </c>
      <c r="AI77">
        <v>3</v>
      </c>
    </row>
    <row r="78" spans="1:35" x14ac:dyDescent="0.25">
      <c r="A78" t="s">
        <v>721</v>
      </c>
      <c r="B78" t="s">
        <v>580</v>
      </c>
      <c r="C78" t="s">
        <v>901</v>
      </c>
      <c r="D78" t="s">
        <v>734</v>
      </c>
      <c r="E78" s="6">
        <v>44.239436619718312</v>
      </c>
      <c r="F78" s="6">
        <v>5.295774647887324</v>
      </c>
      <c r="G78" s="6">
        <v>0.1619718309859155</v>
      </c>
      <c r="H78" s="6">
        <v>0.3380281690140845</v>
      </c>
      <c r="I78" s="6">
        <v>4.830985915492958</v>
      </c>
      <c r="J78" s="6">
        <v>0</v>
      </c>
      <c r="K78" s="6">
        <v>0</v>
      </c>
      <c r="L78" s="6">
        <v>1.4487323943661969</v>
      </c>
      <c r="M78" s="6">
        <v>0</v>
      </c>
      <c r="N78" s="6">
        <v>5.186619718309859</v>
      </c>
      <c r="O78" s="6">
        <f>SUM(NonNurse[[#This Row],[Qualified Social Work Staff Hours]],NonNurse[[#This Row],[Other Social Work Staff Hours]])/NonNurse[[#This Row],[MDS Census]]</f>
        <v>0.11723973256924546</v>
      </c>
      <c r="P78" s="6">
        <v>3.242957746478873</v>
      </c>
      <c r="Q78" s="6">
        <v>8.2992957746478879</v>
      </c>
      <c r="R78" s="6">
        <f>SUM(NonNurse[[#This Row],[Qualified Activities Professional Hours]],NonNurse[[#This Row],[Other Activities Professional Hours]])/NonNurse[[#This Row],[MDS Census]]</f>
        <v>0.26090417064629096</v>
      </c>
      <c r="S78" s="6">
        <v>3.2221126760563372</v>
      </c>
      <c r="T78" s="6">
        <v>6.0874647887323929</v>
      </c>
      <c r="U78" s="6">
        <v>0</v>
      </c>
      <c r="V78" s="6">
        <f>SUM(NonNurse[[#This Row],[Occupational Therapist Hours]],NonNurse[[#This Row],[OT Assistant Hours]],NonNurse[[#This Row],[OT Aide Hours]])/NonNurse[[#This Row],[MDS Census]]</f>
        <v>0.21043616682585159</v>
      </c>
      <c r="W78" s="6">
        <v>2.0905633802816896</v>
      </c>
      <c r="X78" s="6">
        <v>3.3135211267605627</v>
      </c>
      <c r="Y78" s="6">
        <v>0</v>
      </c>
      <c r="Z78" s="6">
        <f>SUM(NonNurse[[#This Row],[Physical Therapist (PT) Hours]],NonNurse[[#This Row],[PT Assistant Hours]],NonNurse[[#This Row],[PT Aide Hours]])/NonNurse[[#This Row],[MDS Census]]</f>
        <v>0.12215536453358801</v>
      </c>
      <c r="AA78" s="6">
        <v>0</v>
      </c>
      <c r="AB78" s="6">
        <v>0</v>
      </c>
      <c r="AC78" s="6">
        <v>0</v>
      </c>
      <c r="AD78" s="6">
        <v>0</v>
      </c>
      <c r="AE78" s="6">
        <v>0</v>
      </c>
      <c r="AF78" s="6">
        <v>0</v>
      </c>
      <c r="AG78" s="6">
        <v>0</v>
      </c>
      <c r="AH78" s="1">
        <v>395944</v>
      </c>
      <c r="AI78">
        <v>3</v>
      </c>
    </row>
    <row r="79" spans="1:35" x14ac:dyDescent="0.25">
      <c r="A79" t="s">
        <v>721</v>
      </c>
      <c r="B79" t="s">
        <v>146</v>
      </c>
      <c r="C79" t="s">
        <v>827</v>
      </c>
      <c r="D79" t="s">
        <v>767</v>
      </c>
      <c r="E79" s="6">
        <v>45.478260869565219</v>
      </c>
      <c r="F79" s="6">
        <v>0</v>
      </c>
      <c r="G79" s="6">
        <v>0</v>
      </c>
      <c r="H79" s="6">
        <v>5.4239130434782609E-2</v>
      </c>
      <c r="I79" s="6">
        <v>4.3913043478260869</v>
      </c>
      <c r="J79" s="6">
        <v>0</v>
      </c>
      <c r="K79" s="6">
        <v>0</v>
      </c>
      <c r="L79" s="6">
        <v>5.0775000000000015</v>
      </c>
      <c r="M79" s="6">
        <v>0</v>
      </c>
      <c r="N79" s="6">
        <v>0</v>
      </c>
      <c r="O79" s="6">
        <f>SUM(NonNurse[[#This Row],[Qualified Social Work Staff Hours]],NonNurse[[#This Row],[Other Social Work Staff Hours]])/NonNurse[[#This Row],[MDS Census]]</f>
        <v>0</v>
      </c>
      <c r="P79" s="6">
        <v>0</v>
      </c>
      <c r="Q79" s="6">
        <v>16.901630434782614</v>
      </c>
      <c r="R79" s="6">
        <f>SUM(NonNurse[[#This Row],[Qualified Activities Professional Hours]],NonNurse[[#This Row],[Other Activities Professional Hours]])/NonNurse[[#This Row],[MDS Census]]</f>
        <v>0.3716419694072659</v>
      </c>
      <c r="S79" s="6">
        <v>4.6071739130434786</v>
      </c>
      <c r="T79" s="6">
        <v>8.3059782608695638</v>
      </c>
      <c r="U79" s="6">
        <v>0</v>
      </c>
      <c r="V79" s="6">
        <f>SUM(NonNurse[[#This Row],[Occupational Therapist Hours]],NonNurse[[#This Row],[OT Assistant Hours]],NonNurse[[#This Row],[OT Aide Hours]])/NonNurse[[#This Row],[MDS Census]]</f>
        <v>0.28394120458891009</v>
      </c>
      <c r="W79" s="6">
        <v>13.515652173913042</v>
      </c>
      <c r="X79" s="6">
        <v>4.6025000000000009</v>
      </c>
      <c r="Y79" s="6">
        <v>0</v>
      </c>
      <c r="Z79" s="6">
        <f>SUM(NonNurse[[#This Row],[Physical Therapist (PT) Hours]],NonNurse[[#This Row],[PT Assistant Hours]],NonNurse[[#This Row],[PT Aide Hours]])/NonNurse[[#This Row],[MDS Census]]</f>
        <v>0.39839149139579344</v>
      </c>
      <c r="AA79" s="6">
        <v>0</v>
      </c>
      <c r="AB79" s="6">
        <v>0</v>
      </c>
      <c r="AC79" s="6">
        <v>0</v>
      </c>
      <c r="AD79" s="6">
        <v>0</v>
      </c>
      <c r="AE79" s="6">
        <v>0</v>
      </c>
      <c r="AF79" s="6">
        <v>0</v>
      </c>
      <c r="AG79" s="6">
        <v>0</v>
      </c>
      <c r="AH79" s="1">
        <v>395305</v>
      </c>
      <c r="AI79">
        <v>3</v>
      </c>
    </row>
    <row r="80" spans="1:35" x14ac:dyDescent="0.25">
      <c r="A80" t="s">
        <v>721</v>
      </c>
      <c r="B80" t="s">
        <v>248</v>
      </c>
      <c r="C80" t="s">
        <v>881</v>
      </c>
      <c r="D80" t="s">
        <v>774</v>
      </c>
      <c r="E80" s="6">
        <v>163.97826086956522</v>
      </c>
      <c r="F80" s="6">
        <v>4.6956521739130439</v>
      </c>
      <c r="G80" s="6">
        <v>1.1963043478260871</v>
      </c>
      <c r="H80" s="6">
        <v>0.88467391304347809</v>
      </c>
      <c r="I80" s="6">
        <v>5.2065217391304346</v>
      </c>
      <c r="J80" s="6">
        <v>0</v>
      </c>
      <c r="K80" s="6">
        <v>4.6086956521739131</v>
      </c>
      <c r="L80" s="6">
        <v>4.0351086956521742</v>
      </c>
      <c r="M80" s="6">
        <v>9.3821739130434754</v>
      </c>
      <c r="N80" s="6">
        <v>0</v>
      </c>
      <c r="O80" s="6">
        <f>SUM(NonNurse[[#This Row],[Qualified Social Work Staff Hours]],NonNurse[[#This Row],[Other Social Work Staff Hours]])/NonNurse[[#This Row],[MDS Census]]</f>
        <v>5.7215961818904926E-2</v>
      </c>
      <c r="P80" s="6">
        <v>0</v>
      </c>
      <c r="Q80" s="6">
        <v>25.014456521739131</v>
      </c>
      <c r="R80" s="6">
        <f>SUM(NonNurse[[#This Row],[Qualified Activities Professional Hours]],NonNurse[[#This Row],[Other Activities Professional Hours]])/NonNurse[[#This Row],[MDS Census]]</f>
        <v>0.15254739493570199</v>
      </c>
      <c r="S80" s="6">
        <v>4.934239130434781</v>
      </c>
      <c r="T80" s="6">
        <v>9.805760869565221</v>
      </c>
      <c r="U80" s="6">
        <v>0</v>
      </c>
      <c r="V80" s="6">
        <f>SUM(NonNurse[[#This Row],[Occupational Therapist Hours]],NonNurse[[#This Row],[OT Assistant Hours]],NonNurse[[#This Row],[OT Aide Hours]])/NonNurse[[#This Row],[MDS Census]]</f>
        <v>8.9889964205223397E-2</v>
      </c>
      <c r="W80" s="6">
        <v>4.8439130434782598</v>
      </c>
      <c r="X80" s="6">
        <v>9.6978260869565194</v>
      </c>
      <c r="Y80" s="6">
        <v>0</v>
      </c>
      <c r="Z80" s="6">
        <f>SUM(NonNurse[[#This Row],[Physical Therapist (PT) Hours]],NonNurse[[#This Row],[PT Assistant Hours]],NonNurse[[#This Row],[PT Aide Hours]])/NonNurse[[#This Row],[MDS Census]]</f>
        <v>8.8680896195147796E-2</v>
      </c>
      <c r="AA80" s="6">
        <v>0</v>
      </c>
      <c r="AB80" s="6">
        <v>5.0326086956521738</v>
      </c>
      <c r="AC80" s="6">
        <v>0</v>
      </c>
      <c r="AD80" s="6">
        <v>0</v>
      </c>
      <c r="AE80" s="6">
        <v>0</v>
      </c>
      <c r="AF80" s="6">
        <v>0</v>
      </c>
      <c r="AG80" s="6">
        <v>0</v>
      </c>
      <c r="AH80" s="1">
        <v>395449</v>
      </c>
      <c r="AI80">
        <v>3</v>
      </c>
    </row>
    <row r="81" spans="1:35" x14ac:dyDescent="0.25">
      <c r="A81" t="s">
        <v>721</v>
      </c>
      <c r="B81" t="s">
        <v>572</v>
      </c>
      <c r="C81" t="s">
        <v>813</v>
      </c>
      <c r="D81" t="s">
        <v>755</v>
      </c>
      <c r="E81" s="6">
        <v>54.75</v>
      </c>
      <c r="F81" s="6">
        <v>5.4619565217391308</v>
      </c>
      <c r="G81" s="6">
        <v>0.37228260869565216</v>
      </c>
      <c r="H81" s="6">
        <v>0.31521739130434784</v>
      </c>
      <c r="I81" s="6">
        <v>1.3043478260869565</v>
      </c>
      <c r="J81" s="6">
        <v>0</v>
      </c>
      <c r="K81" s="6">
        <v>0</v>
      </c>
      <c r="L81" s="6">
        <v>1.2992391304347826</v>
      </c>
      <c r="M81" s="6">
        <v>0</v>
      </c>
      <c r="N81" s="6">
        <v>3.5054347826086958</v>
      </c>
      <c r="O81" s="6">
        <f>SUM(NonNurse[[#This Row],[Qualified Social Work Staff Hours]],NonNurse[[#This Row],[Other Social Work Staff Hours]])/NonNurse[[#This Row],[MDS Census]]</f>
        <v>6.4026206075044667E-2</v>
      </c>
      <c r="P81" s="6">
        <v>5.1902173913043477</v>
      </c>
      <c r="Q81" s="6">
        <v>0</v>
      </c>
      <c r="R81" s="6">
        <f>SUM(NonNurse[[#This Row],[Qualified Activities Professional Hours]],NonNurse[[#This Row],[Other Activities Professional Hours]])/NonNurse[[#This Row],[MDS Census]]</f>
        <v>9.4798491165376211E-2</v>
      </c>
      <c r="S81" s="6">
        <v>7.1603260869565188</v>
      </c>
      <c r="T81" s="6">
        <v>2.5832608695652182</v>
      </c>
      <c r="U81" s="6">
        <v>0</v>
      </c>
      <c r="V81" s="6">
        <f>SUM(NonNurse[[#This Row],[Occupational Therapist Hours]],NonNurse[[#This Row],[OT Assistant Hours]],NonNurse[[#This Row],[OT Aide Hours]])/NonNurse[[#This Row],[MDS Census]]</f>
        <v>0.17796505856660708</v>
      </c>
      <c r="W81" s="6">
        <v>3.3451086956521752</v>
      </c>
      <c r="X81" s="6">
        <v>6.7553260869565221</v>
      </c>
      <c r="Y81" s="6">
        <v>0</v>
      </c>
      <c r="Z81" s="6">
        <f>SUM(NonNurse[[#This Row],[Physical Therapist (PT) Hours]],NonNurse[[#This Row],[PT Assistant Hours]],NonNurse[[#This Row],[PT Aide Hours]])/NonNurse[[#This Row],[MDS Census]]</f>
        <v>0.18448282707961092</v>
      </c>
      <c r="AA81" s="6">
        <v>0</v>
      </c>
      <c r="AB81" s="6">
        <v>0</v>
      </c>
      <c r="AC81" s="6">
        <v>0</v>
      </c>
      <c r="AD81" s="6">
        <v>0</v>
      </c>
      <c r="AE81" s="6">
        <v>0</v>
      </c>
      <c r="AF81" s="6">
        <v>0</v>
      </c>
      <c r="AG81" s="6">
        <v>0</v>
      </c>
      <c r="AH81" s="1">
        <v>395923</v>
      </c>
      <c r="AI81">
        <v>3</v>
      </c>
    </row>
    <row r="82" spans="1:35" x14ac:dyDescent="0.25">
      <c r="A82" t="s">
        <v>721</v>
      </c>
      <c r="B82" t="s">
        <v>160</v>
      </c>
      <c r="C82" t="s">
        <v>881</v>
      </c>
      <c r="D82" t="s">
        <v>736</v>
      </c>
      <c r="E82" s="6">
        <v>168.29347826086956</v>
      </c>
      <c r="F82" s="6">
        <v>0</v>
      </c>
      <c r="G82" s="6">
        <v>1.6956521739130435</v>
      </c>
      <c r="H82" s="6">
        <v>0.98369565217391308</v>
      </c>
      <c r="I82" s="6">
        <v>5.4456521739130439</v>
      </c>
      <c r="J82" s="6">
        <v>0</v>
      </c>
      <c r="K82" s="6">
        <v>0</v>
      </c>
      <c r="L82" s="6">
        <v>7.3699999999999974</v>
      </c>
      <c r="M82" s="6">
        <v>0</v>
      </c>
      <c r="N82" s="6">
        <v>2.7646739130434779</v>
      </c>
      <c r="O82" s="6">
        <f>SUM(NonNurse[[#This Row],[Qualified Social Work Staff Hours]],NonNurse[[#This Row],[Other Social Work Staff Hours]])/NonNurse[[#This Row],[MDS Census]]</f>
        <v>1.642769489117096E-2</v>
      </c>
      <c r="P82" s="6">
        <v>0</v>
      </c>
      <c r="Q82" s="6">
        <v>14.103695652173913</v>
      </c>
      <c r="R82" s="6">
        <f>SUM(NonNurse[[#This Row],[Qualified Activities Professional Hours]],NonNurse[[#This Row],[Other Activities Professional Hours]])/NonNurse[[#This Row],[MDS Census]]</f>
        <v>8.3804172318026227E-2</v>
      </c>
      <c r="S82" s="6">
        <v>12.24652173913044</v>
      </c>
      <c r="T82" s="6">
        <v>9.980434782608695</v>
      </c>
      <c r="U82" s="6">
        <v>0</v>
      </c>
      <c r="V82" s="6">
        <f>SUM(NonNurse[[#This Row],[Occupational Therapist Hours]],NonNurse[[#This Row],[OT Assistant Hours]],NonNurse[[#This Row],[OT Aide Hours]])/NonNurse[[#This Row],[MDS Census]]</f>
        <v>0.13207259575017763</v>
      </c>
      <c r="W82" s="6">
        <v>13.72739130434783</v>
      </c>
      <c r="X82" s="6">
        <v>14.361847826086956</v>
      </c>
      <c r="Y82" s="6">
        <v>0</v>
      </c>
      <c r="Z82" s="6">
        <f>SUM(NonNurse[[#This Row],[Physical Therapist (PT) Hours]],NonNurse[[#This Row],[PT Assistant Hours]],NonNurse[[#This Row],[PT Aide Hours]])/NonNurse[[#This Row],[MDS Census]]</f>
        <v>0.16690628431182589</v>
      </c>
      <c r="AA82" s="6">
        <v>1.6304347826086956</v>
      </c>
      <c r="AB82" s="6">
        <v>0</v>
      </c>
      <c r="AC82" s="6">
        <v>0</v>
      </c>
      <c r="AD82" s="6">
        <v>89.885326086956525</v>
      </c>
      <c r="AE82" s="6">
        <v>0</v>
      </c>
      <c r="AF82" s="6">
        <v>0</v>
      </c>
      <c r="AG82" s="6">
        <v>1.0869565217391304</v>
      </c>
      <c r="AH82" s="1">
        <v>395330</v>
      </c>
      <c r="AI82">
        <v>3</v>
      </c>
    </row>
    <row r="83" spans="1:35" x14ac:dyDescent="0.25">
      <c r="A83" t="s">
        <v>721</v>
      </c>
      <c r="B83" t="s">
        <v>164</v>
      </c>
      <c r="C83" t="s">
        <v>977</v>
      </c>
      <c r="D83" t="s">
        <v>736</v>
      </c>
      <c r="E83" s="6">
        <v>159.22826086956522</v>
      </c>
      <c r="F83" s="6">
        <v>5.5652173913043477</v>
      </c>
      <c r="G83" s="6">
        <v>0.52173913043478259</v>
      </c>
      <c r="H83" s="6">
        <v>0</v>
      </c>
      <c r="I83" s="6">
        <v>5.5652173913043477</v>
      </c>
      <c r="J83" s="6">
        <v>0</v>
      </c>
      <c r="K83" s="6">
        <v>0</v>
      </c>
      <c r="L83" s="6">
        <v>0</v>
      </c>
      <c r="M83" s="6">
        <v>5.7010869565217392</v>
      </c>
      <c r="N83" s="6">
        <v>7.8713043478260865</v>
      </c>
      <c r="O83" s="6">
        <f>SUM(NonNurse[[#This Row],[Qualified Social Work Staff Hours]],NonNurse[[#This Row],[Other Social Work Staff Hours]])/NonNurse[[#This Row],[MDS Census]]</f>
        <v>8.5238582838418994E-2</v>
      </c>
      <c r="P83" s="6">
        <v>5.0670652173913053</v>
      </c>
      <c r="Q83" s="6">
        <v>11.532500000000002</v>
      </c>
      <c r="R83" s="6">
        <f>SUM(NonNurse[[#This Row],[Qualified Activities Professional Hours]],NonNurse[[#This Row],[Other Activities Professional Hours]])/NonNurse[[#This Row],[MDS Census]]</f>
        <v>0.10425011946207935</v>
      </c>
      <c r="S83" s="6">
        <v>14.765760869565218</v>
      </c>
      <c r="T83" s="6">
        <v>10.474782608695655</v>
      </c>
      <c r="U83" s="6">
        <v>0</v>
      </c>
      <c r="V83" s="6">
        <f>SUM(NonNurse[[#This Row],[Occupational Therapist Hours]],NonNurse[[#This Row],[OT Assistant Hours]],NonNurse[[#This Row],[OT Aide Hours]])/NonNurse[[#This Row],[MDS Census]]</f>
        <v>0.15851798757594379</v>
      </c>
      <c r="W83" s="6">
        <v>13.451304347826092</v>
      </c>
      <c r="X83" s="6">
        <v>1.8128260869565218</v>
      </c>
      <c r="Y83" s="6">
        <v>0</v>
      </c>
      <c r="Z83" s="6">
        <f>SUM(NonNurse[[#This Row],[Physical Therapist (PT) Hours]],NonNurse[[#This Row],[PT Assistant Hours]],NonNurse[[#This Row],[PT Aide Hours]])/NonNurse[[#This Row],[MDS Census]]</f>
        <v>9.5863198853164064E-2</v>
      </c>
      <c r="AA83" s="6">
        <v>0</v>
      </c>
      <c r="AB83" s="6">
        <v>0</v>
      </c>
      <c r="AC83" s="6">
        <v>0</v>
      </c>
      <c r="AD83" s="6">
        <v>0</v>
      </c>
      <c r="AE83" s="6">
        <v>4.7934782608695654</v>
      </c>
      <c r="AF83" s="6">
        <v>0</v>
      </c>
      <c r="AG83" s="6">
        <v>0</v>
      </c>
      <c r="AH83" s="1">
        <v>395334</v>
      </c>
      <c r="AI83">
        <v>3</v>
      </c>
    </row>
    <row r="84" spans="1:35" x14ac:dyDescent="0.25">
      <c r="A84" t="s">
        <v>721</v>
      </c>
      <c r="B84" t="s">
        <v>310</v>
      </c>
      <c r="C84" t="s">
        <v>1031</v>
      </c>
      <c r="D84" t="s">
        <v>768</v>
      </c>
      <c r="E84" s="6">
        <v>100.95652173913044</v>
      </c>
      <c r="F84" s="6">
        <v>4.6567391304347829</v>
      </c>
      <c r="G84" s="6">
        <v>0</v>
      </c>
      <c r="H84" s="6">
        <v>0</v>
      </c>
      <c r="I84" s="6">
        <v>2.2717391304347827</v>
      </c>
      <c r="J84" s="6">
        <v>0</v>
      </c>
      <c r="K84" s="6">
        <v>0</v>
      </c>
      <c r="L84" s="6">
        <v>7.9608695652173926</v>
      </c>
      <c r="M84" s="6">
        <v>4.7063043478260864</v>
      </c>
      <c r="N84" s="6">
        <v>0</v>
      </c>
      <c r="O84" s="6">
        <f>SUM(NonNurse[[#This Row],[Qualified Social Work Staff Hours]],NonNurse[[#This Row],[Other Social Work Staff Hours]])/NonNurse[[#This Row],[MDS Census]]</f>
        <v>4.6617140396210156E-2</v>
      </c>
      <c r="P84" s="6">
        <v>4.4254347826086962</v>
      </c>
      <c r="Q84" s="6">
        <v>9.9991304347826091</v>
      </c>
      <c r="R84" s="6">
        <f>SUM(NonNurse[[#This Row],[Qualified Activities Professional Hours]],NonNurse[[#This Row],[Other Activities Professional Hours]])/NonNurse[[#This Row],[MDS Census]]</f>
        <v>0.14287898363479759</v>
      </c>
      <c r="S84" s="6">
        <v>8.1731521739130457</v>
      </c>
      <c r="T84" s="6">
        <v>5.5146739130434774</v>
      </c>
      <c r="U84" s="6">
        <v>0</v>
      </c>
      <c r="V84" s="6">
        <f>SUM(NonNurse[[#This Row],[Occupational Therapist Hours]],NonNurse[[#This Row],[OT Assistant Hours]],NonNurse[[#This Row],[OT Aide Hours]])/NonNurse[[#This Row],[MDS Census]]</f>
        <v>0.13558139534883723</v>
      </c>
      <c r="W84" s="6">
        <v>10.418043478260872</v>
      </c>
      <c r="X84" s="6">
        <v>3.7218478260869561</v>
      </c>
      <c r="Y84" s="6">
        <v>0</v>
      </c>
      <c r="Z84" s="6">
        <f>SUM(NonNurse[[#This Row],[Physical Therapist (PT) Hours]],NonNurse[[#This Row],[PT Assistant Hours]],NonNurse[[#This Row],[PT Aide Hours]])/NonNurse[[#This Row],[MDS Census]]</f>
        <v>0.14005921619293712</v>
      </c>
      <c r="AA84" s="6">
        <v>0</v>
      </c>
      <c r="AB84" s="6">
        <v>0</v>
      </c>
      <c r="AC84" s="6">
        <v>0</v>
      </c>
      <c r="AD84" s="6">
        <v>0</v>
      </c>
      <c r="AE84" s="6">
        <v>0</v>
      </c>
      <c r="AF84" s="6">
        <v>0</v>
      </c>
      <c r="AG84" s="6">
        <v>0</v>
      </c>
      <c r="AH84" s="1">
        <v>395538</v>
      </c>
      <c r="AI84">
        <v>3</v>
      </c>
    </row>
    <row r="85" spans="1:35" x14ac:dyDescent="0.25">
      <c r="A85" t="s">
        <v>721</v>
      </c>
      <c r="B85" t="s">
        <v>254</v>
      </c>
      <c r="C85" t="s">
        <v>1005</v>
      </c>
      <c r="D85" t="s">
        <v>787</v>
      </c>
      <c r="E85" s="6">
        <v>115.17391304347827</v>
      </c>
      <c r="F85" s="6">
        <v>5.4782608695652177</v>
      </c>
      <c r="G85" s="6">
        <v>0.58065217391304347</v>
      </c>
      <c r="H85" s="6">
        <v>0.2885869565217391</v>
      </c>
      <c r="I85" s="6">
        <v>12.597826086956522</v>
      </c>
      <c r="J85" s="6">
        <v>0.60869565217391308</v>
      </c>
      <c r="K85" s="6">
        <v>0.11684782608695653</v>
      </c>
      <c r="L85" s="6">
        <v>5.0585869565217392</v>
      </c>
      <c r="M85" s="6">
        <v>5.0434782608695654</v>
      </c>
      <c r="N85" s="6">
        <v>9.4048913043478262</v>
      </c>
      <c r="O85" s="6">
        <f>SUM(NonNurse[[#This Row],[Qualified Social Work Staff Hours]],NonNurse[[#This Row],[Other Social Work Staff Hours]])/NonNurse[[#This Row],[MDS Census]]</f>
        <v>0.1254482823707059</v>
      </c>
      <c r="P85" s="6">
        <v>5.7282608695652177</v>
      </c>
      <c r="Q85" s="6">
        <v>34.021739130434781</v>
      </c>
      <c r="R85" s="6">
        <f>SUM(NonNurse[[#This Row],[Qualified Activities Professional Hours]],NonNurse[[#This Row],[Other Activities Professional Hours]])/NonNurse[[#This Row],[MDS Census]]</f>
        <v>0.34513023782559454</v>
      </c>
      <c r="S85" s="6">
        <v>9.3866304347826084</v>
      </c>
      <c r="T85" s="6">
        <v>6.6331521739130448</v>
      </c>
      <c r="U85" s="6">
        <v>0</v>
      </c>
      <c r="V85" s="6">
        <f>SUM(NonNurse[[#This Row],[Occupational Therapist Hours]],NonNurse[[#This Row],[OT Assistant Hours]],NonNurse[[#This Row],[OT Aide Hours]])/NonNurse[[#This Row],[MDS Census]]</f>
        <v>0.13909211023027557</v>
      </c>
      <c r="W85" s="6">
        <v>4.3125000000000009</v>
      </c>
      <c r="X85" s="6">
        <v>7.2921739130434782</v>
      </c>
      <c r="Y85" s="6">
        <v>3.8695652173913042</v>
      </c>
      <c r="Z85" s="6">
        <f>SUM(NonNurse[[#This Row],[Physical Therapist (PT) Hours]],NonNurse[[#This Row],[PT Assistant Hours]],NonNurse[[#This Row],[PT Aide Hours]])/NonNurse[[#This Row],[MDS Census]]</f>
        <v>0.13435541713854285</v>
      </c>
      <c r="AA85" s="6">
        <v>0</v>
      </c>
      <c r="AB85" s="6">
        <v>0</v>
      </c>
      <c r="AC85" s="6">
        <v>0</v>
      </c>
      <c r="AD85" s="6">
        <v>6.2554347826086953</v>
      </c>
      <c r="AE85" s="6">
        <v>2.3043478260869565</v>
      </c>
      <c r="AF85" s="6">
        <v>0</v>
      </c>
      <c r="AG85" s="6">
        <v>1.3025000000000002</v>
      </c>
      <c r="AH85" s="1">
        <v>395460</v>
      </c>
      <c r="AI85">
        <v>3</v>
      </c>
    </row>
    <row r="86" spans="1:35" x14ac:dyDescent="0.25">
      <c r="A86" t="s">
        <v>721</v>
      </c>
      <c r="B86" t="s">
        <v>659</v>
      </c>
      <c r="C86" t="s">
        <v>1006</v>
      </c>
      <c r="D86" t="s">
        <v>767</v>
      </c>
      <c r="E86" s="6">
        <v>32.358695652173914</v>
      </c>
      <c r="F86" s="6">
        <v>4.8614130434782608</v>
      </c>
      <c r="G86" s="6">
        <v>0</v>
      </c>
      <c r="H86" s="6">
        <v>0</v>
      </c>
      <c r="I86" s="6">
        <v>0</v>
      </c>
      <c r="J86" s="6">
        <v>0</v>
      </c>
      <c r="K86" s="6">
        <v>0</v>
      </c>
      <c r="L86" s="6">
        <v>0</v>
      </c>
      <c r="M86" s="6">
        <v>5.0271739130434785</v>
      </c>
      <c r="N86" s="6">
        <v>0</v>
      </c>
      <c r="O86" s="6">
        <f>SUM(NonNurse[[#This Row],[Qualified Social Work Staff Hours]],NonNurse[[#This Row],[Other Social Work Staff Hours]])/NonNurse[[#This Row],[MDS Census]]</f>
        <v>0.15535774269398725</v>
      </c>
      <c r="P86" s="6">
        <v>0</v>
      </c>
      <c r="Q86" s="6">
        <v>0</v>
      </c>
      <c r="R86" s="6">
        <f>SUM(NonNurse[[#This Row],[Qualified Activities Professional Hours]],NonNurse[[#This Row],[Other Activities Professional Hours]])/NonNurse[[#This Row],[MDS Census]]</f>
        <v>0</v>
      </c>
      <c r="S86" s="6">
        <v>0</v>
      </c>
      <c r="T86" s="6">
        <v>0</v>
      </c>
      <c r="U86" s="6">
        <v>0</v>
      </c>
      <c r="V86" s="6">
        <f>SUM(NonNurse[[#This Row],[Occupational Therapist Hours]],NonNurse[[#This Row],[OT Assistant Hours]],NonNurse[[#This Row],[OT Aide Hours]])/NonNurse[[#This Row],[MDS Census]]</f>
        <v>0</v>
      </c>
      <c r="W86" s="6">
        <v>0</v>
      </c>
      <c r="X86" s="6">
        <v>0</v>
      </c>
      <c r="Y86" s="6">
        <v>0</v>
      </c>
      <c r="Z86" s="6">
        <f>SUM(NonNurse[[#This Row],[Physical Therapist (PT) Hours]],NonNurse[[#This Row],[PT Assistant Hours]],NonNurse[[#This Row],[PT Aide Hours]])/NonNurse[[#This Row],[MDS Census]]</f>
        <v>0</v>
      </c>
      <c r="AA86" s="6">
        <v>0</v>
      </c>
      <c r="AB86" s="6">
        <v>0</v>
      </c>
      <c r="AC86" s="6">
        <v>0</v>
      </c>
      <c r="AD86" s="6">
        <v>0</v>
      </c>
      <c r="AE86" s="6">
        <v>0</v>
      </c>
      <c r="AF86" s="6">
        <v>0</v>
      </c>
      <c r="AG86" s="6">
        <v>0</v>
      </c>
      <c r="AH86" s="1">
        <v>396125</v>
      </c>
      <c r="AI86">
        <v>3</v>
      </c>
    </row>
    <row r="87" spans="1:35" x14ac:dyDescent="0.25">
      <c r="A87" t="s">
        <v>721</v>
      </c>
      <c r="B87" t="s">
        <v>480</v>
      </c>
      <c r="C87" t="s">
        <v>813</v>
      </c>
      <c r="D87" t="s">
        <v>755</v>
      </c>
      <c r="E87" s="6">
        <v>59.663043478260867</v>
      </c>
      <c r="F87" s="6">
        <v>5.6521739130434785</v>
      </c>
      <c r="G87" s="6">
        <v>0</v>
      </c>
      <c r="H87" s="6">
        <v>0</v>
      </c>
      <c r="I87" s="6">
        <v>22.576086956521738</v>
      </c>
      <c r="J87" s="6">
        <v>0</v>
      </c>
      <c r="K87" s="6">
        <v>0</v>
      </c>
      <c r="L87" s="6">
        <v>0.4794565217391305</v>
      </c>
      <c r="M87" s="6">
        <v>9.9926086956521765</v>
      </c>
      <c r="N87" s="6">
        <v>0</v>
      </c>
      <c r="O87" s="6">
        <f>SUM(NonNurse[[#This Row],[Qualified Social Work Staff Hours]],NonNurse[[#This Row],[Other Social Work Staff Hours]])/NonNurse[[#This Row],[MDS Census]]</f>
        <v>0.16748405902714525</v>
      </c>
      <c r="P87" s="6">
        <v>5.1206521739130437</v>
      </c>
      <c r="Q87" s="6">
        <v>20.485978260869569</v>
      </c>
      <c r="R87" s="6">
        <f>SUM(NonNurse[[#This Row],[Qualified Activities Professional Hours]],NonNurse[[#This Row],[Other Activities Professional Hours]])/NonNurse[[#This Row],[MDS Census]]</f>
        <v>0.42918746584077255</v>
      </c>
      <c r="S87" s="6">
        <v>3.0895652173913044</v>
      </c>
      <c r="T87" s="6">
        <v>4.2801086956521743</v>
      </c>
      <c r="U87" s="6">
        <v>0</v>
      </c>
      <c r="V87" s="6">
        <f>SUM(NonNurse[[#This Row],[Occupational Therapist Hours]],NonNurse[[#This Row],[OT Assistant Hours]],NonNurse[[#This Row],[OT Aide Hours]])/NonNurse[[#This Row],[MDS Census]]</f>
        <v>0.12352158863180908</v>
      </c>
      <c r="W87" s="6">
        <v>3.3126086956521732</v>
      </c>
      <c r="X87" s="6">
        <v>2.4070652173913047</v>
      </c>
      <c r="Y87" s="6">
        <v>0.13043478260869565</v>
      </c>
      <c r="Z87" s="6">
        <f>SUM(NonNurse[[#This Row],[Physical Therapist (PT) Hours]],NonNurse[[#This Row],[PT Assistant Hours]],NonNurse[[#This Row],[PT Aide Hours]])/NonNurse[[#This Row],[MDS Census]]</f>
        <v>9.8052468573510645E-2</v>
      </c>
      <c r="AA87" s="6">
        <v>0</v>
      </c>
      <c r="AB87" s="6">
        <v>0</v>
      </c>
      <c r="AC87" s="6">
        <v>0</v>
      </c>
      <c r="AD87" s="6">
        <v>0</v>
      </c>
      <c r="AE87" s="6">
        <v>0</v>
      </c>
      <c r="AF87" s="6">
        <v>0</v>
      </c>
      <c r="AG87" s="6">
        <v>0</v>
      </c>
      <c r="AH87" s="1">
        <v>395784</v>
      </c>
      <c r="AI87">
        <v>3</v>
      </c>
    </row>
    <row r="88" spans="1:35" x14ac:dyDescent="0.25">
      <c r="A88" t="s">
        <v>721</v>
      </c>
      <c r="B88" t="s">
        <v>394</v>
      </c>
      <c r="C88" t="s">
        <v>813</v>
      </c>
      <c r="D88" t="s">
        <v>755</v>
      </c>
      <c r="E88" s="6">
        <v>158.15217391304347</v>
      </c>
      <c r="F88" s="6">
        <v>0</v>
      </c>
      <c r="G88" s="6">
        <v>0.60869565217391308</v>
      </c>
      <c r="H88" s="6">
        <v>0.97826086956521741</v>
      </c>
      <c r="I88" s="6">
        <v>5.1304347826086953</v>
      </c>
      <c r="J88" s="6">
        <v>0</v>
      </c>
      <c r="K88" s="6">
        <v>0</v>
      </c>
      <c r="L88" s="6">
        <v>8.2244565217391301</v>
      </c>
      <c r="M88" s="6">
        <v>0</v>
      </c>
      <c r="N88" s="6">
        <v>6.2309782608695654</v>
      </c>
      <c r="O88" s="6">
        <f>SUM(NonNurse[[#This Row],[Qualified Social Work Staff Hours]],NonNurse[[#This Row],[Other Social Work Staff Hours]])/NonNurse[[#This Row],[MDS Census]]</f>
        <v>3.9398625429553268E-2</v>
      </c>
      <c r="P88" s="6">
        <v>0</v>
      </c>
      <c r="Q88" s="6">
        <v>31.885869565217391</v>
      </c>
      <c r="R88" s="6">
        <f>SUM(NonNurse[[#This Row],[Qualified Activities Professional Hours]],NonNurse[[#This Row],[Other Activities Professional Hours]])/NonNurse[[#This Row],[MDS Census]]</f>
        <v>0.2016151202749141</v>
      </c>
      <c r="S88" s="6">
        <v>7.6202173913043456</v>
      </c>
      <c r="T88" s="6">
        <v>13.258478260869564</v>
      </c>
      <c r="U88" s="6">
        <v>0</v>
      </c>
      <c r="V88" s="6">
        <f>SUM(NonNurse[[#This Row],[Occupational Therapist Hours]],NonNurse[[#This Row],[OT Assistant Hours]],NonNurse[[#This Row],[OT Aide Hours]])/NonNurse[[#This Row],[MDS Census]]</f>
        <v>0.13201649484536082</v>
      </c>
      <c r="W88" s="6">
        <v>6.2429347826086961</v>
      </c>
      <c r="X88" s="6">
        <v>18.411413043478266</v>
      </c>
      <c r="Y88" s="6">
        <v>0</v>
      </c>
      <c r="Z88" s="6">
        <f>SUM(NonNurse[[#This Row],[Physical Therapist (PT) Hours]],NonNurse[[#This Row],[PT Assistant Hours]],NonNurse[[#This Row],[PT Aide Hours]])/NonNurse[[#This Row],[MDS Census]]</f>
        <v>0.15589003436426122</v>
      </c>
      <c r="AA88" s="6">
        <v>0</v>
      </c>
      <c r="AB88" s="6">
        <v>0</v>
      </c>
      <c r="AC88" s="6">
        <v>0</v>
      </c>
      <c r="AD88" s="6">
        <v>0</v>
      </c>
      <c r="AE88" s="6">
        <v>0</v>
      </c>
      <c r="AF88" s="6">
        <v>0</v>
      </c>
      <c r="AG88" s="6">
        <v>0</v>
      </c>
      <c r="AH88" s="1">
        <v>395660</v>
      </c>
      <c r="AI88">
        <v>3</v>
      </c>
    </row>
    <row r="89" spans="1:35" x14ac:dyDescent="0.25">
      <c r="A89" t="s">
        <v>721</v>
      </c>
      <c r="B89" t="s">
        <v>427</v>
      </c>
      <c r="C89" t="s">
        <v>840</v>
      </c>
      <c r="D89" t="s">
        <v>796</v>
      </c>
      <c r="E89" s="6">
        <v>46.173913043478258</v>
      </c>
      <c r="F89" s="6">
        <v>4.75</v>
      </c>
      <c r="G89" s="6">
        <v>0.20021739130434785</v>
      </c>
      <c r="H89" s="6">
        <v>0.31250000000000006</v>
      </c>
      <c r="I89" s="6">
        <v>1.0217391304347827</v>
      </c>
      <c r="J89" s="6">
        <v>0</v>
      </c>
      <c r="K89" s="6">
        <v>0</v>
      </c>
      <c r="L89" s="6">
        <v>4.4940217391304342</v>
      </c>
      <c r="M89" s="6">
        <v>5.1630434782608696E-2</v>
      </c>
      <c r="N89" s="6">
        <v>1.7690217391304348</v>
      </c>
      <c r="O89" s="6">
        <f>SUM(NonNurse[[#This Row],[Qualified Social Work Staff Hours]],NonNurse[[#This Row],[Other Social Work Staff Hours]])/NonNurse[[#This Row],[MDS Census]]</f>
        <v>3.9430320150659136E-2</v>
      </c>
      <c r="P89" s="6">
        <v>4.625</v>
      </c>
      <c r="Q89" s="6">
        <v>1.5978260869565217</v>
      </c>
      <c r="R89" s="6">
        <f>SUM(NonNurse[[#This Row],[Qualified Activities Professional Hours]],NonNurse[[#This Row],[Other Activities Professional Hours]])/NonNurse[[#This Row],[MDS Census]]</f>
        <v>0.1347693032015066</v>
      </c>
      <c r="S89" s="6">
        <v>5.6615217391304338</v>
      </c>
      <c r="T89" s="6">
        <v>6.9411956521739144</v>
      </c>
      <c r="U89" s="6">
        <v>0</v>
      </c>
      <c r="V89" s="6">
        <f>SUM(NonNurse[[#This Row],[Occupational Therapist Hours]],NonNurse[[#This Row],[OT Assistant Hours]],NonNurse[[#This Row],[OT Aide Hours]])/NonNurse[[#This Row],[MDS Census]]</f>
        <v>0.2729402071563089</v>
      </c>
      <c r="W89" s="6">
        <v>4.5367391304347828</v>
      </c>
      <c r="X89" s="6">
        <v>5.3756521739130445</v>
      </c>
      <c r="Y89" s="6">
        <v>0</v>
      </c>
      <c r="Z89" s="6">
        <f>SUM(NonNurse[[#This Row],[Physical Therapist (PT) Hours]],NonNurse[[#This Row],[PT Assistant Hours]],NonNurse[[#This Row],[PT Aide Hours]])/NonNurse[[#This Row],[MDS Census]]</f>
        <v>0.21467514124293791</v>
      </c>
      <c r="AA89" s="6">
        <v>0</v>
      </c>
      <c r="AB89" s="6">
        <v>0</v>
      </c>
      <c r="AC89" s="6">
        <v>0</v>
      </c>
      <c r="AD89" s="6">
        <v>0</v>
      </c>
      <c r="AE89" s="6">
        <v>0</v>
      </c>
      <c r="AF89" s="6">
        <v>0</v>
      </c>
      <c r="AG89" s="6">
        <v>0</v>
      </c>
      <c r="AH89" s="1">
        <v>395707</v>
      </c>
      <c r="AI89">
        <v>3</v>
      </c>
    </row>
    <row r="90" spans="1:35" x14ac:dyDescent="0.25">
      <c r="A90" t="s">
        <v>721</v>
      </c>
      <c r="B90" t="s">
        <v>252</v>
      </c>
      <c r="C90" t="s">
        <v>1012</v>
      </c>
      <c r="D90" t="s">
        <v>796</v>
      </c>
      <c r="E90" s="6">
        <v>46.021739130434781</v>
      </c>
      <c r="F90" s="6">
        <v>5.5244565217391308</v>
      </c>
      <c r="G90" s="6">
        <v>0</v>
      </c>
      <c r="H90" s="6">
        <v>0</v>
      </c>
      <c r="I90" s="6">
        <v>0</v>
      </c>
      <c r="J90" s="6">
        <v>0</v>
      </c>
      <c r="K90" s="6">
        <v>0</v>
      </c>
      <c r="L90" s="6">
        <v>1.2683695652173912</v>
      </c>
      <c r="M90" s="6">
        <v>5.1630434782608692</v>
      </c>
      <c r="N90" s="6">
        <v>0</v>
      </c>
      <c r="O90" s="6">
        <f>SUM(NonNurse[[#This Row],[Qualified Social Work Staff Hours]],NonNurse[[#This Row],[Other Social Work Staff Hours]])/NonNurse[[#This Row],[MDS Census]]</f>
        <v>0.11218705715635333</v>
      </c>
      <c r="P90" s="6">
        <v>0</v>
      </c>
      <c r="Q90" s="6">
        <v>9.4344565217391274</v>
      </c>
      <c r="R90" s="6">
        <f>SUM(NonNurse[[#This Row],[Qualified Activities Professional Hours]],NonNurse[[#This Row],[Other Activities Professional Hours]])/NonNurse[[#This Row],[MDS Census]]</f>
        <v>0.20499999999999993</v>
      </c>
      <c r="S90" s="6">
        <v>1.4293478260869563</v>
      </c>
      <c r="T90" s="6">
        <v>5.6116304347826089</v>
      </c>
      <c r="U90" s="6">
        <v>0</v>
      </c>
      <c r="V90" s="6">
        <f>SUM(NonNurse[[#This Row],[Occupational Therapist Hours]],NonNurse[[#This Row],[OT Assistant Hours]],NonNurse[[#This Row],[OT Aide Hours]])/NonNurse[[#This Row],[MDS Census]]</f>
        <v>0.15299244213509683</v>
      </c>
      <c r="W90" s="6">
        <v>0.66554347826086979</v>
      </c>
      <c r="X90" s="6">
        <v>2.0369565217391301</v>
      </c>
      <c r="Y90" s="6">
        <v>0</v>
      </c>
      <c r="Z90" s="6">
        <f>SUM(NonNurse[[#This Row],[Physical Therapist (PT) Hours]],NonNurse[[#This Row],[PT Assistant Hours]],NonNurse[[#This Row],[PT Aide Hours]])/NonNurse[[#This Row],[MDS Census]]</f>
        <v>5.8722248464808689E-2</v>
      </c>
      <c r="AA90" s="6">
        <v>0</v>
      </c>
      <c r="AB90" s="6">
        <v>0</v>
      </c>
      <c r="AC90" s="6">
        <v>0</v>
      </c>
      <c r="AD90" s="6">
        <v>0</v>
      </c>
      <c r="AE90" s="6">
        <v>0</v>
      </c>
      <c r="AF90" s="6">
        <v>0</v>
      </c>
      <c r="AG90" s="6">
        <v>0</v>
      </c>
      <c r="AH90" s="1">
        <v>395458</v>
      </c>
      <c r="AI90">
        <v>3</v>
      </c>
    </row>
    <row r="91" spans="1:35" x14ac:dyDescent="0.25">
      <c r="A91" t="s">
        <v>721</v>
      </c>
      <c r="B91" t="s">
        <v>623</v>
      </c>
      <c r="C91" t="s">
        <v>828</v>
      </c>
      <c r="D91" t="s">
        <v>754</v>
      </c>
      <c r="E91" s="6">
        <v>48.760869565217391</v>
      </c>
      <c r="F91" s="6">
        <v>5.5652173913043477</v>
      </c>
      <c r="G91" s="6">
        <v>0</v>
      </c>
      <c r="H91" s="6">
        <v>0</v>
      </c>
      <c r="I91" s="6">
        <v>0</v>
      </c>
      <c r="J91" s="6">
        <v>0</v>
      </c>
      <c r="K91" s="6">
        <v>0</v>
      </c>
      <c r="L91" s="6">
        <v>0</v>
      </c>
      <c r="M91" s="6">
        <v>0</v>
      </c>
      <c r="N91" s="6">
        <v>6.4565217391304346</v>
      </c>
      <c r="O91" s="6">
        <f>SUM(NonNurse[[#This Row],[Qualified Social Work Staff Hours]],NonNurse[[#This Row],[Other Social Work Staff Hours]])/NonNurse[[#This Row],[MDS Census]]</f>
        <v>0.13241194828354882</v>
      </c>
      <c r="P91" s="6">
        <v>0</v>
      </c>
      <c r="Q91" s="6">
        <v>12.882608695652175</v>
      </c>
      <c r="R91" s="6">
        <f>SUM(NonNurse[[#This Row],[Qualified Activities Professional Hours]],NonNurse[[#This Row],[Other Activities Professional Hours]])/NonNurse[[#This Row],[MDS Census]]</f>
        <v>0.26419973250111461</v>
      </c>
      <c r="S91" s="6">
        <v>0</v>
      </c>
      <c r="T91" s="6">
        <v>0</v>
      </c>
      <c r="U91" s="6">
        <v>0</v>
      </c>
      <c r="V91" s="6">
        <f>SUM(NonNurse[[#This Row],[Occupational Therapist Hours]],NonNurse[[#This Row],[OT Assistant Hours]],NonNurse[[#This Row],[OT Aide Hours]])/NonNurse[[#This Row],[MDS Census]]</f>
        <v>0</v>
      </c>
      <c r="W91" s="6">
        <v>0</v>
      </c>
      <c r="X91" s="6">
        <v>0</v>
      </c>
      <c r="Y91" s="6">
        <v>0</v>
      </c>
      <c r="Z91" s="6">
        <f>SUM(NonNurse[[#This Row],[Physical Therapist (PT) Hours]],NonNurse[[#This Row],[PT Assistant Hours]],NonNurse[[#This Row],[PT Aide Hours]])/NonNurse[[#This Row],[MDS Census]]</f>
        <v>0</v>
      </c>
      <c r="AA91" s="6">
        <v>0</v>
      </c>
      <c r="AB91" s="6">
        <v>0</v>
      </c>
      <c r="AC91" s="6">
        <v>0</v>
      </c>
      <c r="AD91" s="6">
        <v>0</v>
      </c>
      <c r="AE91" s="6">
        <v>0</v>
      </c>
      <c r="AF91" s="6">
        <v>0</v>
      </c>
      <c r="AG91" s="6">
        <v>0</v>
      </c>
      <c r="AH91" s="1">
        <v>396071</v>
      </c>
      <c r="AI91">
        <v>3</v>
      </c>
    </row>
    <row r="92" spans="1:35" x14ac:dyDescent="0.25">
      <c r="A92" t="s">
        <v>721</v>
      </c>
      <c r="B92" t="s">
        <v>527</v>
      </c>
      <c r="C92" t="s">
        <v>881</v>
      </c>
      <c r="D92" t="s">
        <v>774</v>
      </c>
      <c r="E92" s="6">
        <v>161.13043478260869</v>
      </c>
      <c r="F92" s="6">
        <v>5.5652173913043477</v>
      </c>
      <c r="G92" s="6">
        <v>0.47826086956521741</v>
      </c>
      <c r="H92" s="6">
        <v>0</v>
      </c>
      <c r="I92" s="6">
        <v>4.9673913043478262</v>
      </c>
      <c r="J92" s="6">
        <v>0</v>
      </c>
      <c r="K92" s="6">
        <v>0</v>
      </c>
      <c r="L92" s="6">
        <v>3.6875</v>
      </c>
      <c r="M92" s="6">
        <v>5.4782608695652177</v>
      </c>
      <c r="N92" s="6">
        <v>1.826086956521739</v>
      </c>
      <c r="O92" s="6">
        <f>SUM(NonNurse[[#This Row],[Qualified Social Work Staff Hours]],NonNurse[[#This Row],[Other Social Work Staff Hours]])/NonNurse[[#This Row],[MDS Census]]</f>
        <v>4.5331894225580142E-2</v>
      </c>
      <c r="P92" s="6">
        <v>10.105978260869565</v>
      </c>
      <c r="Q92" s="6">
        <v>9.1586956521739129</v>
      </c>
      <c r="R92" s="6">
        <f>SUM(NonNurse[[#This Row],[Qualified Activities Professional Hours]],NonNurse[[#This Row],[Other Activities Professional Hours]])/NonNurse[[#This Row],[MDS Census]]</f>
        <v>0.11955949811117107</v>
      </c>
      <c r="S92" s="6">
        <v>8.4232608695652171</v>
      </c>
      <c r="T92" s="6">
        <v>4.1508695652173913</v>
      </c>
      <c r="U92" s="6">
        <v>0</v>
      </c>
      <c r="V92" s="6">
        <f>SUM(NonNurse[[#This Row],[Occupational Therapist Hours]],NonNurse[[#This Row],[OT Assistant Hours]],NonNurse[[#This Row],[OT Aide Hours]])/NonNurse[[#This Row],[MDS Census]]</f>
        <v>7.803696708041015E-2</v>
      </c>
      <c r="W92" s="6">
        <v>2.8044565217391302</v>
      </c>
      <c r="X92" s="6">
        <v>6.6440217391304346</v>
      </c>
      <c r="Y92" s="6">
        <v>0</v>
      </c>
      <c r="Z92" s="6">
        <f>SUM(NonNurse[[#This Row],[Physical Therapist (PT) Hours]],NonNurse[[#This Row],[PT Assistant Hours]],NonNurse[[#This Row],[PT Aide Hours]])/NonNurse[[#This Row],[MDS Census]]</f>
        <v>5.8638694009713971E-2</v>
      </c>
      <c r="AA92" s="6">
        <v>0</v>
      </c>
      <c r="AB92" s="6">
        <v>0</v>
      </c>
      <c r="AC92" s="6">
        <v>0</v>
      </c>
      <c r="AD92" s="6">
        <v>0</v>
      </c>
      <c r="AE92" s="6">
        <v>0</v>
      </c>
      <c r="AF92" s="6">
        <v>0</v>
      </c>
      <c r="AG92" s="6">
        <v>0</v>
      </c>
      <c r="AH92" s="1">
        <v>395852</v>
      </c>
      <c r="AI92">
        <v>3</v>
      </c>
    </row>
    <row r="93" spans="1:35" x14ac:dyDescent="0.25">
      <c r="A93" t="s">
        <v>721</v>
      </c>
      <c r="B93" t="s">
        <v>105</v>
      </c>
      <c r="C93" t="s">
        <v>943</v>
      </c>
      <c r="D93" t="s">
        <v>783</v>
      </c>
      <c r="E93" s="6">
        <v>25.478260869565219</v>
      </c>
      <c r="F93" s="6">
        <v>9.2391304347826093</v>
      </c>
      <c r="G93" s="6">
        <v>9.2391304347826081E-2</v>
      </c>
      <c r="H93" s="6">
        <v>0.40217391304347827</v>
      </c>
      <c r="I93" s="6">
        <v>1.8369565217391304</v>
      </c>
      <c r="J93" s="6">
        <v>0.56521739130434778</v>
      </c>
      <c r="K93" s="6">
        <v>0</v>
      </c>
      <c r="L93" s="6">
        <v>0.84706521739130425</v>
      </c>
      <c r="M93" s="6">
        <v>3.2173913043478262</v>
      </c>
      <c r="N93" s="6">
        <v>0.43478260869565216</v>
      </c>
      <c r="O93" s="6">
        <f>SUM(NonNurse[[#This Row],[Qualified Social Work Staff Hours]],NonNurse[[#This Row],[Other Social Work Staff Hours]])/NonNurse[[#This Row],[MDS Census]]</f>
        <v>0.14334470989761092</v>
      </c>
      <c r="P93" s="6">
        <v>0</v>
      </c>
      <c r="Q93" s="6">
        <v>6.5902173913043551</v>
      </c>
      <c r="R93" s="6">
        <f>SUM(NonNurse[[#This Row],[Qualified Activities Professional Hours]],NonNurse[[#This Row],[Other Activities Professional Hours]])/NonNurse[[#This Row],[MDS Census]]</f>
        <v>0.25866040955631425</v>
      </c>
      <c r="S93" s="6">
        <v>0.9286956521739127</v>
      </c>
      <c r="T93" s="6">
        <v>0.64902173913043482</v>
      </c>
      <c r="U93" s="6">
        <v>0</v>
      </c>
      <c r="V93" s="6">
        <f>SUM(NonNurse[[#This Row],[Occupational Therapist Hours]],NonNurse[[#This Row],[OT Assistant Hours]],NonNurse[[#This Row],[OT Aide Hours]])/NonNurse[[#This Row],[MDS Census]]</f>
        <v>6.1924061433447079E-2</v>
      </c>
      <c r="W93" s="6">
        <v>1.2218478260869565</v>
      </c>
      <c r="X93" s="6">
        <v>6.347826086956522E-2</v>
      </c>
      <c r="Y93" s="6">
        <v>0</v>
      </c>
      <c r="Z93" s="6">
        <f>SUM(NonNurse[[#This Row],[Physical Therapist (PT) Hours]],NonNurse[[#This Row],[PT Assistant Hours]],NonNurse[[#This Row],[PT Aide Hours]])/NonNurse[[#This Row],[MDS Census]]</f>
        <v>5.0447952218430028E-2</v>
      </c>
      <c r="AA93" s="6">
        <v>0</v>
      </c>
      <c r="AB93" s="6">
        <v>0</v>
      </c>
      <c r="AC93" s="6">
        <v>0</v>
      </c>
      <c r="AD93" s="6">
        <v>0</v>
      </c>
      <c r="AE93" s="6">
        <v>0</v>
      </c>
      <c r="AF93" s="6">
        <v>0</v>
      </c>
      <c r="AG93" s="6">
        <v>9.7826086956521743E-2</v>
      </c>
      <c r="AH93" s="1">
        <v>395228</v>
      </c>
      <c r="AI93">
        <v>3</v>
      </c>
    </row>
    <row r="94" spans="1:35" x14ac:dyDescent="0.25">
      <c r="A94" t="s">
        <v>721</v>
      </c>
      <c r="B94" t="s">
        <v>207</v>
      </c>
      <c r="C94" t="s">
        <v>814</v>
      </c>
      <c r="D94" t="s">
        <v>773</v>
      </c>
      <c r="E94" s="6">
        <v>137.88043478260869</v>
      </c>
      <c r="F94" s="6">
        <v>5.4782608695652177</v>
      </c>
      <c r="G94" s="6">
        <v>2.5380434782608696</v>
      </c>
      <c r="H94" s="6">
        <v>1.1847826086956521</v>
      </c>
      <c r="I94" s="6">
        <v>5.2282608695652177</v>
      </c>
      <c r="J94" s="6">
        <v>0</v>
      </c>
      <c r="K94" s="6">
        <v>0</v>
      </c>
      <c r="L94" s="6">
        <v>10.557826086956521</v>
      </c>
      <c r="M94" s="6">
        <v>0</v>
      </c>
      <c r="N94" s="6">
        <v>0</v>
      </c>
      <c r="O94" s="6">
        <f>SUM(NonNurse[[#This Row],[Qualified Social Work Staff Hours]],NonNurse[[#This Row],[Other Social Work Staff Hours]])/NonNurse[[#This Row],[MDS Census]]</f>
        <v>0</v>
      </c>
      <c r="P94" s="6">
        <v>5.25</v>
      </c>
      <c r="Q94" s="6">
        <v>18.078804347826086</v>
      </c>
      <c r="R94" s="6">
        <f>SUM(NonNurse[[#This Row],[Qualified Activities Professional Hours]],NonNurse[[#This Row],[Other Activities Professional Hours]])/NonNurse[[#This Row],[MDS Census]]</f>
        <v>0.16919590067008278</v>
      </c>
      <c r="S94" s="6">
        <v>9.2298913043478255</v>
      </c>
      <c r="T94" s="6">
        <v>15.221739130434786</v>
      </c>
      <c r="U94" s="6">
        <v>0</v>
      </c>
      <c r="V94" s="6">
        <f>SUM(NonNurse[[#This Row],[Occupational Therapist Hours]],NonNurse[[#This Row],[OT Assistant Hours]],NonNurse[[#This Row],[OT Aide Hours]])/NonNurse[[#This Row],[MDS Census]]</f>
        <v>0.17733937721718568</v>
      </c>
      <c r="W94" s="6">
        <v>9.3235869565217424</v>
      </c>
      <c r="X94" s="6">
        <v>17.369891304347828</v>
      </c>
      <c r="Y94" s="6">
        <v>4.7608695652173916</v>
      </c>
      <c r="Z94" s="6">
        <f>SUM(NonNurse[[#This Row],[Physical Therapist (PT) Hours]],NonNurse[[#This Row],[PT Assistant Hours]],NonNurse[[#This Row],[PT Aide Hours]])/NonNurse[[#This Row],[MDS Census]]</f>
        <v>0.22812770989357511</v>
      </c>
      <c r="AA94" s="6">
        <v>0</v>
      </c>
      <c r="AB94" s="6">
        <v>0</v>
      </c>
      <c r="AC94" s="6">
        <v>0</v>
      </c>
      <c r="AD94" s="6">
        <v>0</v>
      </c>
      <c r="AE94" s="6">
        <v>0</v>
      </c>
      <c r="AF94" s="6">
        <v>0</v>
      </c>
      <c r="AG94" s="6">
        <v>0</v>
      </c>
      <c r="AH94" s="1">
        <v>395395</v>
      </c>
      <c r="AI94">
        <v>3</v>
      </c>
    </row>
    <row r="95" spans="1:35" x14ac:dyDescent="0.25">
      <c r="A95" t="s">
        <v>721</v>
      </c>
      <c r="B95" t="s">
        <v>475</v>
      </c>
      <c r="C95" t="s">
        <v>967</v>
      </c>
      <c r="D95" t="s">
        <v>786</v>
      </c>
      <c r="E95" s="6">
        <v>64.076086956521735</v>
      </c>
      <c r="F95" s="6">
        <v>5.4103260869565215</v>
      </c>
      <c r="G95" s="6">
        <v>0</v>
      </c>
      <c r="H95" s="6">
        <v>0</v>
      </c>
      <c r="I95" s="6">
        <v>0</v>
      </c>
      <c r="J95" s="6">
        <v>0</v>
      </c>
      <c r="K95" s="6">
        <v>0</v>
      </c>
      <c r="L95" s="6">
        <v>1.3643478260869568</v>
      </c>
      <c r="M95" s="6">
        <v>0</v>
      </c>
      <c r="N95" s="6">
        <v>2.3913043478260869</v>
      </c>
      <c r="O95" s="6">
        <f>SUM(NonNurse[[#This Row],[Qualified Social Work Staff Hours]],NonNurse[[#This Row],[Other Social Work Staff Hours]])/NonNurse[[#This Row],[MDS Census]]</f>
        <v>3.7319762510602206E-2</v>
      </c>
      <c r="P95" s="6">
        <v>1.3043478260869565</v>
      </c>
      <c r="Q95" s="6">
        <v>5.0706521739130439</v>
      </c>
      <c r="R95" s="6">
        <f>SUM(NonNurse[[#This Row],[Qualified Activities Professional Hours]],NonNurse[[#This Row],[Other Activities Professional Hours]])/NonNurse[[#This Row],[MDS Census]]</f>
        <v>9.9491094147582698E-2</v>
      </c>
      <c r="S95" s="6">
        <v>6.2126086956521709</v>
      </c>
      <c r="T95" s="6">
        <v>2.9145652173913041</v>
      </c>
      <c r="U95" s="6">
        <v>0</v>
      </c>
      <c r="V95" s="6">
        <f>SUM(NonNurse[[#This Row],[Occupational Therapist Hours]],NonNurse[[#This Row],[OT Assistant Hours]],NonNurse[[#This Row],[OT Aide Hours]])/NonNurse[[#This Row],[MDS Census]]</f>
        <v>0.14244274809160301</v>
      </c>
      <c r="W95" s="6">
        <v>4.6047826086956514</v>
      </c>
      <c r="X95" s="6">
        <v>5.3977173913043464</v>
      </c>
      <c r="Y95" s="6">
        <v>0</v>
      </c>
      <c r="Z95" s="6">
        <f>SUM(NonNurse[[#This Row],[Physical Therapist (PT) Hours]],NonNurse[[#This Row],[PT Assistant Hours]],NonNurse[[#This Row],[PT Aide Hours]])/NonNurse[[#This Row],[MDS Census]]</f>
        <v>0.15610347752332482</v>
      </c>
      <c r="AA95" s="6">
        <v>0</v>
      </c>
      <c r="AB95" s="6">
        <v>0</v>
      </c>
      <c r="AC95" s="6">
        <v>0</v>
      </c>
      <c r="AD95" s="6">
        <v>0</v>
      </c>
      <c r="AE95" s="6">
        <v>0</v>
      </c>
      <c r="AF95" s="6">
        <v>0</v>
      </c>
      <c r="AG95" s="6">
        <v>0</v>
      </c>
      <c r="AH95" s="1">
        <v>395778</v>
      </c>
      <c r="AI95">
        <v>3</v>
      </c>
    </row>
    <row r="96" spans="1:35" x14ac:dyDescent="0.25">
      <c r="A96" t="s">
        <v>721</v>
      </c>
      <c r="B96" t="s">
        <v>285</v>
      </c>
      <c r="C96" t="s">
        <v>1025</v>
      </c>
      <c r="D96" t="s">
        <v>767</v>
      </c>
      <c r="E96" s="6">
        <v>49.619565217391305</v>
      </c>
      <c r="F96" s="6">
        <v>4.5217391304347823</v>
      </c>
      <c r="G96" s="6">
        <v>0.49456521739130432</v>
      </c>
      <c r="H96" s="6">
        <v>0.49184782608695654</v>
      </c>
      <c r="I96" s="6">
        <v>4.4673913043478262</v>
      </c>
      <c r="J96" s="6">
        <v>0</v>
      </c>
      <c r="K96" s="6">
        <v>0</v>
      </c>
      <c r="L96" s="6">
        <v>2.7640217391304343</v>
      </c>
      <c r="M96" s="6">
        <v>5.4782608695652177</v>
      </c>
      <c r="N96" s="6">
        <v>0</v>
      </c>
      <c r="O96" s="6">
        <f>SUM(NonNurse[[#This Row],[Qualified Social Work Staff Hours]],NonNurse[[#This Row],[Other Social Work Staff Hours]])/NonNurse[[#This Row],[MDS Census]]</f>
        <v>0.11040525739320921</v>
      </c>
      <c r="P96" s="6">
        <v>4.3586956521739131</v>
      </c>
      <c r="Q96" s="6">
        <v>10.641413043478261</v>
      </c>
      <c r="R96" s="6">
        <f>SUM(NonNurse[[#This Row],[Qualified Activities Professional Hours]],NonNurse[[#This Row],[Other Activities Professional Hours]])/NonNurse[[#This Row],[MDS Census]]</f>
        <v>0.30230230010952902</v>
      </c>
      <c r="S96" s="6">
        <v>4.6536956521739139</v>
      </c>
      <c r="T96" s="6">
        <v>3.2380434782608698</v>
      </c>
      <c r="U96" s="6">
        <v>0</v>
      </c>
      <c r="V96" s="6">
        <f>SUM(NonNurse[[#This Row],[Occupational Therapist Hours]],NonNurse[[#This Row],[OT Assistant Hours]],NonNurse[[#This Row],[OT Aide Hours]])/NonNurse[[#This Row],[MDS Census]]</f>
        <v>0.15904490690032863</v>
      </c>
      <c r="W96" s="6">
        <v>3.8770652173913045</v>
      </c>
      <c r="X96" s="6">
        <v>7.7895652173913046</v>
      </c>
      <c r="Y96" s="6">
        <v>0</v>
      </c>
      <c r="Z96" s="6">
        <f>SUM(NonNurse[[#This Row],[Physical Therapist (PT) Hours]],NonNurse[[#This Row],[PT Assistant Hours]],NonNurse[[#This Row],[PT Aide Hours]])/NonNurse[[#This Row],[MDS Census]]</f>
        <v>0.23512157721796278</v>
      </c>
      <c r="AA96" s="6">
        <v>0</v>
      </c>
      <c r="AB96" s="6">
        <v>0</v>
      </c>
      <c r="AC96" s="6">
        <v>0</v>
      </c>
      <c r="AD96" s="6">
        <v>0</v>
      </c>
      <c r="AE96" s="6">
        <v>0</v>
      </c>
      <c r="AF96" s="6">
        <v>0</v>
      </c>
      <c r="AG96" s="6">
        <v>0</v>
      </c>
      <c r="AH96" s="1">
        <v>395497</v>
      </c>
      <c r="AI96">
        <v>3</v>
      </c>
    </row>
    <row r="97" spans="1:35" x14ac:dyDescent="0.25">
      <c r="A97" t="s">
        <v>721</v>
      </c>
      <c r="B97" t="s">
        <v>577</v>
      </c>
      <c r="C97" t="s">
        <v>861</v>
      </c>
      <c r="D97" t="s">
        <v>776</v>
      </c>
      <c r="E97" s="6">
        <v>110.79347826086956</v>
      </c>
      <c r="F97" s="6">
        <v>5.1304347826086953</v>
      </c>
      <c r="G97" s="6">
        <v>0</v>
      </c>
      <c r="H97" s="6">
        <v>0</v>
      </c>
      <c r="I97" s="6">
        <v>0</v>
      </c>
      <c r="J97" s="6">
        <v>0</v>
      </c>
      <c r="K97" s="6">
        <v>0</v>
      </c>
      <c r="L97" s="6">
        <v>5.0690217391304344</v>
      </c>
      <c r="M97" s="6">
        <v>0</v>
      </c>
      <c r="N97" s="6">
        <v>3.9918478260869565</v>
      </c>
      <c r="O97" s="6">
        <f>SUM(NonNurse[[#This Row],[Qualified Social Work Staff Hours]],NonNurse[[#This Row],[Other Social Work Staff Hours]])/NonNurse[[#This Row],[MDS Census]]</f>
        <v>3.6029628176199355E-2</v>
      </c>
      <c r="P97" s="6">
        <v>4.3243478260869566</v>
      </c>
      <c r="Q97" s="6">
        <v>20.192934782608695</v>
      </c>
      <c r="R97" s="6">
        <f>SUM(NonNurse[[#This Row],[Qualified Activities Professional Hours]],NonNurse[[#This Row],[Other Activities Professional Hours]])/NonNurse[[#This Row],[MDS Census]]</f>
        <v>0.2212881389188659</v>
      </c>
      <c r="S97" s="6">
        <v>4.5335869565217379</v>
      </c>
      <c r="T97" s="6">
        <v>6.6229347826086924</v>
      </c>
      <c r="U97" s="6">
        <v>0</v>
      </c>
      <c r="V97" s="6">
        <f>SUM(NonNurse[[#This Row],[Occupational Therapist Hours]],NonNurse[[#This Row],[OT Assistant Hours]],NonNurse[[#This Row],[OT Aide Hours]])/NonNurse[[#This Row],[MDS Census]]</f>
        <v>0.10069655646031586</v>
      </c>
      <c r="W97" s="6">
        <v>4.7818478260869561</v>
      </c>
      <c r="X97" s="6">
        <v>11.587173913043474</v>
      </c>
      <c r="Y97" s="6">
        <v>0</v>
      </c>
      <c r="Z97" s="6">
        <f>SUM(NonNurse[[#This Row],[Physical Therapist (PT) Hours]],NonNurse[[#This Row],[PT Assistant Hours]],NonNurse[[#This Row],[PT Aide Hours]])/NonNurse[[#This Row],[MDS Census]]</f>
        <v>0.14774354949475127</v>
      </c>
      <c r="AA97" s="6">
        <v>0</v>
      </c>
      <c r="AB97" s="6">
        <v>0</v>
      </c>
      <c r="AC97" s="6">
        <v>0</v>
      </c>
      <c r="AD97" s="6">
        <v>0</v>
      </c>
      <c r="AE97" s="6">
        <v>0</v>
      </c>
      <c r="AF97" s="6">
        <v>0</v>
      </c>
      <c r="AG97" s="6">
        <v>0</v>
      </c>
      <c r="AH97" s="1">
        <v>395938</v>
      </c>
      <c r="AI97">
        <v>3</v>
      </c>
    </row>
    <row r="98" spans="1:35" x14ac:dyDescent="0.25">
      <c r="A98" t="s">
        <v>721</v>
      </c>
      <c r="B98" t="s">
        <v>485</v>
      </c>
      <c r="C98" t="s">
        <v>954</v>
      </c>
      <c r="D98" t="s">
        <v>736</v>
      </c>
      <c r="E98" s="6">
        <v>83.184782608695656</v>
      </c>
      <c r="F98" s="6">
        <v>2.5217391304347827</v>
      </c>
      <c r="G98" s="6">
        <v>0</v>
      </c>
      <c r="H98" s="6">
        <v>0</v>
      </c>
      <c r="I98" s="6">
        <v>0</v>
      </c>
      <c r="J98" s="6">
        <v>0</v>
      </c>
      <c r="K98" s="6">
        <v>0</v>
      </c>
      <c r="L98" s="6">
        <v>1.1978260869565218</v>
      </c>
      <c r="M98" s="6">
        <v>0</v>
      </c>
      <c r="N98" s="6">
        <v>4.7826086956521738</v>
      </c>
      <c r="O98" s="6">
        <f>SUM(NonNurse[[#This Row],[Qualified Social Work Staff Hours]],NonNurse[[#This Row],[Other Social Work Staff Hours]])/NonNurse[[#This Row],[MDS Census]]</f>
        <v>5.7493793283679602E-2</v>
      </c>
      <c r="P98" s="6">
        <v>4.7173913043478262</v>
      </c>
      <c r="Q98" s="6">
        <v>2.5706521739130435</v>
      </c>
      <c r="R98" s="6">
        <f>SUM(NonNurse[[#This Row],[Qualified Activities Professional Hours]],NonNurse[[#This Row],[Other Activities Professional Hours]])/NonNurse[[#This Row],[MDS Census]]</f>
        <v>8.7612700901607207E-2</v>
      </c>
      <c r="S98" s="6">
        <v>2.6446739130434791</v>
      </c>
      <c r="T98" s="6">
        <v>3.5245652173913049</v>
      </c>
      <c r="U98" s="6">
        <v>0</v>
      </c>
      <c r="V98" s="6">
        <f>SUM(NonNurse[[#This Row],[Occupational Therapist Hours]],NonNurse[[#This Row],[OT Assistant Hours]],NonNurse[[#This Row],[OT Aide Hours]])/NonNurse[[#This Row],[MDS Census]]</f>
        <v>7.4163073304586449E-2</v>
      </c>
      <c r="W98" s="6">
        <v>3.3389130434782603</v>
      </c>
      <c r="X98" s="6">
        <v>3.7389130434782616</v>
      </c>
      <c r="Y98" s="6">
        <v>0</v>
      </c>
      <c r="Z98" s="6">
        <f>SUM(NonNurse[[#This Row],[Physical Therapist (PT) Hours]],NonNurse[[#This Row],[PT Assistant Hours]],NonNurse[[#This Row],[PT Aide Hours]])/NonNurse[[#This Row],[MDS Census]]</f>
        <v>8.5085587351365483E-2</v>
      </c>
      <c r="AA98" s="6">
        <v>0</v>
      </c>
      <c r="AB98" s="6">
        <v>0</v>
      </c>
      <c r="AC98" s="6">
        <v>0</v>
      </c>
      <c r="AD98" s="6">
        <v>0</v>
      </c>
      <c r="AE98" s="6">
        <v>0</v>
      </c>
      <c r="AF98" s="6">
        <v>0</v>
      </c>
      <c r="AG98" s="6">
        <v>0</v>
      </c>
      <c r="AH98" s="1">
        <v>395791</v>
      </c>
      <c r="AI98">
        <v>3</v>
      </c>
    </row>
    <row r="99" spans="1:35" x14ac:dyDescent="0.25">
      <c r="A99" t="s">
        <v>721</v>
      </c>
      <c r="B99" t="s">
        <v>578</v>
      </c>
      <c r="C99" t="s">
        <v>1108</v>
      </c>
      <c r="D99" t="s">
        <v>769</v>
      </c>
      <c r="E99" s="6">
        <v>114.48913043478261</v>
      </c>
      <c r="F99" s="6">
        <v>0</v>
      </c>
      <c r="G99" s="6">
        <v>0</v>
      </c>
      <c r="H99" s="6">
        <v>0</v>
      </c>
      <c r="I99" s="6">
        <v>0</v>
      </c>
      <c r="J99" s="6">
        <v>0</v>
      </c>
      <c r="K99" s="6">
        <v>0</v>
      </c>
      <c r="L99" s="6">
        <v>3.2783695652173916</v>
      </c>
      <c r="M99" s="6">
        <v>0</v>
      </c>
      <c r="N99" s="6">
        <v>0</v>
      </c>
      <c r="O99" s="6">
        <f>SUM(NonNurse[[#This Row],[Qualified Social Work Staff Hours]],NonNurse[[#This Row],[Other Social Work Staff Hours]])/NonNurse[[#This Row],[MDS Census]]</f>
        <v>0</v>
      </c>
      <c r="P99" s="6">
        <v>0</v>
      </c>
      <c r="Q99" s="6">
        <v>5.3858695652173916</v>
      </c>
      <c r="R99" s="6">
        <f>SUM(NonNurse[[#This Row],[Qualified Activities Professional Hours]],NonNurse[[#This Row],[Other Activities Professional Hours]])/NonNurse[[#This Row],[MDS Census]]</f>
        <v>4.7042627931263653E-2</v>
      </c>
      <c r="S99" s="6">
        <v>3.9961956521739133</v>
      </c>
      <c r="T99" s="6">
        <v>6.6081521739130435</v>
      </c>
      <c r="U99" s="6">
        <v>0</v>
      </c>
      <c r="V99" s="6">
        <f>SUM(NonNurse[[#This Row],[Occupational Therapist Hours]],NonNurse[[#This Row],[OT Assistant Hours]],NonNurse[[#This Row],[OT Aide Hours]])/NonNurse[[#This Row],[MDS Census]]</f>
        <v>9.2623184277983495E-2</v>
      </c>
      <c r="W99" s="6">
        <v>8.3326086956521745</v>
      </c>
      <c r="X99" s="6">
        <v>5.2971739130434772</v>
      </c>
      <c r="Y99" s="6">
        <v>0</v>
      </c>
      <c r="Z99" s="6">
        <f>SUM(NonNurse[[#This Row],[Physical Therapist (PT) Hours]],NonNurse[[#This Row],[PT Assistant Hours]],NonNurse[[#This Row],[PT Aide Hours]])/NonNurse[[#This Row],[MDS Census]]</f>
        <v>0.11904870407291371</v>
      </c>
      <c r="AA99" s="6">
        <v>0</v>
      </c>
      <c r="AB99" s="6">
        <v>0</v>
      </c>
      <c r="AC99" s="6">
        <v>0</v>
      </c>
      <c r="AD99" s="6">
        <v>0</v>
      </c>
      <c r="AE99" s="6">
        <v>0</v>
      </c>
      <c r="AF99" s="6">
        <v>0</v>
      </c>
      <c r="AG99" s="6">
        <v>0</v>
      </c>
      <c r="AH99" s="1">
        <v>395939</v>
      </c>
      <c r="AI99">
        <v>3</v>
      </c>
    </row>
    <row r="100" spans="1:35" x14ac:dyDescent="0.25">
      <c r="A100" t="s">
        <v>721</v>
      </c>
      <c r="B100" t="s">
        <v>620</v>
      </c>
      <c r="C100" t="s">
        <v>1117</v>
      </c>
      <c r="D100" t="s">
        <v>768</v>
      </c>
      <c r="E100" s="6">
        <v>51.260869565217391</v>
      </c>
      <c r="F100" s="6">
        <v>5.2608695652173916</v>
      </c>
      <c r="G100" s="6">
        <v>0.77173913043478259</v>
      </c>
      <c r="H100" s="6">
        <v>0</v>
      </c>
      <c r="I100" s="6">
        <v>0</v>
      </c>
      <c r="J100" s="6">
        <v>0</v>
      </c>
      <c r="K100" s="6">
        <v>0</v>
      </c>
      <c r="L100" s="6">
        <v>3.5842391304347827</v>
      </c>
      <c r="M100" s="6">
        <v>10.608695652173912</v>
      </c>
      <c r="N100" s="6">
        <v>0</v>
      </c>
      <c r="O100" s="6">
        <f>SUM(NonNurse[[#This Row],[Qualified Social Work Staff Hours]],NonNurse[[#This Row],[Other Social Work Staff Hours]])/NonNurse[[#This Row],[MDS Census]]</f>
        <v>0.20695504664970313</v>
      </c>
      <c r="P100" s="6">
        <v>0</v>
      </c>
      <c r="Q100" s="6">
        <v>16.345869565217392</v>
      </c>
      <c r="R100" s="6">
        <f>SUM(NonNurse[[#This Row],[Qualified Activities Professional Hours]],NonNurse[[#This Row],[Other Activities Professional Hours]])/NonNurse[[#This Row],[MDS Census]]</f>
        <v>0.31887616624257847</v>
      </c>
      <c r="S100" s="6">
        <v>9.0516304347826093</v>
      </c>
      <c r="T100" s="6">
        <v>12.635869565217391</v>
      </c>
      <c r="U100" s="6">
        <v>0</v>
      </c>
      <c r="V100" s="6">
        <f>SUM(NonNurse[[#This Row],[Occupational Therapist Hours]],NonNurse[[#This Row],[OT Assistant Hours]],NonNurse[[#This Row],[OT Aide Hours]])/NonNurse[[#This Row],[MDS Census]]</f>
        <v>0.4230810008481764</v>
      </c>
      <c r="W100" s="6">
        <v>11.918478260869565</v>
      </c>
      <c r="X100" s="6">
        <v>16.679347826086957</v>
      </c>
      <c r="Y100" s="6">
        <v>0</v>
      </c>
      <c r="Z100" s="6">
        <f>SUM(NonNurse[[#This Row],[Physical Therapist (PT) Hours]],NonNurse[[#This Row],[PT Assistant Hours]],NonNurse[[#This Row],[PT Aide Hours]])/NonNurse[[#This Row],[MDS Census]]</f>
        <v>0.55788804071246823</v>
      </c>
      <c r="AA100" s="6">
        <v>0</v>
      </c>
      <c r="AB100" s="6">
        <v>0</v>
      </c>
      <c r="AC100" s="6">
        <v>0</v>
      </c>
      <c r="AD100" s="6">
        <v>0</v>
      </c>
      <c r="AE100" s="6">
        <v>0</v>
      </c>
      <c r="AF100" s="6">
        <v>0</v>
      </c>
      <c r="AG100" s="6">
        <v>0</v>
      </c>
      <c r="AH100" s="1">
        <v>396067</v>
      </c>
      <c r="AI100">
        <v>3</v>
      </c>
    </row>
    <row r="101" spans="1:35" x14ac:dyDescent="0.25">
      <c r="A101" t="s">
        <v>721</v>
      </c>
      <c r="B101" t="s">
        <v>614</v>
      </c>
      <c r="C101" t="s">
        <v>808</v>
      </c>
      <c r="D101" t="s">
        <v>768</v>
      </c>
      <c r="E101" s="6">
        <v>54.173913043478258</v>
      </c>
      <c r="F101" s="6">
        <v>3.3913043478260869</v>
      </c>
      <c r="G101" s="6">
        <v>0.60869565217391308</v>
      </c>
      <c r="H101" s="6">
        <v>0.13043478260869565</v>
      </c>
      <c r="I101" s="6">
        <v>0</v>
      </c>
      <c r="J101" s="6">
        <v>0</v>
      </c>
      <c r="K101" s="6">
        <v>0</v>
      </c>
      <c r="L101" s="6">
        <v>2.0788043478260869</v>
      </c>
      <c r="M101" s="6">
        <v>7.3478260869565215</v>
      </c>
      <c r="N101" s="6">
        <v>8.6956521739130432E-2</v>
      </c>
      <c r="O101" s="6">
        <f>SUM(NonNurse[[#This Row],[Qualified Social Work Staff Hours]],NonNurse[[#This Row],[Other Social Work Staff Hours]])/NonNurse[[#This Row],[MDS Census]]</f>
        <v>0.13723916532905298</v>
      </c>
      <c r="P101" s="6">
        <v>0</v>
      </c>
      <c r="Q101" s="6">
        <v>4.2038043478260869</v>
      </c>
      <c r="R101" s="6">
        <f>SUM(NonNurse[[#This Row],[Qualified Activities Professional Hours]],NonNurse[[#This Row],[Other Activities Professional Hours]])/NonNurse[[#This Row],[MDS Census]]</f>
        <v>7.7598314606741575E-2</v>
      </c>
      <c r="S101" s="6">
        <v>5.2940217391304349</v>
      </c>
      <c r="T101" s="6">
        <v>4.2690217391304346</v>
      </c>
      <c r="U101" s="6">
        <v>0</v>
      </c>
      <c r="V101" s="6">
        <f>SUM(NonNurse[[#This Row],[Occupational Therapist Hours]],NonNurse[[#This Row],[OT Assistant Hours]],NonNurse[[#This Row],[OT Aide Hours]])/NonNurse[[#This Row],[MDS Census]]</f>
        <v>0.17652487961476726</v>
      </c>
      <c r="W101" s="6">
        <v>7.7505434782608686</v>
      </c>
      <c r="X101" s="6">
        <v>6.6908695652173904</v>
      </c>
      <c r="Y101" s="6">
        <v>0</v>
      </c>
      <c r="Z101" s="6">
        <f>SUM(NonNurse[[#This Row],[Physical Therapist (PT) Hours]],NonNurse[[#This Row],[PT Assistant Hours]],NonNurse[[#This Row],[PT Aide Hours]])/NonNurse[[#This Row],[MDS Census]]</f>
        <v>0.26657504012841093</v>
      </c>
      <c r="AA101" s="6">
        <v>0</v>
      </c>
      <c r="AB101" s="6">
        <v>0</v>
      </c>
      <c r="AC101" s="6">
        <v>0</v>
      </c>
      <c r="AD101" s="6">
        <v>0</v>
      </c>
      <c r="AE101" s="6">
        <v>0</v>
      </c>
      <c r="AF101" s="6">
        <v>0</v>
      </c>
      <c r="AG101" s="6">
        <v>0</v>
      </c>
      <c r="AH101" s="1">
        <v>396059</v>
      </c>
      <c r="AI101">
        <v>3</v>
      </c>
    </row>
    <row r="102" spans="1:35" x14ac:dyDescent="0.25">
      <c r="A102" t="s">
        <v>721</v>
      </c>
      <c r="B102" t="s">
        <v>606</v>
      </c>
      <c r="C102" t="s">
        <v>1113</v>
      </c>
      <c r="D102" t="s">
        <v>766</v>
      </c>
      <c r="E102" s="6">
        <v>112.68478260869566</v>
      </c>
      <c r="F102" s="6">
        <v>4.8695652173913047</v>
      </c>
      <c r="G102" s="6">
        <v>2.1413043478260869</v>
      </c>
      <c r="H102" s="6">
        <v>0</v>
      </c>
      <c r="I102" s="6">
        <v>0</v>
      </c>
      <c r="J102" s="6">
        <v>0</v>
      </c>
      <c r="K102" s="6">
        <v>6.4565217391304346</v>
      </c>
      <c r="L102" s="6">
        <v>7.3507608695652173</v>
      </c>
      <c r="M102" s="6">
        <v>0</v>
      </c>
      <c r="N102" s="6">
        <v>14.323369565217391</v>
      </c>
      <c r="O102" s="6">
        <f>SUM(NonNurse[[#This Row],[Qualified Social Work Staff Hours]],NonNurse[[#This Row],[Other Social Work Staff Hours]])/NonNurse[[#This Row],[MDS Census]]</f>
        <v>0.12711006076975015</v>
      </c>
      <c r="P102" s="6">
        <v>0</v>
      </c>
      <c r="Q102" s="6">
        <v>23.171195652173914</v>
      </c>
      <c r="R102" s="6">
        <f>SUM(NonNurse[[#This Row],[Qualified Activities Professional Hours]],NonNurse[[#This Row],[Other Activities Professional Hours]])/NonNurse[[#This Row],[MDS Census]]</f>
        <v>0.20562843638468217</v>
      </c>
      <c r="S102" s="6">
        <v>15.163043478260869</v>
      </c>
      <c r="T102" s="6">
        <v>13.915760869565217</v>
      </c>
      <c r="U102" s="6">
        <v>0</v>
      </c>
      <c r="V102" s="6">
        <f>SUM(NonNurse[[#This Row],[Occupational Therapist Hours]],NonNurse[[#This Row],[OT Assistant Hours]],NonNurse[[#This Row],[OT Aide Hours]])/NonNurse[[#This Row],[MDS Census]]</f>
        <v>0.25805440339538921</v>
      </c>
      <c r="W102" s="6">
        <v>22.665760869565219</v>
      </c>
      <c r="X102" s="6">
        <v>20.676630434782609</v>
      </c>
      <c r="Y102" s="6">
        <v>0</v>
      </c>
      <c r="Z102" s="6">
        <f>SUM(NonNurse[[#This Row],[Physical Therapist (PT) Hours]],NonNurse[[#This Row],[PT Assistant Hours]],NonNurse[[#This Row],[PT Aide Hours]])/NonNurse[[#This Row],[MDS Census]]</f>
        <v>0.38463393460017364</v>
      </c>
      <c r="AA102" s="6">
        <v>0</v>
      </c>
      <c r="AB102" s="6">
        <v>0</v>
      </c>
      <c r="AC102" s="6">
        <v>0</v>
      </c>
      <c r="AD102" s="6">
        <v>2.902173913043478</v>
      </c>
      <c r="AE102" s="6">
        <v>0</v>
      </c>
      <c r="AF102" s="6">
        <v>0</v>
      </c>
      <c r="AG102" s="6">
        <v>0.91304347826086951</v>
      </c>
      <c r="AH102" s="1">
        <v>396026</v>
      </c>
      <c r="AI102">
        <v>3</v>
      </c>
    </row>
    <row r="103" spans="1:35" x14ac:dyDescent="0.25">
      <c r="A103" t="s">
        <v>721</v>
      </c>
      <c r="B103" t="s">
        <v>409</v>
      </c>
      <c r="C103" t="s">
        <v>811</v>
      </c>
      <c r="D103" t="s">
        <v>741</v>
      </c>
      <c r="E103" s="6">
        <v>136.79347826086956</v>
      </c>
      <c r="F103" s="6">
        <v>5.1304347826086953</v>
      </c>
      <c r="G103" s="6">
        <v>8.6956521739130432E-2</v>
      </c>
      <c r="H103" s="6">
        <v>0</v>
      </c>
      <c r="I103" s="6">
        <v>0</v>
      </c>
      <c r="J103" s="6">
        <v>0</v>
      </c>
      <c r="K103" s="6">
        <v>0</v>
      </c>
      <c r="L103" s="6">
        <v>3.9239130434782608</v>
      </c>
      <c r="M103" s="6">
        <v>5.5652173913043477</v>
      </c>
      <c r="N103" s="6">
        <v>27.704130434782609</v>
      </c>
      <c r="O103" s="6">
        <f>SUM(NonNurse[[#This Row],[Qualified Social Work Staff Hours]],NonNurse[[#This Row],[Other Social Work Staff Hours]])/NonNurse[[#This Row],[MDS Census]]</f>
        <v>0.24320858164481526</v>
      </c>
      <c r="P103" s="6">
        <v>0</v>
      </c>
      <c r="Q103" s="6">
        <v>16.660326086956523</v>
      </c>
      <c r="R103" s="6">
        <f>SUM(NonNurse[[#This Row],[Qualified Activities Professional Hours]],NonNurse[[#This Row],[Other Activities Professional Hours]])/NonNurse[[#This Row],[MDS Census]]</f>
        <v>0.12179181565355583</v>
      </c>
      <c r="S103" s="6">
        <v>13.910326086956522</v>
      </c>
      <c r="T103" s="6">
        <v>9.695652173913043</v>
      </c>
      <c r="U103" s="6">
        <v>0</v>
      </c>
      <c r="V103" s="6">
        <f>SUM(NonNurse[[#This Row],[Occupational Therapist Hours]],NonNurse[[#This Row],[OT Assistant Hours]],NonNurse[[#This Row],[OT Aide Hours]])/NonNurse[[#This Row],[MDS Census]]</f>
        <v>0.17256654747715533</v>
      </c>
      <c r="W103" s="6">
        <v>5.8016304347826084</v>
      </c>
      <c r="X103" s="6">
        <v>21.109456521739126</v>
      </c>
      <c r="Y103" s="6">
        <v>0</v>
      </c>
      <c r="Z103" s="6">
        <f>SUM(NonNurse[[#This Row],[Physical Therapist (PT) Hours]],NonNurse[[#This Row],[PT Assistant Hours]],NonNurse[[#This Row],[PT Aide Hours]])/NonNurse[[#This Row],[MDS Census]]</f>
        <v>0.19672785061581247</v>
      </c>
      <c r="AA103" s="6">
        <v>0</v>
      </c>
      <c r="AB103" s="6">
        <v>0</v>
      </c>
      <c r="AC103" s="6">
        <v>0</v>
      </c>
      <c r="AD103" s="6">
        <v>8.9972826086956523</v>
      </c>
      <c r="AE103" s="6">
        <v>0</v>
      </c>
      <c r="AF103" s="6">
        <v>0</v>
      </c>
      <c r="AG103" s="6">
        <v>0</v>
      </c>
      <c r="AH103" s="1">
        <v>395684</v>
      </c>
      <c r="AI103">
        <v>3</v>
      </c>
    </row>
    <row r="104" spans="1:35" x14ac:dyDescent="0.25">
      <c r="A104" t="s">
        <v>721</v>
      </c>
      <c r="B104" t="s">
        <v>636</v>
      </c>
      <c r="C104" t="s">
        <v>905</v>
      </c>
      <c r="D104" t="s">
        <v>768</v>
      </c>
      <c r="E104" s="6">
        <v>40.054347826086953</v>
      </c>
      <c r="F104" s="6">
        <v>5.3043478260869561</v>
      </c>
      <c r="G104" s="6">
        <v>0.82608695652173914</v>
      </c>
      <c r="H104" s="6">
        <v>7.0652173913043473E-2</v>
      </c>
      <c r="I104" s="6">
        <v>0</v>
      </c>
      <c r="J104" s="6">
        <v>0</v>
      </c>
      <c r="K104" s="6">
        <v>2.3369565217391304</v>
      </c>
      <c r="L104" s="6">
        <v>2.0163043478260869</v>
      </c>
      <c r="M104" s="6">
        <v>0</v>
      </c>
      <c r="N104" s="6">
        <v>1.3043478260869565</v>
      </c>
      <c r="O104" s="6">
        <f>SUM(NonNurse[[#This Row],[Qualified Social Work Staff Hours]],NonNurse[[#This Row],[Other Social Work Staff Hours]])/NonNurse[[#This Row],[MDS Census]]</f>
        <v>3.2564450474898241E-2</v>
      </c>
      <c r="P104" s="6">
        <v>4.9565217391304346</v>
      </c>
      <c r="Q104" s="6">
        <v>11.729347826086956</v>
      </c>
      <c r="R104" s="6">
        <f>SUM(NonNurse[[#This Row],[Qualified Activities Professional Hours]],NonNurse[[#This Row],[Other Activities Professional Hours]])/NonNurse[[#This Row],[MDS Census]]</f>
        <v>0.41658073270013574</v>
      </c>
      <c r="S104" s="6">
        <v>8.258152173913043</v>
      </c>
      <c r="T104" s="6">
        <v>10.570652173913043</v>
      </c>
      <c r="U104" s="6">
        <v>0</v>
      </c>
      <c r="V104" s="6">
        <f>SUM(NonNurse[[#This Row],[Occupational Therapist Hours]],NonNurse[[#This Row],[OT Assistant Hours]],NonNurse[[#This Row],[OT Aide Hours]])/NonNurse[[#This Row],[MDS Census]]</f>
        <v>0.47008141112618723</v>
      </c>
      <c r="W104" s="6">
        <v>6.9918478260869561</v>
      </c>
      <c r="X104" s="6">
        <v>16.329130434782606</v>
      </c>
      <c r="Y104" s="6">
        <v>0</v>
      </c>
      <c r="Z104" s="6">
        <f>SUM(NonNurse[[#This Row],[Physical Therapist (PT) Hours]],NonNurse[[#This Row],[PT Assistant Hours]],NonNurse[[#This Row],[PT Aide Hours]])/NonNurse[[#This Row],[MDS Census]]</f>
        <v>0.58223337856173674</v>
      </c>
      <c r="AA104" s="6">
        <v>0</v>
      </c>
      <c r="AB104" s="6">
        <v>4.4347826086956523</v>
      </c>
      <c r="AC104" s="6">
        <v>0</v>
      </c>
      <c r="AD104" s="6">
        <v>0</v>
      </c>
      <c r="AE104" s="6">
        <v>0</v>
      </c>
      <c r="AF104" s="6">
        <v>0</v>
      </c>
      <c r="AG104" s="6">
        <v>0.2608695652173913</v>
      </c>
      <c r="AH104" s="1">
        <v>396089</v>
      </c>
      <c r="AI104">
        <v>3</v>
      </c>
    </row>
    <row r="105" spans="1:35" x14ac:dyDescent="0.25">
      <c r="A105" t="s">
        <v>721</v>
      </c>
      <c r="B105" t="s">
        <v>644</v>
      </c>
      <c r="C105" t="s">
        <v>885</v>
      </c>
      <c r="D105" t="s">
        <v>795</v>
      </c>
      <c r="E105" s="6">
        <v>17.12676056338028</v>
      </c>
      <c r="F105" s="6">
        <v>4.056338028169014</v>
      </c>
      <c r="G105" s="6">
        <v>0</v>
      </c>
      <c r="H105" s="6">
        <v>0</v>
      </c>
      <c r="I105" s="6">
        <v>0</v>
      </c>
      <c r="J105" s="6">
        <v>0</v>
      </c>
      <c r="K105" s="6">
        <v>0</v>
      </c>
      <c r="L105" s="6">
        <v>0</v>
      </c>
      <c r="M105" s="6">
        <v>0</v>
      </c>
      <c r="N105" s="6">
        <v>0</v>
      </c>
      <c r="O105" s="6">
        <f>SUM(NonNurse[[#This Row],[Qualified Social Work Staff Hours]],NonNurse[[#This Row],[Other Social Work Staff Hours]])/NonNurse[[#This Row],[MDS Census]]</f>
        <v>0</v>
      </c>
      <c r="P105" s="6">
        <v>0</v>
      </c>
      <c r="Q105" s="6">
        <v>0</v>
      </c>
      <c r="R105" s="6">
        <f>SUM(NonNurse[[#This Row],[Qualified Activities Professional Hours]],NonNurse[[#This Row],[Other Activities Professional Hours]])/NonNurse[[#This Row],[MDS Census]]</f>
        <v>0</v>
      </c>
      <c r="S105" s="6">
        <v>0</v>
      </c>
      <c r="T105" s="6">
        <v>0</v>
      </c>
      <c r="U105" s="6">
        <v>0</v>
      </c>
      <c r="V105" s="6">
        <f>SUM(NonNurse[[#This Row],[Occupational Therapist Hours]],NonNurse[[#This Row],[OT Assistant Hours]],NonNurse[[#This Row],[OT Aide Hours]])/NonNurse[[#This Row],[MDS Census]]</f>
        <v>0</v>
      </c>
      <c r="W105" s="6">
        <v>0</v>
      </c>
      <c r="X105" s="6">
        <v>0</v>
      </c>
      <c r="Y105" s="6">
        <v>0</v>
      </c>
      <c r="Z105" s="6">
        <f>SUM(NonNurse[[#This Row],[Physical Therapist (PT) Hours]],NonNurse[[#This Row],[PT Assistant Hours]],NonNurse[[#This Row],[PT Aide Hours]])/NonNurse[[#This Row],[MDS Census]]</f>
        <v>0</v>
      </c>
      <c r="AA105" s="6">
        <v>0</v>
      </c>
      <c r="AB105" s="6">
        <v>0</v>
      </c>
      <c r="AC105" s="6">
        <v>0</v>
      </c>
      <c r="AD105" s="6">
        <v>0</v>
      </c>
      <c r="AE105" s="6">
        <v>0</v>
      </c>
      <c r="AF105" s="6">
        <v>0</v>
      </c>
      <c r="AG105" s="6">
        <v>0</v>
      </c>
      <c r="AH105" s="1">
        <v>396102</v>
      </c>
      <c r="AI105">
        <v>3</v>
      </c>
    </row>
    <row r="106" spans="1:35" x14ac:dyDescent="0.25">
      <c r="A106" t="s">
        <v>721</v>
      </c>
      <c r="B106" t="s">
        <v>657</v>
      </c>
      <c r="C106" t="s">
        <v>1106</v>
      </c>
      <c r="D106" t="s">
        <v>756</v>
      </c>
      <c r="E106" s="6">
        <v>50.119565217391305</v>
      </c>
      <c r="F106" s="6">
        <v>10.434782608695652</v>
      </c>
      <c r="G106" s="6">
        <v>0.36956521739130432</v>
      </c>
      <c r="H106" s="6">
        <v>0.31978260869565228</v>
      </c>
      <c r="I106" s="6">
        <v>6.9239130434782608</v>
      </c>
      <c r="J106" s="6">
        <v>0</v>
      </c>
      <c r="K106" s="6">
        <v>0</v>
      </c>
      <c r="L106" s="6">
        <v>2.5054347826086958</v>
      </c>
      <c r="M106" s="6">
        <v>8.0869565217391308</v>
      </c>
      <c r="N106" s="6">
        <v>0</v>
      </c>
      <c r="O106" s="6">
        <f>SUM(NonNurse[[#This Row],[Qualified Social Work Staff Hours]],NonNurse[[#This Row],[Other Social Work Staff Hours]])/NonNurse[[#This Row],[MDS Census]]</f>
        <v>0.16135328562134027</v>
      </c>
      <c r="P106" s="6">
        <v>4.6956521739130439</v>
      </c>
      <c r="Q106" s="6">
        <v>15.086956521739131</v>
      </c>
      <c r="R106" s="6">
        <f>SUM(NonNurse[[#This Row],[Qualified Activities Professional Hours]],NonNurse[[#This Row],[Other Activities Professional Hours]])/NonNurse[[#This Row],[MDS Census]]</f>
        <v>0.39470830622424641</v>
      </c>
      <c r="S106" s="6">
        <v>10.709239130434783</v>
      </c>
      <c r="T106" s="6">
        <v>0</v>
      </c>
      <c r="U106" s="6">
        <v>0</v>
      </c>
      <c r="V106" s="6">
        <f>SUM(NonNurse[[#This Row],[Occupational Therapist Hours]],NonNurse[[#This Row],[OT Assistant Hours]],NonNurse[[#This Row],[OT Aide Hours]])/NonNurse[[#This Row],[MDS Census]]</f>
        <v>0.21367382346562569</v>
      </c>
      <c r="W106" s="6">
        <v>6.5978260869565215</v>
      </c>
      <c r="X106" s="6">
        <v>5.7201086956521738</v>
      </c>
      <c r="Y106" s="6">
        <v>0</v>
      </c>
      <c r="Z106" s="6">
        <f>SUM(NonNurse[[#This Row],[Physical Therapist (PT) Hours]],NonNurse[[#This Row],[PT Assistant Hours]],NonNurse[[#This Row],[PT Aide Hours]])/NonNurse[[#This Row],[MDS Census]]</f>
        <v>0.24577098243331164</v>
      </c>
      <c r="AA106" s="6">
        <v>0</v>
      </c>
      <c r="AB106" s="6">
        <v>0</v>
      </c>
      <c r="AC106" s="6">
        <v>0</v>
      </c>
      <c r="AD106" s="6">
        <v>0</v>
      </c>
      <c r="AE106" s="6">
        <v>0</v>
      </c>
      <c r="AF106" s="6">
        <v>0</v>
      </c>
      <c r="AG106" s="6">
        <v>0</v>
      </c>
      <c r="AH106" s="1">
        <v>396123</v>
      </c>
      <c r="AI106">
        <v>3</v>
      </c>
    </row>
    <row r="107" spans="1:35" x14ac:dyDescent="0.25">
      <c r="A107" t="s">
        <v>721</v>
      </c>
      <c r="B107" t="s">
        <v>227</v>
      </c>
      <c r="C107" t="s">
        <v>905</v>
      </c>
      <c r="D107" t="s">
        <v>768</v>
      </c>
      <c r="E107" s="6">
        <v>159.29347826086956</v>
      </c>
      <c r="F107" s="6">
        <v>5.0543478260869561</v>
      </c>
      <c r="G107" s="6">
        <v>1.1304347826086956</v>
      </c>
      <c r="H107" s="6">
        <v>0.53260869565217395</v>
      </c>
      <c r="I107" s="6">
        <v>10.282608695652174</v>
      </c>
      <c r="J107" s="6">
        <v>0</v>
      </c>
      <c r="K107" s="6">
        <v>0</v>
      </c>
      <c r="L107" s="6">
        <v>1.6956521739130432</v>
      </c>
      <c r="M107" s="6">
        <v>4.5039130434782608</v>
      </c>
      <c r="N107" s="6">
        <v>0</v>
      </c>
      <c r="O107" s="6">
        <f>SUM(NonNurse[[#This Row],[Qualified Social Work Staff Hours]],NonNurse[[#This Row],[Other Social Work Staff Hours]])/NonNurse[[#This Row],[MDS Census]]</f>
        <v>2.8274309109518937E-2</v>
      </c>
      <c r="P107" s="6">
        <v>0</v>
      </c>
      <c r="Q107" s="6">
        <v>22.570760869565223</v>
      </c>
      <c r="R107" s="6">
        <f>SUM(NonNurse[[#This Row],[Qualified Activities Professional Hours]],NonNurse[[#This Row],[Other Activities Professional Hours]])/NonNurse[[#This Row],[MDS Census]]</f>
        <v>0.14169293756397139</v>
      </c>
      <c r="S107" s="6">
        <v>16.895652173913039</v>
      </c>
      <c r="T107" s="6">
        <v>0</v>
      </c>
      <c r="U107" s="6">
        <v>0</v>
      </c>
      <c r="V107" s="6">
        <f>SUM(NonNurse[[#This Row],[Occupational Therapist Hours]],NonNurse[[#This Row],[OT Assistant Hours]],NonNurse[[#This Row],[OT Aide Hours]])/NonNurse[[#This Row],[MDS Census]]</f>
        <v>0.10606618901398837</v>
      </c>
      <c r="W107" s="6">
        <v>5.2989130434782608</v>
      </c>
      <c r="X107" s="6">
        <v>6.5839130434782573</v>
      </c>
      <c r="Y107" s="6">
        <v>0</v>
      </c>
      <c r="Z107" s="6">
        <f>SUM(NonNurse[[#This Row],[Physical Therapist (PT) Hours]],NonNurse[[#This Row],[PT Assistant Hours]],NonNurse[[#This Row],[PT Aide Hours]])/NonNurse[[#This Row],[MDS Census]]</f>
        <v>7.4597065847833488E-2</v>
      </c>
      <c r="AA107" s="6">
        <v>0</v>
      </c>
      <c r="AB107" s="6">
        <v>5.7065217391304346</v>
      </c>
      <c r="AC107" s="6">
        <v>0</v>
      </c>
      <c r="AD107" s="6">
        <v>19.576304347826088</v>
      </c>
      <c r="AE107" s="6">
        <v>41.760869565217391</v>
      </c>
      <c r="AF107" s="6">
        <v>0</v>
      </c>
      <c r="AG107" s="6">
        <v>9.2010869565217384</v>
      </c>
      <c r="AH107" s="1">
        <v>395423</v>
      </c>
      <c r="AI107">
        <v>3</v>
      </c>
    </row>
    <row r="108" spans="1:35" x14ac:dyDescent="0.25">
      <c r="A108" t="s">
        <v>721</v>
      </c>
      <c r="B108" t="s">
        <v>86</v>
      </c>
      <c r="C108" t="s">
        <v>934</v>
      </c>
      <c r="D108" t="s">
        <v>780</v>
      </c>
      <c r="E108" s="6">
        <v>87.282608695652172</v>
      </c>
      <c r="F108" s="6">
        <v>4.7391304347826084</v>
      </c>
      <c r="G108" s="6">
        <v>0</v>
      </c>
      <c r="H108" s="6">
        <v>0</v>
      </c>
      <c r="I108" s="6">
        <v>4.7826086956521738</v>
      </c>
      <c r="J108" s="6">
        <v>0</v>
      </c>
      <c r="K108" s="6">
        <v>0</v>
      </c>
      <c r="L108" s="6">
        <v>3.5611956521739123</v>
      </c>
      <c r="M108" s="6">
        <v>10.173913043478262</v>
      </c>
      <c r="N108" s="6">
        <v>0</v>
      </c>
      <c r="O108" s="6">
        <f>SUM(NonNurse[[#This Row],[Qualified Social Work Staff Hours]],NonNurse[[#This Row],[Other Social Work Staff Hours]])/NonNurse[[#This Row],[MDS Census]]</f>
        <v>0.1165628891656289</v>
      </c>
      <c r="P108" s="6">
        <v>0</v>
      </c>
      <c r="Q108" s="6">
        <v>37.567934782608695</v>
      </c>
      <c r="R108" s="6">
        <f>SUM(NonNurse[[#This Row],[Qualified Activities Professional Hours]],NonNurse[[#This Row],[Other Activities Professional Hours]])/NonNurse[[#This Row],[MDS Census]]</f>
        <v>0.43041718555417185</v>
      </c>
      <c r="S108" s="6">
        <v>3.9893478260869553</v>
      </c>
      <c r="T108" s="6">
        <v>4.7333695652173899</v>
      </c>
      <c r="U108" s="6">
        <v>0</v>
      </c>
      <c r="V108" s="6">
        <f>SUM(NonNurse[[#This Row],[Occupational Therapist Hours]],NonNurse[[#This Row],[OT Assistant Hours]],NonNurse[[#This Row],[OT Aide Hours]])/NonNurse[[#This Row],[MDS Census]]</f>
        <v>9.9936488169364845E-2</v>
      </c>
      <c r="W108" s="6">
        <v>2.8922826086956515</v>
      </c>
      <c r="X108" s="6">
        <v>15.493478260869564</v>
      </c>
      <c r="Y108" s="6">
        <v>3.9130434782608696</v>
      </c>
      <c r="Z108" s="6">
        <f>SUM(NonNurse[[#This Row],[Physical Therapist (PT) Hours]],NonNurse[[#This Row],[PT Assistant Hours]],NonNurse[[#This Row],[PT Aide Hours]])/NonNurse[[#This Row],[MDS Census]]</f>
        <v>0.25547820672478205</v>
      </c>
      <c r="AA108" s="6">
        <v>0</v>
      </c>
      <c r="AB108" s="6">
        <v>0</v>
      </c>
      <c r="AC108" s="6">
        <v>0</v>
      </c>
      <c r="AD108" s="6">
        <v>0</v>
      </c>
      <c r="AE108" s="6">
        <v>0</v>
      </c>
      <c r="AF108" s="6">
        <v>0</v>
      </c>
      <c r="AG108" s="6">
        <v>0</v>
      </c>
      <c r="AH108" s="1">
        <v>395180</v>
      </c>
      <c r="AI108">
        <v>3</v>
      </c>
    </row>
    <row r="109" spans="1:35" x14ac:dyDescent="0.25">
      <c r="A109" t="s">
        <v>721</v>
      </c>
      <c r="B109" t="s">
        <v>277</v>
      </c>
      <c r="C109" t="s">
        <v>1020</v>
      </c>
      <c r="D109" t="s">
        <v>763</v>
      </c>
      <c r="E109" s="6">
        <v>95.323943661971825</v>
      </c>
      <c r="F109" s="6">
        <v>2.9295774647887325</v>
      </c>
      <c r="G109" s="6">
        <v>0.55028169014084505</v>
      </c>
      <c r="H109" s="6">
        <v>0.40492957746478875</v>
      </c>
      <c r="I109" s="6">
        <v>0</v>
      </c>
      <c r="J109" s="6">
        <v>0</v>
      </c>
      <c r="K109" s="6">
        <v>0</v>
      </c>
      <c r="L109" s="6">
        <v>3.131408450704225</v>
      </c>
      <c r="M109" s="6">
        <v>4.845070422535211</v>
      </c>
      <c r="N109" s="6">
        <v>0.61408450704225359</v>
      </c>
      <c r="O109" s="6">
        <f>SUM(NonNurse[[#This Row],[Qualified Social Work Staff Hours]],NonNurse[[#This Row],[Other Social Work Staff Hours]])/NonNurse[[#This Row],[MDS Census]]</f>
        <v>5.726950354609929E-2</v>
      </c>
      <c r="P109" s="6">
        <v>5.746478873239437</v>
      </c>
      <c r="Q109" s="6">
        <v>8.6253521126760546</v>
      </c>
      <c r="R109" s="6">
        <f>SUM(NonNurse[[#This Row],[Qualified Activities Professional Hours]],NonNurse[[#This Row],[Other Activities Professional Hours]])/NonNurse[[#This Row],[MDS Census]]</f>
        <v>0.15076832151300235</v>
      </c>
      <c r="S109" s="6">
        <v>3.1684507042253522</v>
      </c>
      <c r="T109" s="6">
        <v>4.990140845070421</v>
      </c>
      <c r="U109" s="6">
        <v>0</v>
      </c>
      <c r="V109" s="6">
        <f>SUM(NonNurse[[#This Row],[Occupational Therapist Hours]],NonNurse[[#This Row],[OT Assistant Hours]],NonNurse[[#This Row],[OT Aide Hours]])/NonNurse[[#This Row],[MDS Census]]</f>
        <v>8.5588061465721024E-2</v>
      </c>
      <c r="W109" s="6">
        <v>2.8961971830985913</v>
      </c>
      <c r="X109" s="6">
        <v>9.6992957746478883</v>
      </c>
      <c r="Y109" s="6">
        <v>0</v>
      </c>
      <c r="Z109" s="6">
        <f>SUM(NonNurse[[#This Row],[Physical Therapist (PT) Hours]],NonNurse[[#This Row],[PT Assistant Hours]],NonNurse[[#This Row],[PT Aide Hours]])/NonNurse[[#This Row],[MDS Census]]</f>
        <v>0.13213356973995274</v>
      </c>
      <c r="AA109" s="6">
        <v>0</v>
      </c>
      <c r="AB109" s="6">
        <v>0</v>
      </c>
      <c r="AC109" s="6">
        <v>0</v>
      </c>
      <c r="AD109" s="6">
        <v>0</v>
      </c>
      <c r="AE109" s="6">
        <v>0</v>
      </c>
      <c r="AF109" s="6">
        <v>0</v>
      </c>
      <c r="AG109" s="6">
        <v>0</v>
      </c>
      <c r="AH109" s="1">
        <v>395489</v>
      </c>
      <c r="AI109">
        <v>3</v>
      </c>
    </row>
    <row r="110" spans="1:35" x14ac:dyDescent="0.25">
      <c r="A110" t="s">
        <v>721</v>
      </c>
      <c r="B110" t="s">
        <v>610</v>
      </c>
      <c r="C110" t="s">
        <v>946</v>
      </c>
      <c r="D110" t="s">
        <v>765</v>
      </c>
      <c r="E110" s="6">
        <v>51.423913043478258</v>
      </c>
      <c r="F110" s="6">
        <v>4.9130434782608692</v>
      </c>
      <c r="G110" s="6">
        <v>0</v>
      </c>
      <c r="H110" s="6">
        <v>0</v>
      </c>
      <c r="I110" s="6">
        <v>0</v>
      </c>
      <c r="J110" s="6">
        <v>0</v>
      </c>
      <c r="K110" s="6">
        <v>0</v>
      </c>
      <c r="L110" s="6">
        <v>3.615217391304347</v>
      </c>
      <c r="M110" s="6">
        <v>5.0434782608695654</v>
      </c>
      <c r="N110" s="6">
        <v>5.2961956521739131</v>
      </c>
      <c r="O110" s="6">
        <f>SUM(NonNurse[[#This Row],[Qualified Social Work Staff Hours]],NonNurse[[#This Row],[Other Social Work Staff Hours]])/NonNurse[[#This Row],[MDS Census]]</f>
        <v>0.2010674276051575</v>
      </c>
      <c r="P110" s="6">
        <v>4.9565217391304346</v>
      </c>
      <c r="Q110" s="6">
        <v>10.570652173913043</v>
      </c>
      <c r="R110" s="6">
        <f>SUM(NonNurse[[#This Row],[Qualified Activities Professional Hours]],NonNurse[[#This Row],[Other Activities Professional Hours]])/NonNurse[[#This Row],[MDS Census]]</f>
        <v>0.30194462058761362</v>
      </c>
      <c r="S110" s="6">
        <v>4.7553260869565213</v>
      </c>
      <c r="T110" s="6">
        <v>8.1054347826086968</v>
      </c>
      <c r="U110" s="6">
        <v>0</v>
      </c>
      <c r="V110" s="6">
        <f>SUM(NonNurse[[#This Row],[Occupational Therapist Hours]],NonNurse[[#This Row],[OT Assistant Hours]],NonNurse[[#This Row],[OT Aide Hours]])/NonNurse[[#This Row],[MDS Census]]</f>
        <v>0.25009300359332071</v>
      </c>
      <c r="W110" s="6">
        <v>10.638152173913046</v>
      </c>
      <c r="X110" s="6">
        <v>5.3754347826086937</v>
      </c>
      <c r="Y110" s="6">
        <v>0</v>
      </c>
      <c r="Z110" s="6">
        <f>SUM(NonNurse[[#This Row],[Physical Therapist (PT) Hours]],NonNurse[[#This Row],[PT Assistant Hours]],NonNurse[[#This Row],[PT Aide Hours]])/NonNurse[[#This Row],[MDS Census]]</f>
        <v>0.31140350877192985</v>
      </c>
      <c r="AA110" s="6">
        <v>0</v>
      </c>
      <c r="AB110" s="6">
        <v>0</v>
      </c>
      <c r="AC110" s="6">
        <v>0</v>
      </c>
      <c r="AD110" s="6">
        <v>0</v>
      </c>
      <c r="AE110" s="6">
        <v>0</v>
      </c>
      <c r="AF110" s="6">
        <v>0</v>
      </c>
      <c r="AG110" s="6">
        <v>0</v>
      </c>
      <c r="AH110" s="1">
        <v>396053</v>
      </c>
      <c r="AI110">
        <v>3</v>
      </c>
    </row>
    <row r="111" spans="1:35" x14ac:dyDescent="0.25">
      <c r="A111" t="s">
        <v>721</v>
      </c>
      <c r="B111" t="s">
        <v>297</v>
      </c>
      <c r="C111" t="s">
        <v>825</v>
      </c>
      <c r="D111" t="s">
        <v>773</v>
      </c>
      <c r="E111" s="6">
        <v>94.728260869565219</v>
      </c>
      <c r="F111" s="6">
        <v>4.6467391304347823</v>
      </c>
      <c r="G111" s="6">
        <v>0</v>
      </c>
      <c r="H111" s="6">
        <v>0</v>
      </c>
      <c r="I111" s="6">
        <v>2.8260869565217392</v>
      </c>
      <c r="J111" s="6">
        <v>0</v>
      </c>
      <c r="K111" s="6">
        <v>0</v>
      </c>
      <c r="L111" s="6">
        <v>2.5639130434782609</v>
      </c>
      <c r="M111" s="6">
        <v>5.0543478260869561</v>
      </c>
      <c r="N111" s="6">
        <v>10.698369565217391</v>
      </c>
      <c r="O111" s="6">
        <f>SUM(NonNurse[[#This Row],[Qualified Social Work Staff Hours]],NonNurse[[#This Row],[Other Social Work Staff Hours]])/NonNurse[[#This Row],[MDS Census]]</f>
        <v>0.16629374641422834</v>
      </c>
      <c r="P111" s="6">
        <v>7.3940217391304346</v>
      </c>
      <c r="Q111" s="6">
        <v>29.46576086956523</v>
      </c>
      <c r="R111" s="6">
        <f>SUM(NonNurse[[#This Row],[Qualified Activities Professional Hours]],NonNurse[[#This Row],[Other Activities Professional Hours]])/NonNurse[[#This Row],[MDS Census]]</f>
        <v>0.38911072862880108</v>
      </c>
      <c r="S111" s="6">
        <v>9.4686956521739152</v>
      </c>
      <c r="T111" s="6">
        <v>6.5430434782608691</v>
      </c>
      <c r="U111" s="6">
        <v>0</v>
      </c>
      <c r="V111" s="6">
        <f>SUM(NonNurse[[#This Row],[Occupational Therapist Hours]],NonNurse[[#This Row],[OT Assistant Hours]],NonNurse[[#This Row],[OT Aide Hours]])/NonNurse[[#This Row],[MDS Census]]</f>
        <v>0.16902811244979921</v>
      </c>
      <c r="W111" s="6">
        <v>3.774130434782609</v>
      </c>
      <c r="X111" s="6">
        <v>8.1161956521739107</v>
      </c>
      <c r="Y111" s="6">
        <v>0</v>
      </c>
      <c r="Z111" s="6">
        <f>SUM(NonNurse[[#This Row],[Physical Therapist (PT) Hours]],NonNurse[[#This Row],[PT Assistant Hours]],NonNurse[[#This Row],[PT Aide Hours]])/NonNurse[[#This Row],[MDS Census]]</f>
        <v>0.12552036718301776</v>
      </c>
      <c r="AA111" s="6">
        <v>0</v>
      </c>
      <c r="AB111" s="6">
        <v>0</v>
      </c>
      <c r="AC111" s="6">
        <v>0</v>
      </c>
      <c r="AD111" s="6">
        <v>0</v>
      </c>
      <c r="AE111" s="6">
        <v>0</v>
      </c>
      <c r="AF111" s="6">
        <v>0</v>
      </c>
      <c r="AG111" s="6">
        <v>0</v>
      </c>
      <c r="AH111" s="1">
        <v>395518</v>
      </c>
      <c r="AI111">
        <v>3</v>
      </c>
    </row>
    <row r="112" spans="1:35" x14ac:dyDescent="0.25">
      <c r="A112" t="s">
        <v>721</v>
      </c>
      <c r="B112" t="s">
        <v>521</v>
      </c>
      <c r="C112" t="s">
        <v>1035</v>
      </c>
      <c r="D112" t="s">
        <v>741</v>
      </c>
      <c r="E112" s="6">
        <v>77.358695652173907</v>
      </c>
      <c r="F112" s="6">
        <v>3.4782608695652173</v>
      </c>
      <c r="G112" s="6">
        <v>0.56521739130434778</v>
      </c>
      <c r="H112" s="6">
        <v>0.83152173913043481</v>
      </c>
      <c r="I112" s="6">
        <v>2.8586956521739131</v>
      </c>
      <c r="J112" s="6">
        <v>0</v>
      </c>
      <c r="K112" s="6">
        <v>2.4239130434782608</v>
      </c>
      <c r="L112" s="6">
        <v>5.0326086956521738</v>
      </c>
      <c r="M112" s="6">
        <v>10.086956521739131</v>
      </c>
      <c r="N112" s="6">
        <v>0</v>
      </c>
      <c r="O112" s="6">
        <f>SUM(NonNurse[[#This Row],[Qualified Social Work Staff Hours]],NonNurse[[#This Row],[Other Social Work Staff Hours]])/NonNurse[[#This Row],[MDS Census]]</f>
        <v>0.13039201910917522</v>
      </c>
      <c r="P112" s="6">
        <v>4.4347826086956523</v>
      </c>
      <c r="Q112" s="6">
        <v>17.538043478260864</v>
      </c>
      <c r="R112" s="6">
        <f>SUM(NonNurse[[#This Row],[Qualified Activities Professional Hours]],NonNurse[[#This Row],[Other Activities Professional Hours]])/NonNurse[[#This Row],[MDS Census]]</f>
        <v>0.28403821835042853</v>
      </c>
      <c r="S112" s="6">
        <v>5.7445652173913047</v>
      </c>
      <c r="T112" s="6">
        <v>10.566304347826089</v>
      </c>
      <c r="U112" s="6">
        <v>0</v>
      </c>
      <c r="V112" s="6">
        <f>SUM(NonNurse[[#This Row],[Occupational Therapist Hours]],NonNurse[[#This Row],[OT Assistant Hours]],NonNurse[[#This Row],[OT Aide Hours]])/NonNurse[[#This Row],[MDS Census]]</f>
        <v>0.21084726710692714</v>
      </c>
      <c r="W112" s="6">
        <v>8.7923913043478255</v>
      </c>
      <c r="X112" s="6">
        <v>8.7532608695652172</v>
      </c>
      <c r="Y112" s="6">
        <v>5.4891304347826084</v>
      </c>
      <c r="Z112" s="6">
        <f>SUM(NonNurse[[#This Row],[Physical Therapist (PT) Hours]],NonNurse[[#This Row],[PT Assistant Hours]],NonNurse[[#This Row],[PT Aide Hours]])/NonNurse[[#This Row],[MDS Census]]</f>
        <v>0.29776591260362512</v>
      </c>
      <c r="AA112" s="6">
        <v>0</v>
      </c>
      <c r="AB112" s="6">
        <v>0</v>
      </c>
      <c r="AC112" s="6">
        <v>0</v>
      </c>
      <c r="AD112" s="6">
        <v>0</v>
      </c>
      <c r="AE112" s="6">
        <v>24.869565217391305</v>
      </c>
      <c r="AF112" s="6">
        <v>0</v>
      </c>
      <c r="AG112" s="6">
        <v>0</v>
      </c>
      <c r="AH112" s="1">
        <v>395845</v>
      </c>
      <c r="AI112">
        <v>3</v>
      </c>
    </row>
    <row r="113" spans="1:35" x14ac:dyDescent="0.25">
      <c r="A113" t="s">
        <v>721</v>
      </c>
      <c r="B113" t="s">
        <v>528</v>
      </c>
      <c r="C113" t="s">
        <v>1092</v>
      </c>
      <c r="D113" t="s">
        <v>745</v>
      </c>
      <c r="E113" s="6">
        <v>110.17391304347827</v>
      </c>
      <c r="F113" s="6">
        <v>5.3913043478260869</v>
      </c>
      <c r="G113" s="6">
        <v>0</v>
      </c>
      <c r="H113" s="6">
        <v>0</v>
      </c>
      <c r="I113" s="6">
        <v>0</v>
      </c>
      <c r="J113" s="6">
        <v>0</v>
      </c>
      <c r="K113" s="6">
        <v>0</v>
      </c>
      <c r="L113" s="6">
        <v>4.7418478260869561</v>
      </c>
      <c r="M113" s="6">
        <v>8.1820652173913047</v>
      </c>
      <c r="N113" s="6">
        <v>0</v>
      </c>
      <c r="O113" s="6">
        <f>SUM(NonNurse[[#This Row],[Qualified Social Work Staff Hours]],NonNurse[[#This Row],[Other Social Work Staff Hours]])/NonNurse[[#This Row],[MDS Census]]</f>
        <v>7.4264996053670082E-2</v>
      </c>
      <c r="P113" s="6">
        <v>5.2445652173913047</v>
      </c>
      <c r="Q113" s="6">
        <v>26.748260869565218</v>
      </c>
      <c r="R113" s="6">
        <f>SUM(NonNurse[[#This Row],[Qualified Activities Professional Hours]],NonNurse[[#This Row],[Other Activities Professional Hours]])/NonNurse[[#This Row],[MDS Census]]</f>
        <v>0.29038476716653511</v>
      </c>
      <c r="S113" s="6">
        <v>8.3831521739130448</v>
      </c>
      <c r="T113" s="6">
        <v>5.9949999999999992</v>
      </c>
      <c r="U113" s="6">
        <v>0</v>
      </c>
      <c r="V113" s="6">
        <f>SUM(NonNurse[[#This Row],[Occupational Therapist Hours]],NonNurse[[#This Row],[OT Assistant Hours]],NonNurse[[#This Row],[OT Aide Hours]])/NonNurse[[#This Row],[MDS Census]]</f>
        <v>0.13050414364640883</v>
      </c>
      <c r="W113" s="6">
        <v>4.6457608695652182</v>
      </c>
      <c r="X113" s="6">
        <v>8.261304347826087</v>
      </c>
      <c r="Y113" s="6">
        <v>0</v>
      </c>
      <c r="Z113" s="6">
        <f>SUM(NonNurse[[#This Row],[Physical Therapist (PT) Hours]],NonNurse[[#This Row],[PT Assistant Hours]],NonNurse[[#This Row],[PT Aide Hours]])/NonNurse[[#This Row],[MDS Census]]</f>
        <v>0.11715173638516181</v>
      </c>
      <c r="AA113" s="6">
        <v>0</v>
      </c>
      <c r="AB113" s="6">
        <v>0</v>
      </c>
      <c r="AC113" s="6">
        <v>0</v>
      </c>
      <c r="AD113" s="6">
        <v>0</v>
      </c>
      <c r="AE113" s="6">
        <v>0</v>
      </c>
      <c r="AF113" s="6">
        <v>0</v>
      </c>
      <c r="AG113" s="6">
        <v>0</v>
      </c>
      <c r="AH113" s="1">
        <v>395853</v>
      </c>
      <c r="AI113">
        <v>3</v>
      </c>
    </row>
    <row r="114" spans="1:35" x14ac:dyDescent="0.25">
      <c r="A114" t="s">
        <v>721</v>
      </c>
      <c r="B114" t="s">
        <v>253</v>
      </c>
      <c r="C114" t="s">
        <v>1013</v>
      </c>
      <c r="D114" t="s">
        <v>767</v>
      </c>
      <c r="E114" s="6">
        <v>155.65217391304347</v>
      </c>
      <c r="F114" s="6">
        <v>3.2119565217391304</v>
      </c>
      <c r="G114" s="6">
        <v>0.41847826086956524</v>
      </c>
      <c r="H114" s="6">
        <v>0.89956521739130468</v>
      </c>
      <c r="I114" s="6">
        <v>4.0869565217391308</v>
      </c>
      <c r="J114" s="6">
        <v>0</v>
      </c>
      <c r="K114" s="6">
        <v>7.9565217391304346</v>
      </c>
      <c r="L114" s="6">
        <v>3.5121739130434775</v>
      </c>
      <c r="M114" s="6">
        <v>10.716847826086957</v>
      </c>
      <c r="N114" s="6">
        <v>0</v>
      </c>
      <c r="O114" s="6">
        <f>SUM(NonNurse[[#This Row],[Qualified Social Work Staff Hours]],NonNurse[[#This Row],[Other Social Work Staff Hours]])/NonNurse[[#This Row],[MDS Census]]</f>
        <v>6.8851256983240225E-2</v>
      </c>
      <c r="P114" s="6">
        <v>0</v>
      </c>
      <c r="Q114" s="6">
        <v>11.50804347826087</v>
      </c>
      <c r="R114" s="6">
        <f>SUM(NonNurse[[#This Row],[Qualified Activities Professional Hours]],NonNurse[[#This Row],[Other Activities Professional Hours]])/NonNurse[[#This Row],[MDS Census]]</f>
        <v>7.3934357541899448E-2</v>
      </c>
      <c r="S114" s="6">
        <v>5.9156521739130437</v>
      </c>
      <c r="T114" s="6">
        <v>10.636521739130437</v>
      </c>
      <c r="U114" s="6">
        <v>0</v>
      </c>
      <c r="V114" s="6">
        <f>SUM(NonNurse[[#This Row],[Occupational Therapist Hours]],NonNurse[[#This Row],[OT Assistant Hours]],NonNurse[[#This Row],[OT Aide Hours]])/NonNurse[[#This Row],[MDS Census]]</f>
        <v>0.10634078212290506</v>
      </c>
      <c r="W114" s="6">
        <v>10.923478260869564</v>
      </c>
      <c r="X114" s="6">
        <v>9.0347826086956537</v>
      </c>
      <c r="Y114" s="6">
        <v>0</v>
      </c>
      <c r="Z114" s="6">
        <f>SUM(NonNurse[[#This Row],[Physical Therapist (PT) Hours]],NonNurse[[#This Row],[PT Assistant Hours]],NonNurse[[#This Row],[PT Aide Hours]])/NonNurse[[#This Row],[MDS Census]]</f>
        <v>0.12822346368715085</v>
      </c>
      <c r="AA114" s="6">
        <v>0</v>
      </c>
      <c r="AB114" s="6">
        <v>5.4021739130434785</v>
      </c>
      <c r="AC114" s="6">
        <v>0</v>
      </c>
      <c r="AD114" s="6">
        <v>0</v>
      </c>
      <c r="AE114" s="6">
        <v>0.47826086956521741</v>
      </c>
      <c r="AF114" s="6">
        <v>0</v>
      </c>
      <c r="AG114" s="6">
        <v>0</v>
      </c>
      <c r="AH114" s="1">
        <v>395459</v>
      </c>
      <c r="AI114">
        <v>3</v>
      </c>
    </row>
    <row r="115" spans="1:35" x14ac:dyDescent="0.25">
      <c r="A115" t="s">
        <v>721</v>
      </c>
      <c r="B115" t="s">
        <v>62</v>
      </c>
      <c r="C115" t="s">
        <v>921</v>
      </c>
      <c r="D115" t="s">
        <v>749</v>
      </c>
      <c r="E115" s="6">
        <v>107.97826086956522</v>
      </c>
      <c r="F115" s="6">
        <v>212.64130434782609</v>
      </c>
      <c r="G115" s="6">
        <v>2.5217391304347827</v>
      </c>
      <c r="H115" s="6">
        <v>0</v>
      </c>
      <c r="I115" s="6">
        <v>9.2173913043478262</v>
      </c>
      <c r="J115" s="6">
        <v>0</v>
      </c>
      <c r="K115" s="6">
        <v>0</v>
      </c>
      <c r="L115" s="6">
        <v>6.1945652173913031</v>
      </c>
      <c r="M115" s="6">
        <v>13.796195652173912</v>
      </c>
      <c r="N115" s="6">
        <v>5.0543478260869561</v>
      </c>
      <c r="O115" s="6">
        <f>SUM(NonNurse[[#This Row],[Qualified Social Work Staff Hours]],NonNurse[[#This Row],[Other Social Work Staff Hours]])/NonNurse[[#This Row],[MDS Census]]</f>
        <v>0.17457720958324943</v>
      </c>
      <c r="P115" s="6">
        <v>0</v>
      </c>
      <c r="Q115" s="6">
        <v>9.5869565217391308</v>
      </c>
      <c r="R115" s="6">
        <f>SUM(NonNurse[[#This Row],[Qualified Activities Professional Hours]],NonNurse[[#This Row],[Other Activities Professional Hours]])/NonNurse[[#This Row],[MDS Census]]</f>
        <v>8.8785987517616266E-2</v>
      </c>
      <c r="S115" s="6">
        <v>15.828913043478257</v>
      </c>
      <c r="T115" s="6">
        <v>1.5946739130434791</v>
      </c>
      <c r="U115" s="6">
        <v>0</v>
      </c>
      <c r="V115" s="6">
        <f>SUM(NonNurse[[#This Row],[Occupational Therapist Hours]],NonNurse[[#This Row],[OT Assistant Hours]],NonNurse[[#This Row],[OT Aide Hours]])/NonNurse[[#This Row],[MDS Census]]</f>
        <v>0.1613619891282464</v>
      </c>
      <c r="W115" s="6">
        <v>8.9135869565217405</v>
      </c>
      <c r="X115" s="6">
        <v>13.407173913043483</v>
      </c>
      <c r="Y115" s="6">
        <v>0</v>
      </c>
      <c r="Z115" s="6">
        <f>SUM(NonNurse[[#This Row],[Physical Therapist (PT) Hours]],NonNurse[[#This Row],[PT Assistant Hours]],NonNurse[[#This Row],[PT Aide Hours]])/NonNurse[[#This Row],[MDS Census]]</f>
        <v>0.20671532111938801</v>
      </c>
      <c r="AA115" s="6">
        <v>0</v>
      </c>
      <c r="AB115" s="6">
        <v>29.184782608695652</v>
      </c>
      <c r="AC115" s="6">
        <v>0</v>
      </c>
      <c r="AD115" s="6">
        <v>178.03804347826087</v>
      </c>
      <c r="AE115" s="6">
        <v>0</v>
      </c>
      <c r="AF115" s="6">
        <v>0</v>
      </c>
      <c r="AG115" s="6">
        <v>0</v>
      </c>
      <c r="AH115" s="1">
        <v>395108</v>
      </c>
      <c r="AI115">
        <v>3</v>
      </c>
    </row>
    <row r="116" spans="1:35" x14ac:dyDescent="0.25">
      <c r="A116" t="s">
        <v>721</v>
      </c>
      <c r="B116" t="s">
        <v>203</v>
      </c>
      <c r="C116" t="s">
        <v>966</v>
      </c>
      <c r="D116" t="s">
        <v>778</v>
      </c>
      <c r="E116" s="6">
        <v>52.141304347826086</v>
      </c>
      <c r="F116" s="6">
        <v>4.6086956521739131</v>
      </c>
      <c r="G116" s="6">
        <v>0.47826086956521741</v>
      </c>
      <c r="H116" s="6">
        <v>0.42815217391304367</v>
      </c>
      <c r="I116" s="6">
        <v>2.2608695652173911</v>
      </c>
      <c r="J116" s="6">
        <v>0</v>
      </c>
      <c r="K116" s="6">
        <v>0</v>
      </c>
      <c r="L116" s="6">
        <v>1.5228260869565218</v>
      </c>
      <c r="M116" s="6">
        <v>4.6739130434782608</v>
      </c>
      <c r="N116" s="6">
        <v>2.2608695652173911</v>
      </c>
      <c r="O116" s="6">
        <f>SUM(NonNurse[[#This Row],[Qualified Social Work Staff Hours]],NonNurse[[#This Row],[Other Social Work Staff Hours]])/NonNurse[[#This Row],[MDS Census]]</f>
        <v>0.13299979153637692</v>
      </c>
      <c r="P116" s="6">
        <v>5.1739130434782608</v>
      </c>
      <c r="Q116" s="6">
        <v>10.789565217391303</v>
      </c>
      <c r="R116" s="6">
        <f>SUM(NonNurse[[#This Row],[Qualified Activities Professional Hours]],NonNurse[[#This Row],[Other Activities Professional Hours]])/NonNurse[[#This Row],[MDS Census]]</f>
        <v>0.30615801542630811</v>
      </c>
      <c r="S116" s="6">
        <v>2.5167391304347828</v>
      </c>
      <c r="T116" s="6">
        <v>0</v>
      </c>
      <c r="U116" s="6">
        <v>0</v>
      </c>
      <c r="V116" s="6">
        <f>SUM(NonNurse[[#This Row],[Occupational Therapist Hours]],NonNurse[[#This Row],[OT Assistant Hours]],NonNurse[[#This Row],[OT Aide Hours]])/NonNurse[[#This Row],[MDS Census]]</f>
        <v>4.8267667292057538E-2</v>
      </c>
      <c r="W116" s="6">
        <v>4.1377173913043475</v>
      </c>
      <c r="X116" s="6">
        <v>0</v>
      </c>
      <c r="Y116" s="6">
        <v>0</v>
      </c>
      <c r="Z116" s="6">
        <f>SUM(NonNurse[[#This Row],[Physical Therapist (PT) Hours]],NonNurse[[#This Row],[PT Assistant Hours]],NonNurse[[#This Row],[PT Aide Hours]])/NonNurse[[#This Row],[MDS Census]]</f>
        <v>7.935584740462788E-2</v>
      </c>
      <c r="AA116" s="6">
        <v>0</v>
      </c>
      <c r="AB116" s="6">
        <v>0</v>
      </c>
      <c r="AC116" s="6">
        <v>0</v>
      </c>
      <c r="AD116" s="6">
        <v>0</v>
      </c>
      <c r="AE116" s="6">
        <v>0</v>
      </c>
      <c r="AF116" s="6">
        <v>0</v>
      </c>
      <c r="AG116" s="6">
        <v>0</v>
      </c>
      <c r="AH116" s="1">
        <v>395388</v>
      </c>
      <c r="AI116">
        <v>3</v>
      </c>
    </row>
    <row r="117" spans="1:35" x14ac:dyDescent="0.25">
      <c r="A117" t="s">
        <v>721</v>
      </c>
      <c r="B117" t="s">
        <v>540</v>
      </c>
      <c r="C117" t="s">
        <v>813</v>
      </c>
      <c r="D117" t="s">
        <v>755</v>
      </c>
      <c r="E117" s="6">
        <v>53.774647887323944</v>
      </c>
      <c r="F117" s="6">
        <v>0</v>
      </c>
      <c r="G117" s="6">
        <v>0</v>
      </c>
      <c r="H117" s="6">
        <v>0.2669014084507042</v>
      </c>
      <c r="I117" s="6">
        <v>0</v>
      </c>
      <c r="J117" s="6">
        <v>0</v>
      </c>
      <c r="K117" s="6">
        <v>0</v>
      </c>
      <c r="L117" s="6">
        <v>3.114084507042254</v>
      </c>
      <c r="M117" s="6">
        <v>0</v>
      </c>
      <c r="N117" s="6">
        <v>0</v>
      </c>
      <c r="O117" s="6">
        <f>SUM(NonNurse[[#This Row],[Qualified Social Work Staff Hours]],NonNurse[[#This Row],[Other Social Work Staff Hours]])/NonNurse[[#This Row],[MDS Census]]</f>
        <v>0</v>
      </c>
      <c r="P117" s="6">
        <v>0</v>
      </c>
      <c r="Q117" s="6">
        <v>0</v>
      </c>
      <c r="R117" s="6">
        <f>SUM(NonNurse[[#This Row],[Qualified Activities Professional Hours]],NonNurse[[#This Row],[Other Activities Professional Hours]])/NonNurse[[#This Row],[MDS Census]]</f>
        <v>0</v>
      </c>
      <c r="S117" s="6">
        <v>4.6474647887323943</v>
      </c>
      <c r="T117" s="6">
        <v>6.4704225352112674</v>
      </c>
      <c r="U117" s="6">
        <v>0</v>
      </c>
      <c r="V117" s="6">
        <f>SUM(NonNurse[[#This Row],[Occupational Therapist Hours]],NonNurse[[#This Row],[OT Assistant Hours]],NonNurse[[#This Row],[OT Aide Hours]])/NonNurse[[#This Row],[MDS Census]]</f>
        <v>0.20674960712414878</v>
      </c>
      <c r="W117" s="6">
        <v>3.0085915492957751</v>
      </c>
      <c r="X117" s="6">
        <v>10.355915492957747</v>
      </c>
      <c r="Y117" s="6">
        <v>0</v>
      </c>
      <c r="Z117" s="6">
        <f>SUM(NonNurse[[#This Row],[Physical Therapist (PT) Hours]],NonNurse[[#This Row],[PT Assistant Hours]],NonNurse[[#This Row],[PT Aide Hours]])/NonNurse[[#This Row],[MDS Census]]</f>
        <v>0.24852802514405448</v>
      </c>
      <c r="AA117" s="6">
        <v>0</v>
      </c>
      <c r="AB117" s="6">
        <v>0</v>
      </c>
      <c r="AC117" s="6">
        <v>0</v>
      </c>
      <c r="AD117" s="6">
        <v>0</v>
      </c>
      <c r="AE117" s="6">
        <v>0</v>
      </c>
      <c r="AF117" s="6">
        <v>0</v>
      </c>
      <c r="AG117" s="6">
        <v>0</v>
      </c>
      <c r="AH117" s="1">
        <v>395876</v>
      </c>
      <c r="AI117">
        <v>3</v>
      </c>
    </row>
    <row r="118" spans="1:35" x14ac:dyDescent="0.25">
      <c r="A118" t="s">
        <v>721</v>
      </c>
      <c r="B118" t="s">
        <v>564</v>
      </c>
      <c r="C118" t="s">
        <v>1104</v>
      </c>
      <c r="D118" t="s">
        <v>757</v>
      </c>
      <c r="E118" s="6">
        <v>37.445652173913047</v>
      </c>
      <c r="F118" s="6">
        <v>4.5217391304347823</v>
      </c>
      <c r="G118" s="6">
        <v>7.6086956521739135E-2</v>
      </c>
      <c r="H118" s="6">
        <v>0.13043478260869565</v>
      </c>
      <c r="I118" s="6">
        <v>1.1956521739130435</v>
      </c>
      <c r="J118" s="6">
        <v>0</v>
      </c>
      <c r="K118" s="6">
        <v>0</v>
      </c>
      <c r="L118" s="6">
        <v>2.3598913043478249</v>
      </c>
      <c r="M118" s="6">
        <v>6.0516304347826084</v>
      </c>
      <c r="N118" s="6">
        <v>0</v>
      </c>
      <c r="O118" s="6">
        <f>SUM(NonNurse[[#This Row],[Qualified Social Work Staff Hours]],NonNurse[[#This Row],[Other Social Work Staff Hours]])/NonNurse[[#This Row],[MDS Census]]</f>
        <v>0.16161103047895498</v>
      </c>
      <c r="P118" s="6">
        <v>4.5923913043478262</v>
      </c>
      <c r="Q118" s="6">
        <v>3.7472826086956523</v>
      </c>
      <c r="R118" s="6">
        <f>SUM(NonNurse[[#This Row],[Qualified Activities Professional Hours]],NonNurse[[#This Row],[Other Activities Professional Hours]])/NonNurse[[#This Row],[MDS Census]]</f>
        <v>0.22271407837445573</v>
      </c>
      <c r="S118" s="6">
        <v>1.7795652173913044</v>
      </c>
      <c r="T118" s="6">
        <v>8.6964130434782643</v>
      </c>
      <c r="U118" s="6">
        <v>0</v>
      </c>
      <c r="V118" s="6">
        <f>SUM(NonNurse[[#This Row],[Occupational Therapist Hours]],NonNurse[[#This Row],[OT Assistant Hours]],NonNurse[[#This Row],[OT Aide Hours]])/NonNurse[[#This Row],[MDS Census]]</f>
        <v>0.27976487663280125</v>
      </c>
      <c r="W118" s="6">
        <v>3.174239130434783</v>
      </c>
      <c r="X118" s="6">
        <v>4.6522826086956526</v>
      </c>
      <c r="Y118" s="6">
        <v>0</v>
      </c>
      <c r="Z118" s="6">
        <f>SUM(NonNurse[[#This Row],[Physical Therapist (PT) Hours]],NonNurse[[#This Row],[PT Assistant Hours]],NonNurse[[#This Row],[PT Aide Hours]])/NonNurse[[#This Row],[MDS Census]]</f>
        <v>0.20901015965166908</v>
      </c>
      <c r="AA118" s="6">
        <v>0</v>
      </c>
      <c r="AB118" s="6">
        <v>0</v>
      </c>
      <c r="AC118" s="6">
        <v>0</v>
      </c>
      <c r="AD118" s="6">
        <v>0</v>
      </c>
      <c r="AE118" s="6">
        <v>0</v>
      </c>
      <c r="AF118" s="6">
        <v>0</v>
      </c>
      <c r="AG118" s="6">
        <v>0</v>
      </c>
      <c r="AH118" s="1">
        <v>395909</v>
      </c>
      <c r="AI118">
        <v>3</v>
      </c>
    </row>
    <row r="119" spans="1:35" x14ac:dyDescent="0.25">
      <c r="A119" t="s">
        <v>721</v>
      </c>
      <c r="B119" t="s">
        <v>228</v>
      </c>
      <c r="C119" t="s">
        <v>881</v>
      </c>
      <c r="D119" t="s">
        <v>774</v>
      </c>
      <c r="E119" s="6">
        <v>195.18478260869566</v>
      </c>
      <c r="F119" s="6">
        <v>5.8260869565217392</v>
      </c>
      <c r="G119" s="6">
        <v>0</v>
      </c>
      <c r="H119" s="6">
        <v>0</v>
      </c>
      <c r="I119" s="6">
        <v>0</v>
      </c>
      <c r="J119" s="6">
        <v>0</v>
      </c>
      <c r="K119" s="6">
        <v>0</v>
      </c>
      <c r="L119" s="6">
        <v>4.6059782608695654</v>
      </c>
      <c r="M119" s="6">
        <v>4.4130434782608692</v>
      </c>
      <c r="N119" s="6">
        <v>8.9592391304347831</v>
      </c>
      <c r="O119" s="6">
        <f>SUM(NonNurse[[#This Row],[Qualified Social Work Staff Hours]],NonNurse[[#This Row],[Other Social Work Staff Hours]])/NonNurse[[#This Row],[MDS Census]]</f>
        <v>6.8510887119229272E-2</v>
      </c>
      <c r="P119" s="6">
        <v>5.5706521739130439</v>
      </c>
      <c r="Q119" s="6">
        <v>24.515434782608697</v>
      </c>
      <c r="R119" s="6">
        <f>SUM(NonNurse[[#This Row],[Qualified Activities Professional Hours]],NonNurse[[#This Row],[Other Activities Professional Hours]])/NonNurse[[#This Row],[MDS Census]]</f>
        <v>0.15414156039427521</v>
      </c>
      <c r="S119" s="6">
        <v>21.263586956521738</v>
      </c>
      <c r="T119" s="6">
        <v>9.2173913043478262</v>
      </c>
      <c r="U119" s="6">
        <v>0</v>
      </c>
      <c r="V119" s="6">
        <f>SUM(NonNurse[[#This Row],[Occupational Therapist Hours]],NonNurse[[#This Row],[OT Assistant Hours]],NonNurse[[#This Row],[OT Aide Hours]])/NonNurse[[#This Row],[MDS Census]]</f>
        <v>0.15616472684746893</v>
      </c>
      <c r="W119" s="6">
        <v>30.089673913043477</v>
      </c>
      <c r="X119" s="6">
        <v>0</v>
      </c>
      <c r="Y119" s="6">
        <v>0</v>
      </c>
      <c r="Z119" s="6">
        <f>SUM(NonNurse[[#This Row],[Physical Therapist (PT) Hours]],NonNurse[[#This Row],[PT Assistant Hours]],NonNurse[[#This Row],[PT Aide Hours]])/NonNurse[[#This Row],[MDS Census]]</f>
        <v>0.15415993762877986</v>
      </c>
      <c r="AA119" s="6">
        <v>0</v>
      </c>
      <c r="AB119" s="6">
        <v>0</v>
      </c>
      <c r="AC119" s="6">
        <v>0</v>
      </c>
      <c r="AD119" s="6">
        <v>0</v>
      </c>
      <c r="AE119" s="6">
        <v>5.4782608695652177</v>
      </c>
      <c r="AF119" s="6">
        <v>0</v>
      </c>
      <c r="AG119" s="6">
        <v>0</v>
      </c>
      <c r="AH119" s="1">
        <v>395425</v>
      </c>
      <c r="AI119">
        <v>3</v>
      </c>
    </row>
    <row r="120" spans="1:35" x14ac:dyDescent="0.25">
      <c r="A120" t="s">
        <v>721</v>
      </c>
      <c r="B120" t="s">
        <v>680</v>
      </c>
      <c r="C120" t="s">
        <v>881</v>
      </c>
      <c r="D120" t="s">
        <v>774</v>
      </c>
      <c r="E120" s="6">
        <v>109.31521739130434</v>
      </c>
      <c r="F120" s="6">
        <v>37.696086956521739</v>
      </c>
      <c r="G120" s="6">
        <v>0</v>
      </c>
      <c r="H120" s="6">
        <v>4.5367391304347828</v>
      </c>
      <c r="I120" s="6">
        <v>15.782608695652174</v>
      </c>
      <c r="J120" s="6">
        <v>0</v>
      </c>
      <c r="K120" s="6">
        <v>0</v>
      </c>
      <c r="L120" s="6">
        <v>2.9882608695652175</v>
      </c>
      <c r="M120" s="6">
        <v>12.613913043478261</v>
      </c>
      <c r="N120" s="6">
        <v>0</v>
      </c>
      <c r="O120" s="6">
        <f>SUM(NonNurse[[#This Row],[Qualified Social Work Staff Hours]],NonNurse[[#This Row],[Other Social Work Staff Hours]])/NonNurse[[#This Row],[MDS Census]]</f>
        <v>0.11539027543004873</v>
      </c>
      <c r="P120" s="6">
        <v>0</v>
      </c>
      <c r="Q120" s="6">
        <v>0</v>
      </c>
      <c r="R120" s="6">
        <f>SUM(NonNurse[[#This Row],[Qualified Activities Professional Hours]],NonNurse[[#This Row],[Other Activities Professional Hours]])/NonNurse[[#This Row],[MDS Census]]</f>
        <v>0</v>
      </c>
      <c r="S120" s="6">
        <v>2.5539130434782606</v>
      </c>
      <c r="T120" s="6">
        <v>3.50086956521739</v>
      </c>
      <c r="U120" s="6">
        <v>0</v>
      </c>
      <c r="V120" s="6">
        <f>SUM(NonNurse[[#This Row],[Occupational Therapist Hours]],NonNurse[[#This Row],[OT Assistant Hours]],NonNurse[[#This Row],[OT Aide Hours]])/NonNurse[[#This Row],[MDS Census]]</f>
        <v>5.5388286765437E-2</v>
      </c>
      <c r="W120" s="6">
        <v>0</v>
      </c>
      <c r="X120" s="6">
        <v>14.102173913043476</v>
      </c>
      <c r="Y120" s="6">
        <v>0</v>
      </c>
      <c r="Z120" s="6">
        <f>SUM(NonNurse[[#This Row],[Physical Therapist (PT) Hours]],NonNurse[[#This Row],[PT Assistant Hours]],NonNurse[[#This Row],[PT Aide Hours]])/NonNurse[[#This Row],[MDS Census]]</f>
        <v>0.12900467336183752</v>
      </c>
      <c r="AA120" s="6">
        <v>4.2608695652173916</v>
      </c>
      <c r="AB120" s="6">
        <v>0</v>
      </c>
      <c r="AC120" s="6">
        <v>0</v>
      </c>
      <c r="AD120" s="6">
        <v>93.715326086956495</v>
      </c>
      <c r="AE120" s="6">
        <v>0</v>
      </c>
      <c r="AF120" s="6">
        <v>0</v>
      </c>
      <c r="AG120" s="6">
        <v>2.0434782608695654</v>
      </c>
      <c r="AH120" t="s">
        <v>3</v>
      </c>
      <c r="AI120">
        <v>3</v>
      </c>
    </row>
    <row r="121" spans="1:35" x14ac:dyDescent="0.25">
      <c r="A121" t="s">
        <v>721</v>
      </c>
      <c r="B121" t="s">
        <v>321</v>
      </c>
      <c r="C121" t="s">
        <v>948</v>
      </c>
      <c r="D121" t="s">
        <v>736</v>
      </c>
      <c r="E121" s="6">
        <v>66.010869565217391</v>
      </c>
      <c r="F121" s="6">
        <v>4.9565217391304346</v>
      </c>
      <c r="G121" s="6">
        <v>0.19565217391304349</v>
      </c>
      <c r="H121" s="6">
        <v>0.375</v>
      </c>
      <c r="I121" s="6">
        <v>4.1304347826086953</v>
      </c>
      <c r="J121" s="6">
        <v>0</v>
      </c>
      <c r="K121" s="6">
        <v>0</v>
      </c>
      <c r="L121" s="6">
        <v>1.4324999999999997</v>
      </c>
      <c r="M121" s="6">
        <v>4.0923913043478262</v>
      </c>
      <c r="N121" s="6">
        <v>0</v>
      </c>
      <c r="O121" s="6">
        <f>SUM(NonNurse[[#This Row],[Qualified Social Work Staff Hours]],NonNurse[[#This Row],[Other Social Work Staff Hours]])/NonNurse[[#This Row],[MDS Census]]</f>
        <v>6.1995718755145729E-2</v>
      </c>
      <c r="P121" s="6">
        <v>5.2282608695652177</v>
      </c>
      <c r="Q121" s="6">
        <v>6.8206521739130439</v>
      </c>
      <c r="R121" s="6">
        <f>SUM(NonNurse[[#This Row],[Qualified Activities Professional Hours]],NonNurse[[#This Row],[Other Activities Professional Hours]])/NonNurse[[#This Row],[MDS Census]]</f>
        <v>0.18252922772929361</v>
      </c>
      <c r="S121" s="6">
        <v>2.5059782608695653</v>
      </c>
      <c r="T121" s="6">
        <v>3.7413043478260875</v>
      </c>
      <c r="U121" s="6">
        <v>0</v>
      </c>
      <c r="V121" s="6">
        <f>SUM(NonNurse[[#This Row],[Occupational Therapist Hours]],NonNurse[[#This Row],[OT Assistant Hours]],NonNurse[[#This Row],[OT Aide Hours]])/NonNurse[[#This Row],[MDS Census]]</f>
        <v>9.464021076897744E-2</v>
      </c>
      <c r="W121" s="6">
        <v>4.9691304347826089</v>
      </c>
      <c r="X121" s="6">
        <v>4.8661956521739134</v>
      </c>
      <c r="Y121" s="6">
        <v>0</v>
      </c>
      <c r="Z121" s="6">
        <f>SUM(NonNurse[[#This Row],[Physical Therapist (PT) Hours]],NonNurse[[#This Row],[PT Assistant Hours]],NonNurse[[#This Row],[PT Aide Hours]])/NonNurse[[#This Row],[MDS Census]]</f>
        <v>0.14899555409188212</v>
      </c>
      <c r="AA121" s="6">
        <v>0</v>
      </c>
      <c r="AB121" s="6">
        <v>0</v>
      </c>
      <c r="AC121" s="6">
        <v>0</v>
      </c>
      <c r="AD121" s="6">
        <v>0</v>
      </c>
      <c r="AE121" s="6">
        <v>0</v>
      </c>
      <c r="AF121" s="6">
        <v>0</v>
      </c>
      <c r="AG121" s="6">
        <v>0</v>
      </c>
      <c r="AH121" s="1">
        <v>395557</v>
      </c>
      <c r="AI121">
        <v>3</v>
      </c>
    </row>
    <row r="122" spans="1:35" x14ac:dyDescent="0.25">
      <c r="A122" t="s">
        <v>721</v>
      </c>
      <c r="B122" t="s">
        <v>316</v>
      </c>
      <c r="C122" t="s">
        <v>852</v>
      </c>
      <c r="D122" t="s">
        <v>735</v>
      </c>
      <c r="E122" s="6">
        <v>61.478260869565219</v>
      </c>
      <c r="F122" s="6">
        <v>0</v>
      </c>
      <c r="G122" s="6">
        <v>0</v>
      </c>
      <c r="H122" s="6">
        <v>0</v>
      </c>
      <c r="I122" s="6">
        <v>0</v>
      </c>
      <c r="J122" s="6">
        <v>0</v>
      </c>
      <c r="K122" s="6">
        <v>0</v>
      </c>
      <c r="L122" s="6">
        <v>4.4048913043478262</v>
      </c>
      <c r="M122" s="6">
        <v>0</v>
      </c>
      <c r="N122" s="6">
        <v>8.5126086956521743</v>
      </c>
      <c r="O122" s="6">
        <f>SUM(NonNurse[[#This Row],[Qualified Social Work Staff Hours]],NonNurse[[#This Row],[Other Social Work Staff Hours]])/NonNurse[[#This Row],[MDS Census]]</f>
        <v>0.13846534653465348</v>
      </c>
      <c r="P122" s="6">
        <v>0</v>
      </c>
      <c r="Q122" s="6">
        <v>9.5258695652173913</v>
      </c>
      <c r="R122" s="6">
        <f>SUM(NonNurse[[#This Row],[Qualified Activities Professional Hours]],NonNurse[[#This Row],[Other Activities Professional Hours]])/NonNurse[[#This Row],[MDS Census]]</f>
        <v>0.15494695898161245</v>
      </c>
      <c r="S122" s="6">
        <v>5.2201086956521738</v>
      </c>
      <c r="T122" s="6">
        <v>10.222826086956522</v>
      </c>
      <c r="U122" s="6">
        <v>0.83695652173913049</v>
      </c>
      <c r="V122" s="6">
        <f>SUM(NonNurse[[#This Row],[Occupational Therapist Hours]],NonNurse[[#This Row],[OT Assistant Hours]],NonNurse[[#This Row],[OT Aide Hours]])/NonNurse[[#This Row],[MDS Census]]</f>
        <v>0.2648072842998585</v>
      </c>
      <c r="W122" s="6">
        <v>2.0688043478260867</v>
      </c>
      <c r="X122" s="6">
        <v>10.785326086956522</v>
      </c>
      <c r="Y122" s="6">
        <v>0</v>
      </c>
      <c r="Z122" s="6">
        <f>SUM(NonNurse[[#This Row],[Physical Therapist (PT) Hours]],NonNurse[[#This Row],[PT Assistant Hours]],NonNurse[[#This Row],[PT Aide Hours]])/NonNurse[[#This Row],[MDS Census]]</f>
        <v>0.20908415841584158</v>
      </c>
      <c r="AA122" s="6">
        <v>0</v>
      </c>
      <c r="AB122" s="6">
        <v>0</v>
      </c>
      <c r="AC122" s="6">
        <v>0</v>
      </c>
      <c r="AD122" s="6">
        <v>0</v>
      </c>
      <c r="AE122" s="6">
        <v>2.402173913043478</v>
      </c>
      <c r="AF122" s="6">
        <v>0</v>
      </c>
      <c r="AG122" s="6">
        <v>0</v>
      </c>
      <c r="AH122" s="1">
        <v>395550</v>
      </c>
      <c r="AI122">
        <v>3</v>
      </c>
    </row>
    <row r="123" spans="1:35" x14ac:dyDescent="0.25">
      <c r="A123" t="s">
        <v>721</v>
      </c>
      <c r="B123" t="s">
        <v>292</v>
      </c>
      <c r="C123" t="s">
        <v>867</v>
      </c>
      <c r="D123" t="s">
        <v>736</v>
      </c>
      <c r="E123" s="6">
        <v>102.25</v>
      </c>
      <c r="F123" s="6">
        <v>4.9565217391304346</v>
      </c>
      <c r="G123" s="6">
        <v>0.52173913043478259</v>
      </c>
      <c r="H123" s="6">
        <v>0.47826086956521741</v>
      </c>
      <c r="I123" s="6">
        <v>2.4347826086956523</v>
      </c>
      <c r="J123" s="6">
        <v>0</v>
      </c>
      <c r="K123" s="6">
        <v>0</v>
      </c>
      <c r="L123" s="6">
        <v>3.6766304347826089</v>
      </c>
      <c r="M123" s="6">
        <v>0</v>
      </c>
      <c r="N123" s="6">
        <v>5.4456521739130439</v>
      </c>
      <c r="O123" s="6">
        <f>SUM(NonNurse[[#This Row],[Qualified Social Work Staff Hours]],NonNurse[[#This Row],[Other Social Work Staff Hours]])/NonNurse[[#This Row],[MDS Census]]</f>
        <v>5.3258211969809718E-2</v>
      </c>
      <c r="P123" s="6">
        <v>5.6820652173913047</v>
      </c>
      <c r="Q123" s="6">
        <v>9.6630434782608692</v>
      </c>
      <c r="R123" s="6">
        <f>SUM(NonNurse[[#This Row],[Qualified Activities Professional Hours]],NonNurse[[#This Row],[Other Activities Professional Hours]])/NonNurse[[#This Row],[MDS Census]]</f>
        <v>0.15007441267141491</v>
      </c>
      <c r="S123" s="6">
        <v>4.3043478260869561</v>
      </c>
      <c r="T123" s="6">
        <v>4.2282608695652177</v>
      </c>
      <c r="U123" s="6">
        <v>0</v>
      </c>
      <c r="V123" s="6">
        <f>SUM(NonNurse[[#This Row],[Occupational Therapist Hours]],NonNurse[[#This Row],[OT Assistant Hours]],NonNurse[[#This Row],[OT Aide Hours]])/NonNurse[[#This Row],[MDS Census]]</f>
        <v>8.3448495800999251E-2</v>
      </c>
      <c r="W123" s="6">
        <v>6.4076086956521738</v>
      </c>
      <c r="X123" s="6">
        <v>4.7255434782608692</v>
      </c>
      <c r="Y123" s="6">
        <v>0</v>
      </c>
      <c r="Z123" s="6">
        <f>SUM(NonNurse[[#This Row],[Physical Therapist (PT) Hours]],NonNurse[[#This Row],[PT Assistant Hours]],NonNurse[[#This Row],[PT Aide Hours]])/NonNurse[[#This Row],[MDS Census]]</f>
        <v>0.1088816838524503</v>
      </c>
      <c r="AA123" s="6">
        <v>0</v>
      </c>
      <c r="AB123" s="6">
        <v>0</v>
      </c>
      <c r="AC123" s="6">
        <v>0</v>
      </c>
      <c r="AD123" s="6">
        <v>0</v>
      </c>
      <c r="AE123" s="6">
        <v>0</v>
      </c>
      <c r="AF123" s="6">
        <v>0</v>
      </c>
      <c r="AG123" s="6">
        <v>0</v>
      </c>
      <c r="AH123" s="1">
        <v>395509</v>
      </c>
      <c r="AI123">
        <v>3</v>
      </c>
    </row>
    <row r="124" spans="1:35" x14ac:dyDescent="0.25">
      <c r="A124" t="s">
        <v>721</v>
      </c>
      <c r="B124" t="s">
        <v>233</v>
      </c>
      <c r="C124" t="s">
        <v>1005</v>
      </c>
      <c r="D124" t="s">
        <v>787</v>
      </c>
      <c r="E124" s="6">
        <v>96.858695652173907</v>
      </c>
      <c r="F124" s="6">
        <v>46.58086956521737</v>
      </c>
      <c r="G124" s="6">
        <v>6.7934782608695649E-2</v>
      </c>
      <c r="H124" s="6">
        <v>0</v>
      </c>
      <c r="I124" s="6">
        <v>1.7826086956521738</v>
      </c>
      <c r="J124" s="6">
        <v>0</v>
      </c>
      <c r="K124" s="6">
        <v>0</v>
      </c>
      <c r="L124" s="6">
        <v>3.0990217391304351</v>
      </c>
      <c r="M124" s="6">
        <v>4.0869565217391308</v>
      </c>
      <c r="N124" s="6">
        <v>4.3081521739130428</v>
      </c>
      <c r="O124" s="6">
        <f>SUM(NonNurse[[#This Row],[Qualified Social Work Staff Hours]],NonNurse[[#This Row],[Other Social Work Staff Hours]])/NonNurse[[#This Row],[MDS Census]]</f>
        <v>8.6673773987206812E-2</v>
      </c>
      <c r="P124" s="6">
        <v>5.0978260869565215</v>
      </c>
      <c r="Q124" s="6">
        <v>20.029130434782608</v>
      </c>
      <c r="R124" s="6">
        <f>SUM(NonNurse[[#This Row],[Qualified Activities Professional Hours]],NonNurse[[#This Row],[Other Activities Professional Hours]])/NonNurse[[#This Row],[MDS Census]]</f>
        <v>0.25941869599371564</v>
      </c>
      <c r="S124" s="6">
        <v>3.6647826086956523</v>
      </c>
      <c r="T124" s="6">
        <v>7.9918478260869552</v>
      </c>
      <c r="U124" s="6">
        <v>0</v>
      </c>
      <c r="V124" s="6">
        <f>SUM(NonNurse[[#This Row],[Occupational Therapist Hours]],NonNurse[[#This Row],[OT Assistant Hours]],NonNurse[[#This Row],[OT Aide Hours]])/NonNurse[[#This Row],[MDS Census]]</f>
        <v>0.12034676242845921</v>
      </c>
      <c r="W124" s="6">
        <v>3.4990217391304346</v>
      </c>
      <c r="X124" s="6">
        <v>7.2164130434782621</v>
      </c>
      <c r="Y124" s="6">
        <v>0</v>
      </c>
      <c r="Z124" s="6">
        <f>SUM(NonNurse[[#This Row],[Physical Therapist (PT) Hours]],NonNurse[[#This Row],[PT Assistant Hours]],NonNurse[[#This Row],[PT Aide Hours]])/NonNurse[[#This Row],[MDS Census]]</f>
        <v>0.11062955897205702</v>
      </c>
      <c r="AA124" s="6">
        <v>0</v>
      </c>
      <c r="AB124" s="6">
        <v>0</v>
      </c>
      <c r="AC124" s="6">
        <v>0</v>
      </c>
      <c r="AD124" s="6">
        <v>0</v>
      </c>
      <c r="AE124" s="6">
        <v>0</v>
      </c>
      <c r="AF124" s="6">
        <v>0</v>
      </c>
      <c r="AG124" s="6">
        <v>0</v>
      </c>
      <c r="AH124" s="1">
        <v>395430</v>
      </c>
      <c r="AI124">
        <v>3</v>
      </c>
    </row>
    <row r="125" spans="1:35" x14ac:dyDescent="0.25">
      <c r="A125" t="s">
        <v>721</v>
      </c>
      <c r="B125" t="s">
        <v>330</v>
      </c>
      <c r="C125" t="s">
        <v>1038</v>
      </c>
      <c r="D125" t="s">
        <v>772</v>
      </c>
      <c r="E125" s="6">
        <v>68.347826086956516</v>
      </c>
      <c r="F125" s="6">
        <v>4.0869565217391308</v>
      </c>
      <c r="G125" s="6">
        <v>0</v>
      </c>
      <c r="H125" s="6">
        <v>0</v>
      </c>
      <c r="I125" s="6">
        <v>0</v>
      </c>
      <c r="J125" s="6">
        <v>0</v>
      </c>
      <c r="K125" s="6">
        <v>0</v>
      </c>
      <c r="L125" s="6">
        <v>5.2010869565217392</v>
      </c>
      <c r="M125" s="6">
        <v>0</v>
      </c>
      <c r="N125" s="6">
        <v>3.5516304347826089</v>
      </c>
      <c r="O125" s="6">
        <f>SUM(NonNurse[[#This Row],[Qualified Social Work Staff Hours]],NonNurse[[#This Row],[Other Social Work Staff Hours]])/NonNurse[[#This Row],[MDS Census]]</f>
        <v>5.1964058524173032E-2</v>
      </c>
      <c r="P125" s="6">
        <v>5.3967391304347823</v>
      </c>
      <c r="Q125" s="6">
        <v>4.4211956521739131</v>
      </c>
      <c r="R125" s="6">
        <f>SUM(NonNurse[[#This Row],[Qualified Activities Professional Hours]],NonNurse[[#This Row],[Other Activities Professional Hours]])/NonNurse[[#This Row],[MDS Census]]</f>
        <v>0.14364662849872775</v>
      </c>
      <c r="S125" s="6">
        <v>4.4592391304347823</v>
      </c>
      <c r="T125" s="6">
        <v>4.7391304347826084</v>
      </c>
      <c r="U125" s="6">
        <v>0</v>
      </c>
      <c r="V125" s="6">
        <f>SUM(NonNurse[[#This Row],[Occupational Therapist Hours]],NonNurse[[#This Row],[OT Assistant Hours]],NonNurse[[#This Row],[OT Aide Hours]])/NonNurse[[#This Row],[MDS Census]]</f>
        <v>0.13458174300254452</v>
      </c>
      <c r="W125" s="6">
        <v>5.3668478260869561</v>
      </c>
      <c r="X125" s="6">
        <v>4.8722826086956523</v>
      </c>
      <c r="Y125" s="6">
        <v>0</v>
      </c>
      <c r="Z125" s="6">
        <f>SUM(NonNurse[[#This Row],[Physical Therapist (PT) Hours]],NonNurse[[#This Row],[PT Assistant Hours]],NonNurse[[#This Row],[PT Aide Hours]])/NonNurse[[#This Row],[MDS Census]]</f>
        <v>0.14980916030534353</v>
      </c>
      <c r="AA125" s="6">
        <v>0</v>
      </c>
      <c r="AB125" s="6">
        <v>0</v>
      </c>
      <c r="AC125" s="6">
        <v>0</v>
      </c>
      <c r="AD125" s="6">
        <v>0</v>
      </c>
      <c r="AE125" s="6">
        <v>0</v>
      </c>
      <c r="AF125" s="6">
        <v>0</v>
      </c>
      <c r="AG125" s="6">
        <v>0</v>
      </c>
      <c r="AH125" s="1">
        <v>395567</v>
      </c>
      <c r="AI125">
        <v>3</v>
      </c>
    </row>
    <row r="126" spans="1:35" x14ac:dyDescent="0.25">
      <c r="A126" t="s">
        <v>721</v>
      </c>
      <c r="B126" t="s">
        <v>461</v>
      </c>
      <c r="C126" t="s">
        <v>1034</v>
      </c>
      <c r="D126" t="s">
        <v>736</v>
      </c>
      <c r="E126" s="6">
        <v>55.728260869565219</v>
      </c>
      <c r="F126" s="6">
        <v>10.68891304347826</v>
      </c>
      <c r="G126" s="6">
        <v>9.7826086956521743E-2</v>
      </c>
      <c r="H126" s="6">
        <v>8.3369565217391306E-2</v>
      </c>
      <c r="I126" s="6">
        <v>0.78260869565217395</v>
      </c>
      <c r="J126" s="6">
        <v>0</v>
      </c>
      <c r="K126" s="6">
        <v>0</v>
      </c>
      <c r="L126" s="6">
        <v>1.1876086956521741</v>
      </c>
      <c r="M126" s="6">
        <v>1.2378260869565216</v>
      </c>
      <c r="N126" s="6">
        <v>0.79076086956521741</v>
      </c>
      <c r="O126" s="6">
        <f>SUM(NonNurse[[#This Row],[Qualified Social Work Staff Hours]],NonNurse[[#This Row],[Other Social Work Staff Hours]])/NonNurse[[#This Row],[MDS Census]]</f>
        <v>3.6401404330017546E-2</v>
      </c>
      <c r="P126" s="6">
        <v>1.6222826086956521</v>
      </c>
      <c r="Q126" s="6">
        <v>6.9573913043478264</v>
      </c>
      <c r="R126" s="6">
        <f>SUM(NonNurse[[#This Row],[Qualified Activities Professional Hours]],NonNurse[[#This Row],[Other Activities Professional Hours]])/NonNurse[[#This Row],[MDS Census]]</f>
        <v>0.15395552954944414</v>
      </c>
      <c r="S126" s="6">
        <v>1.6173913043478263</v>
      </c>
      <c r="T126" s="6">
        <v>1.6470652173913043</v>
      </c>
      <c r="U126" s="6">
        <v>0</v>
      </c>
      <c r="V126" s="6">
        <f>SUM(NonNurse[[#This Row],[Occupational Therapist Hours]],NonNurse[[#This Row],[OT Assistant Hours]],NonNurse[[#This Row],[OT Aide Hours]])/NonNurse[[#This Row],[MDS Census]]</f>
        <v>5.857811585722645E-2</v>
      </c>
      <c r="W126" s="6">
        <v>0.85641304347826097</v>
      </c>
      <c r="X126" s="6">
        <v>1.1242391304347825</v>
      </c>
      <c r="Y126" s="6">
        <v>0</v>
      </c>
      <c r="Z126" s="6">
        <f>SUM(NonNurse[[#This Row],[Physical Therapist (PT) Hours]],NonNurse[[#This Row],[PT Assistant Hours]],NonNurse[[#This Row],[PT Aide Hours]])/NonNurse[[#This Row],[MDS Census]]</f>
        <v>3.5541252194265655E-2</v>
      </c>
      <c r="AA126" s="6">
        <v>0</v>
      </c>
      <c r="AB126" s="6">
        <v>3.5217391304347827</v>
      </c>
      <c r="AC126" s="6">
        <v>0</v>
      </c>
      <c r="AD126" s="6">
        <v>0</v>
      </c>
      <c r="AE126" s="6">
        <v>0</v>
      </c>
      <c r="AF126" s="6">
        <v>0</v>
      </c>
      <c r="AG126" s="6">
        <v>0</v>
      </c>
      <c r="AH126" s="1">
        <v>395757</v>
      </c>
      <c r="AI126">
        <v>3</v>
      </c>
    </row>
    <row r="127" spans="1:35" x14ac:dyDescent="0.25">
      <c r="A127" t="s">
        <v>721</v>
      </c>
      <c r="B127" t="s">
        <v>384</v>
      </c>
      <c r="C127" t="s">
        <v>1058</v>
      </c>
      <c r="D127" t="s">
        <v>763</v>
      </c>
      <c r="E127" s="6">
        <v>92.859154929577471</v>
      </c>
      <c r="F127" s="6">
        <v>5.6338028169014081</v>
      </c>
      <c r="G127" s="6">
        <v>0.85915492957746475</v>
      </c>
      <c r="H127" s="6">
        <v>0.60549295774647893</v>
      </c>
      <c r="I127" s="6">
        <v>3.436619718309859</v>
      </c>
      <c r="J127" s="6">
        <v>0</v>
      </c>
      <c r="K127" s="6">
        <v>0</v>
      </c>
      <c r="L127" s="6">
        <v>4.6045070422535206</v>
      </c>
      <c r="M127" s="6">
        <v>5.8070422535211268</v>
      </c>
      <c r="N127" s="6">
        <v>4.2253521126760563E-2</v>
      </c>
      <c r="O127" s="6">
        <f>SUM(NonNurse[[#This Row],[Qualified Social Work Staff Hours]],NonNurse[[#This Row],[Other Social Work Staff Hours]])/NonNurse[[#This Row],[MDS Census]]</f>
        <v>6.2991051114818744E-2</v>
      </c>
      <c r="P127" s="6">
        <v>5.746478873239437</v>
      </c>
      <c r="Q127" s="6">
        <v>9.5309859154929608</v>
      </c>
      <c r="R127" s="6">
        <f>SUM(NonNurse[[#This Row],[Qualified Activities Professional Hours]],NonNurse[[#This Row],[Other Activities Professional Hours]])/NonNurse[[#This Row],[MDS Census]]</f>
        <v>0.16452297891703324</v>
      </c>
      <c r="S127" s="6">
        <v>4.2229577464788735</v>
      </c>
      <c r="T127" s="6">
        <v>6.0198591549295788</v>
      </c>
      <c r="U127" s="6">
        <v>0</v>
      </c>
      <c r="V127" s="6">
        <f>SUM(NonNurse[[#This Row],[Occupational Therapist Hours]],NonNurse[[#This Row],[OT Assistant Hours]],NonNurse[[#This Row],[OT Aide Hours]])/NonNurse[[#This Row],[MDS Census]]</f>
        <v>0.11030486880024271</v>
      </c>
      <c r="W127" s="6">
        <v>1.8581690140845066</v>
      </c>
      <c r="X127" s="6">
        <v>6.7932394366197189</v>
      </c>
      <c r="Y127" s="6">
        <v>0</v>
      </c>
      <c r="Z127" s="6">
        <f>SUM(NonNurse[[#This Row],[Physical Therapist (PT) Hours]],NonNurse[[#This Row],[PT Assistant Hours]],NonNurse[[#This Row],[PT Aide Hours]])/NonNurse[[#This Row],[MDS Census]]</f>
        <v>9.3166995298043384E-2</v>
      </c>
      <c r="AA127" s="6">
        <v>0</v>
      </c>
      <c r="AB127" s="6">
        <v>0</v>
      </c>
      <c r="AC127" s="6">
        <v>0</v>
      </c>
      <c r="AD127" s="6">
        <v>0</v>
      </c>
      <c r="AE127" s="6">
        <v>0</v>
      </c>
      <c r="AF127" s="6">
        <v>0</v>
      </c>
      <c r="AG127" s="6">
        <v>0</v>
      </c>
      <c r="AH127" s="1">
        <v>395645</v>
      </c>
      <c r="AI127">
        <v>3</v>
      </c>
    </row>
    <row r="128" spans="1:35" x14ac:dyDescent="0.25">
      <c r="A128" t="s">
        <v>721</v>
      </c>
      <c r="B128" t="s">
        <v>308</v>
      </c>
      <c r="C128" t="s">
        <v>830</v>
      </c>
      <c r="D128" t="s">
        <v>739</v>
      </c>
      <c r="E128" s="6">
        <v>82.119565217391298</v>
      </c>
      <c r="F128" s="6">
        <v>5.6521739130434785</v>
      </c>
      <c r="G128" s="6">
        <v>3.2608695652173912E-2</v>
      </c>
      <c r="H128" s="6">
        <v>0.37771739130434784</v>
      </c>
      <c r="I128" s="6">
        <v>3.1195652173913042</v>
      </c>
      <c r="J128" s="6">
        <v>0</v>
      </c>
      <c r="K128" s="6">
        <v>0</v>
      </c>
      <c r="L128" s="6">
        <v>3.8641304347826089</v>
      </c>
      <c r="M128" s="6">
        <v>0</v>
      </c>
      <c r="N128" s="6">
        <v>4.4836956521739131</v>
      </c>
      <c r="O128" s="6">
        <f>SUM(NonNurse[[#This Row],[Qualified Social Work Staff Hours]],NonNurse[[#This Row],[Other Social Work Staff Hours]])/NonNurse[[#This Row],[MDS Census]]</f>
        <v>5.459960291197883E-2</v>
      </c>
      <c r="P128" s="6">
        <v>4.2364130434782608</v>
      </c>
      <c r="Q128" s="6">
        <v>3.3097826086956523</v>
      </c>
      <c r="R128" s="6">
        <f>SUM(NonNurse[[#This Row],[Qualified Activities Professional Hours]],NonNurse[[#This Row],[Other Activities Professional Hours]])/NonNurse[[#This Row],[MDS Census]]</f>
        <v>9.1892786234281945E-2</v>
      </c>
      <c r="S128" s="6">
        <v>10.154891304347826</v>
      </c>
      <c r="T128" s="6">
        <v>0.45108695652173914</v>
      </c>
      <c r="U128" s="6">
        <v>0</v>
      </c>
      <c r="V128" s="6">
        <f>SUM(NonNurse[[#This Row],[Occupational Therapist Hours]],NonNurse[[#This Row],[OT Assistant Hours]],NonNurse[[#This Row],[OT Aide Hours]])/NonNurse[[#This Row],[MDS Census]]</f>
        <v>0.12915287888815355</v>
      </c>
      <c r="W128" s="6">
        <v>5.1902173913043477</v>
      </c>
      <c r="X128" s="6">
        <v>5.5597826086956523</v>
      </c>
      <c r="Y128" s="6">
        <v>0</v>
      </c>
      <c r="Z128" s="6">
        <f>SUM(NonNurse[[#This Row],[Physical Therapist (PT) Hours]],NonNurse[[#This Row],[PT Assistant Hours]],NonNurse[[#This Row],[PT Aide Hours]])/NonNurse[[#This Row],[MDS Census]]</f>
        <v>0.13090668431502317</v>
      </c>
      <c r="AA128" s="6">
        <v>0</v>
      </c>
      <c r="AB128" s="6">
        <v>0</v>
      </c>
      <c r="AC128" s="6">
        <v>0</v>
      </c>
      <c r="AD128" s="6">
        <v>0</v>
      </c>
      <c r="AE128" s="6">
        <v>0</v>
      </c>
      <c r="AF128" s="6">
        <v>0</v>
      </c>
      <c r="AG128" s="6">
        <v>0</v>
      </c>
      <c r="AH128" s="1">
        <v>395536</v>
      </c>
      <c r="AI128">
        <v>3</v>
      </c>
    </row>
    <row r="129" spans="1:35" x14ac:dyDescent="0.25">
      <c r="A129" t="s">
        <v>721</v>
      </c>
      <c r="B129" t="s">
        <v>25</v>
      </c>
      <c r="C129" t="s">
        <v>902</v>
      </c>
      <c r="D129" t="s">
        <v>768</v>
      </c>
      <c r="E129" s="6">
        <v>43.554347826086953</v>
      </c>
      <c r="F129" s="6">
        <v>5.3043478260869561</v>
      </c>
      <c r="G129" s="6">
        <v>0</v>
      </c>
      <c r="H129" s="6">
        <v>0.38858695652173914</v>
      </c>
      <c r="I129" s="6">
        <v>2.3586956521739131</v>
      </c>
      <c r="J129" s="6">
        <v>0</v>
      </c>
      <c r="K129" s="6">
        <v>0</v>
      </c>
      <c r="L129" s="6">
        <v>3.7506521739130436</v>
      </c>
      <c r="M129" s="6">
        <v>0</v>
      </c>
      <c r="N129" s="6">
        <v>5.4782608695652177</v>
      </c>
      <c r="O129" s="6">
        <f>SUM(NonNurse[[#This Row],[Qualified Social Work Staff Hours]],NonNurse[[#This Row],[Other Social Work Staff Hours]])/NonNurse[[#This Row],[MDS Census]]</f>
        <v>0.12577988520089844</v>
      </c>
      <c r="P129" s="6">
        <v>5.2391304347826084</v>
      </c>
      <c r="Q129" s="6">
        <v>0</v>
      </c>
      <c r="R129" s="6">
        <f>SUM(NonNurse[[#This Row],[Qualified Activities Professional Hours]],NonNurse[[#This Row],[Other Activities Professional Hours]])/NonNurse[[#This Row],[MDS Census]]</f>
        <v>0.12028949338657349</v>
      </c>
      <c r="S129" s="6">
        <v>5.7556521739130435</v>
      </c>
      <c r="T129" s="6">
        <v>6.0005434782608686</v>
      </c>
      <c r="U129" s="6">
        <v>0</v>
      </c>
      <c r="V129" s="6">
        <f>SUM(NonNurse[[#This Row],[Occupational Therapist Hours]],NonNurse[[#This Row],[OT Assistant Hours]],NonNurse[[#This Row],[OT Aide Hours]])/NonNurse[[#This Row],[MDS Census]]</f>
        <v>0.269920139755428</v>
      </c>
      <c r="W129" s="6">
        <v>5.488695652173913</v>
      </c>
      <c r="X129" s="6">
        <v>5.327826086956521</v>
      </c>
      <c r="Y129" s="6">
        <v>0</v>
      </c>
      <c r="Z129" s="6">
        <f>SUM(NonNurse[[#This Row],[Physical Therapist (PT) Hours]],NonNurse[[#This Row],[PT Assistant Hours]],NonNurse[[#This Row],[PT Aide Hours]])/NonNurse[[#This Row],[MDS Census]]</f>
        <v>0.24834539555777388</v>
      </c>
      <c r="AA129" s="6">
        <v>0</v>
      </c>
      <c r="AB129" s="6">
        <v>0</v>
      </c>
      <c r="AC129" s="6">
        <v>0</v>
      </c>
      <c r="AD129" s="6">
        <v>0</v>
      </c>
      <c r="AE129" s="6">
        <v>0</v>
      </c>
      <c r="AF129" s="6">
        <v>0</v>
      </c>
      <c r="AG129" s="6">
        <v>0</v>
      </c>
      <c r="AH129" s="1">
        <v>395013</v>
      </c>
      <c r="AI129">
        <v>3</v>
      </c>
    </row>
    <row r="130" spans="1:35" x14ac:dyDescent="0.25">
      <c r="A130" t="s">
        <v>721</v>
      </c>
      <c r="B130" t="s">
        <v>520</v>
      </c>
      <c r="C130" t="s">
        <v>856</v>
      </c>
      <c r="D130" t="s">
        <v>761</v>
      </c>
      <c r="E130" s="6">
        <v>41.880434782608695</v>
      </c>
      <c r="F130" s="6">
        <v>2.2608695652173911</v>
      </c>
      <c r="G130" s="6">
        <v>0</v>
      </c>
      <c r="H130" s="6">
        <v>0</v>
      </c>
      <c r="I130" s="6">
        <v>1.2608695652173914</v>
      </c>
      <c r="J130" s="6">
        <v>0</v>
      </c>
      <c r="K130" s="6">
        <v>0</v>
      </c>
      <c r="L130" s="6">
        <v>0</v>
      </c>
      <c r="M130" s="6">
        <v>4.9358695652173932</v>
      </c>
      <c r="N130" s="6">
        <v>0</v>
      </c>
      <c r="O130" s="6">
        <f>SUM(NonNurse[[#This Row],[Qualified Social Work Staff Hours]],NonNurse[[#This Row],[Other Social Work Staff Hours]])/NonNurse[[#This Row],[MDS Census]]</f>
        <v>0.11785621593563461</v>
      </c>
      <c r="P130" s="6">
        <v>0.38043478260869568</v>
      </c>
      <c r="Q130" s="6">
        <v>5.1445652173913077</v>
      </c>
      <c r="R130" s="6">
        <f>SUM(NonNurse[[#This Row],[Qualified Activities Professional Hours]],NonNurse[[#This Row],[Other Activities Professional Hours]])/NonNurse[[#This Row],[MDS Census]]</f>
        <v>0.13192317674539328</v>
      </c>
      <c r="S130" s="6">
        <v>0</v>
      </c>
      <c r="T130" s="6">
        <v>0</v>
      </c>
      <c r="U130" s="6">
        <v>0</v>
      </c>
      <c r="V130" s="6">
        <f>SUM(NonNurse[[#This Row],[Occupational Therapist Hours]],NonNurse[[#This Row],[OT Assistant Hours]],NonNurse[[#This Row],[OT Aide Hours]])/NonNurse[[#This Row],[MDS Census]]</f>
        <v>0</v>
      </c>
      <c r="W130" s="6">
        <v>0</v>
      </c>
      <c r="X130" s="6">
        <v>0</v>
      </c>
      <c r="Y130" s="6">
        <v>0</v>
      </c>
      <c r="Z130" s="6">
        <f>SUM(NonNurse[[#This Row],[Physical Therapist (PT) Hours]],NonNurse[[#This Row],[PT Assistant Hours]],NonNurse[[#This Row],[PT Aide Hours]])/NonNurse[[#This Row],[MDS Census]]</f>
        <v>0</v>
      </c>
      <c r="AA130" s="6">
        <v>0</v>
      </c>
      <c r="AB130" s="6">
        <v>0</v>
      </c>
      <c r="AC130" s="6">
        <v>0</v>
      </c>
      <c r="AD130" s="6">
        <v>0</v>
      </c>
      <c r="AE130" s="6">
        <v>0</v>
      </c>
      <c r="AF130" s="6">
        <v>0</v>
      </c>
      <c r="AG130" s="6">
        <v>0</v>
      </c>
      <c r="AH130" s="1">
        <v>395844</v>
      </c>
      <c r="AI130">
        <v>3</v>
      </c>
    </row>
    <row r="131" spans="1:35" x14ac:dyDescent="0.25">
      <c r="A131" t="s">
        <v>721</v>
      </c>
      <c r="B131" t="s">
        <v>168</v>
      </c>
      <c r="C131" t="s">
        <v>835</v>
      </c>
      <c r="D131" t="s">
        <v>789</v>
      </c>
      <c r="E131" s="6">
        <v>94.065217391304344</v>
      </c>
      <c r="F131" s="6">
        <v>21.040760869565219</v>
      </c>
      <c r="G131" s="6">
        <v>0.81521739130434778</v>
      </c>
      <c r="H131" s="6">
        <v>0</v>
      </c>
      <c r="I131" s="6">
        <v>0</v>
      </c>
      <c r="J131" s="6">
        <v>0</v>
      </c>
      <c r="K131" s="6">
        <v>0</v>
      </c>
      <c r="L131" s="6">
        <v>4.0668478260869572</v>
      </c>
      <c r="M131" s="6">
        <v>5.7391304347826084</v>
      </c>
      <c r="N131" s="6">
        <v>4.4918478260869561</v>
      </c>
      <c r="O131" s="6">
        <f>SUM(NonNurse[[#This Row],[Qualified Social Work Staff Hours]],NonNurse[[#This Row],[Other Social Work Staff Hours]])/NonNurse[[#This Row],[MDS Census]]</f>
        <v>0.10876473307141206</v>
      </c>
      <c r="P131" s="6">
        <v>4.6793478260869561</v>
      </c>
      <c r="Q131" s="6">
        <v>9.8586956521739122</v>
      </c>
      <c r="R131" s="6">
        <f>SUM(NonNurse[[#This Row],[Qualified Activities Professional Hours]],NonNurse[[#This Row],[Other Activities Professional Hours]])/NonNurse[[#This Row],[MDS Census]]</f>
        <v>0.15455280795008086</v>
      </c>
      <c r="S131" s="6">
        <v>4.7206521739130434</v>
      </c>
      <c r="T131" s="6">
        <v>6.4859782608695671</v>
      </c>
      <c r="U131" s="6">
        <v>0</v>
      </c>
      <c r="V131" s="6">
        <f>SUM(NonNurse[[#This Row],[Occupational Therapist Hours]],NonNurse[[#This Row],[OT Assistant Hours]],NonNurse[[#This Row],[OT Aide Hours]])/NonNurse[[#This Row],[MDS Census]]</f>
        <v>0.11913681534550499</v>
      </c>
      <c r="W131" s="6">
        <v>4.4150000000000009</v>
      </c>
      <c r="X131" s="6">
        <v>5.3739130434782609</v>
      </c>
      <c r="Y131" s="6">
        <v>4.6413043478260869</v>
      </c>
      <c r="Z131" s="6">
        <f>SUM(NonNurse[[#This Row],[Physical Therapist (PT) Hours]],NonNurse[[#This Row],[PT Assistant Hours]],NonNurse[[#This Row],[PT Aide Hours]])/NonNurse[[#This Row],[MDS Census]]</f>
        <v>0.15340651721747173</v>
      </c>
      <c r="AA131" s="6">
        <v>0</v>
      </c>
      <c r="AB131" s="6">
        <v>0</v>
      </c>
      <c r="AC131" s="6">
        <v>0</v>
      </c>
      <c r="AD131" s="6">
        <v>0</v>
      </c>
      <c r="AE131" s="6">
        <v>0</v>
      </c>
      <c r="AF131" s="6">
        <v>0</v>
      </c>
      <c r="AG131" s="6">
        <v>0</v>
      </c>
      <c r="AH131" s="1">
        <v>395341</v>
      </c>
      <c r="AI131">
        <v>3</v>
      </c>
    </row>
    <row r="132" spans="1:35" x14ac:dyDescent="0.25">
      <c r="A132" t="s">
        <v>721</v>
      </c>
      <c r="B132" t="s">
        <v>430</v>
      </c>
      <c r="C132" t="s">
        <v>1070</v>
      </c>
      <c r="D132" t="s">
        <v>736</v>
      </c>
      <c r="E132" s="6">
        <v>136.32608695652175</v>
      </c>
      <c r="F132" s="6">
        <v>5.0434782608695654</v>
      </c>
      <c r="G132" s="6">
        <v>3.2608695652173912E-2</v>
      </c>
      <c r="H132" s="6">
        <v>0.51630434782608692</v>
      </c>
      <c r="I132" s="6">
        <v>3.7608695652173911</v>
      </c>
      <c r="J132" s="6">
        <v>0</v>
      </c>
      <c r="K132" s="6">
        <v>0</v>
      </c>
      <c r="L132" s="6">
        <v>4.8777173913043477</v>
      </c>
      <c r="M132" s="6">
        <v>0</v>
      </c>
      <c r="N132" s="6">
        <v>14.209239130434783</v>
      </c>
      <c r="O132" s="6">
        <f>SUM(NonNurse[[#This Row],[Qualified Social Work Staff Hours]],NonNurse[[#This Row],[Other Social Work Staff Hours]])/NonNurse[[#This Row],[MDS Census]]</f>
        <v>0.10422978791261361</v>
      </c>
      <c r="P132" s="6">
        <v>5.0815217391304346</v>
      </c>
      <c r="Q132" s="6">
        <v>6.9619565217391308</v>
      </c>
      <c r="R132" s="6">
        <f>SUM(NonNurse[[#This Row],[Qualified Activities Professional Hours]],NonNurse[[#This Row],[Other Activities Professional Hours]])/NonNurse[[#This Row],[MDS Census]]</f>
        <v>8.8343166959017699E-2</v>
      </c>
      <c r="S132" s="6">
        <v>6.1114130434782608</v>
      </c>
      <c r="T132" s="6">
        <v>5.2445652173913047</v>
      </c>
      <c r="U132" s="6">
        <v>0</v>
      </c>
      <c r="V132" s="6">
        <f>SUM(NonNurse[[#This Row],[Occupational Therapist Hours]],NonNurse[[#This Row],[OT Assistant Hours]],NonNurse[[#This Row],[OT Aide Hours]])/NonNurse[[#This Row],[MDS Census]]</f>
        <v>8.3300111624940207E-2</v>
      </c>
      <c r="W132" s="6">
        <v>11.220108695652174</v>
      </c>
      <c r="X132" s="6">
        <v>5.4130434782608692</v>
      </c>
      <c r="Y132" s="6">
        <v>0</v>
      </c>
      <c r="Z132" s="6">
        <f>SUM(NonNurse[[#This Row],[Physical Therapist (PT) Hours]],NonNurse[[#This Row],[PT Assistant Hours]],NonNurse[[#This Row],[PT Aide Hours]])/NonNurse[[#This Row],[MDS Census]]</f>
        <v>0.12201004624461807</v>
      </c>
      <c r="AA132" s="6">
        <v>0</v>
      </c>
      <c r="AB132" s="6">
        <v>0</v>
      </c>
      <c r="AC132" s="6">
        <v>0</v>
      </c>
      <c r="AD132" s="6">
        <v>0</v>
      </c>
      <c r="AE132" s="6">
        <v>0.19565217391304349</v>
      </c>
      <c r="AF132" s="6">
        <v>0</v>
      </c>
      <c r="AG132" s="6">
        <v>0</v>
      </c>
      <c r="AH132" s="1">
        <v>395711</v>
      </c>
      <c r="AI132">
        <v>3</v>
      </c>
    </row>
    <row r="133" spans="1:35" x14ac:dyDescent="0.25">
      <c r="A133" t="s">
        <v>721</v>
      </c>
      <c r="B133" t="s">
        <v>182</v>
      </c>
      <c r="C133" t="s">
        <v>985</v>
      </c>
      <c r="D133" t="s">
        <v>752</v>
      </c>
      <c r="E133" s="6">
        <v>80.456521739130437</v>
      </c>
      <c r="F133" s="6">
        <v>5.7391304347826084</v>
      </c>
      <c r="G133" s="6">
        <v>0.78260869565217395</v>
      </c>
      <c r="H133" s="6">
        <v>0.57608695652173914</v>
      </c>
      <c r="I133" s="6">
        <v>3.3586956521739131</v>
      </c>
      <c r="J133" s="6">
        <v>0</v>
      </c>
      <c r="K133" s="6">
        <v>0</v>
      </c>
      <c r="L133" s="6">
        <v>5.1793478260869561</v>
      </c>
      <c r="M133" s="6">
        <v>5.6521739130434785</v>
      </c>
      <c r="N133" s="6">
        <v>4.6086956521739131</v>
      </c>
      <c r="O133" s="6">
        <f>SUM(NonNurse[[#This Row],[Qualified Social Work Staff Hours]],NonNurse[[#This Row],[Other Social Work Staff Hours]])/NonNurse[[#This Row],[MDS Census]]</f>
        <v>0.12753309916238853</v>
      </c>
      <c r="P133" s="6">
        <v>2.1331521739130435</v>
      </c>
      <c r="Q133" s="6">
        <v>18.891304347826086</v>
      </c>
      <c r="R133" s="6">
        <f>SUM(NonNurse[[#This Row],[Qualified Activities Professional Hours]],NonNurse[[#This Row],[Other Activities Professional Hours]])/NonNurse[[#This Row],[MDS Census]]</f>
        <v>0.26131450959200214</v>
      </c>
      <c r="S133" s="6">
        <v>3.3858695652173911</v>
      </c>
      <c r="T133" s="6">
        <v>3.6657608695652173</v>
      </c>
      <c r="U133" s="6">
        <v>0</v>
      </c>
      <c r="V133" s="6">
        <f>SUM(NonNurse[[#This Row],[Occupational Therapist Hours]],NonNurse[[#This Row],[OT Assistant Hours]],NonNurse[[#This Row],[OT Aide Hours]])/NonNurse[[#This Row],[MDS Census]]</f>
        <v>8.7645231018643605E-2</v>
      </c>
      <c r="W133" s="6">
        <v>4.1005434782608692</v>
      </c>
      <c r="X133" s="6">
        <v>9.0271739130434785</v>
      </c>
      <c r="Y133" s="6">
        <v>0</v>
      </c>
      <c r="Z133" s="6">
        <f>SUM(NonNurse[[#This Row],[Physical Therapist (PT) Hours]],NonNurse[[#This Row],[PT Assistant Hours]],NonNurse[[#This Row],[PT Aide Hours]])/NonNurse[[#This Row],[MDS Census]]</f>
        <v>0.16316536071332072</v>
      </c>
      <c r="AA133" s="6">
        <v>0</v>
      </c>
      <c r="AB133" s="6">
        <v>0</v>
      </c>
      <c r="AC133" s="6">
        <v>0</v>
      </c>
      <c r="AD133" s="6">
        <v>0</v>
      </c>
      <c r="AE133" s="6">
        <v>0</v>
      </c>
      <c r="AF133" s="6">
        <v>0</v>
      </c>
      <c r="AG133" s="6">
        <v>6.5217391304347824E-2</v>
      </c>
      <c r="AH133" s="1">
        <v>395357</v>
      </c>
      <c r="AI133">
        <v>3</v>
      </c>
    </row>
    <row r="134" spans="1:35" x14ac:dyDescent="0.25">
      <c r="A134" t="s">
        <v>721</v>
      </c>
      <c r="B134" t="s">
        <v>291</v>
      </c>
      <c r="C134" t="s">
        <v>948</v>
      </c>
      <c r="D134" t="s">
        <v>736</v>
      </c>
      <c r="E134" s="6">
        <v>69.239130434782609</v>
      </c>
      <c r="F134" s="6">
        <v>0</v>
      </c>
      <c r="G134" s="6">
        <v>1.1304347826086956</v>
      </c>
      <c r="H134" s="6">
        <v>0.41032608695652173</v>
      </c>
      <c r="I134" s="6">
        <v>5.5760869565217392</v>
      </c>
      <c r="J134" s="6">
        <v>0</v>
      </c>
      <c r="K134" s="6">
        <v>0</v>
      </c>
      <c r="L134" s="6">
        <v>0</v>
      </c>
      <c r="M134" s="6">
        <v>0</v>
      </c>
      <c r="N134" s="6">
        <v>1.3559782608695652</v>
      </c>
      <c r="O134" s="6">
        <f>SUM(NonNurse[[#This Row],[Qualified Social Work Staff Hours]],NonNurse[[#This Row],[Other Social Work Staff Hours]])/NonNurse[[#This Row],[MDS Census]]</f>
        <v>1.9583987441130296E-2</v>
      </c>
      <c r="P134" s="6">
        <v>5.0434782608695654</v>
      </c>
      <c r="Q134" s="6">
        <v>20.945652173913043</v>
      </c>
      <c r="R134" s="6">
        <f>SUM(NonNurse[[#This Row],[Qualified Activities Professional Hours]],NonNurse[[#This Row],[Other Activities Professional Hours]])/NonNurse[[#This Row],[MDS Census]]</f>
        <v>0.37535321821036105</v>
      </c>
      <c r="S134" s="6">
        <v>0</v>
      </c>
      <c r="T134" s="6">
        <v>0</v>
      </c>
      <c r="U134" s="6">
        <v>0</v>
      </c>
      <c r="V134" s="6">
        <f>SUM(NonNurse[[#This Row],[Occupational Therapist Hours]],NonNurse[[#This Row],[OT Assistant Hours]],NonNurse[[#This Row],[OT Aide Hours]])/NonNurse[[#This Row],[MDS Census]]</f>
        <v>0</v>
      </c>
      <c r="W134" s="6">
        <v>0</v>
      </c>
      <c r="X134" s="6">
        <v>0</v>
      </c>
      <c r="Y134" s="6">
        <v>0</v>
      </c>
      <c r="Z134" s="6">
        <f>SUM(NonNurse[[#This Row],[Physical Therapist (PT) Hours]],NonNurse[[#This Row],[PT Assistant Hours]],NonNurse[[#This Row],[PT Aide Hours]])/NonNurse[[#This Row],[MDS Census]]</f>
        <v>0</v>
      </c>
      <c r="AA134" s="6">
        <v>0</v>
      </c>
      <c r="AB134" s="6">
        <v>0</v>
      </c>
      <c r="AC134" s="6">
        <v>0</v>
      </c>
      <c r="AD134" s="6">
        <v>3.9755434782608696</v>
      </c>
      <c r="AE134" s="6">
        <v>0</v>
      </c>
      <c r="AF134" s="6">
        <v>0</v>
      </c>
      <c r="AG134" s="6">
        <v>0</v>
      </c>
      <c r="AH134" s="1">
        <v>395507</v>
      </c>
      <c r="AI134">
        <v>3</v>
      </c>
    </row>
    <row r="135" spans="1:35" x14ac:dyDescent="0.25">
      <c r="A135" t="s">
        <v>721</v>
      </c>
      <c r="B135" t="s">
        <v>265</v>
      </c>
      <c r="C135" t="s">
        <v>909</v>
      </c>
      <c r="D135" t="s">
        <v>763</v>
      </c>
      <c r="E135" s="6">
        <v>46.423913043478258</v>
      </c>
      <c r="F135" s="6">
        <v>0</v>
      </c>
      <c r="G135" s="6">
        <v>0</v>
      </c>
      <c r="H135" s="6">
        <v>0</v>
      </c>
      <c r="I135" s="6">
        <v>1.5652173913043479</v>
      </c>
      <c r="J135" s="6">
        <v>0</v>
      </c>
      <c r="K135" s="6">
        <v>0</v>
      </c>
      <c r="L135" s="6">
        <v>2.410326086956522</v>
      </c>
      <c r="M135" s="6">
        <v>4.1521739130434785</v>
      </c>
      <c r="N135" s="6">
        <v>3.785326086956522</v>
      </c>
      <c r="O135" s="6">
        <f>SUM(NonNurse[[#This Row],[Qualified Social Work Staff Hours]],NonNurse[[#This Row],[Other Social Work Staff Hours]])/NonNurse[[#This Row],[MDS Census]]</f>
        <v>0.17097869351439945</v>
      </c>
      <c r="P135" s="6">
        <v>4.9891304347826084</v>
      </c>
      <c r="Q135" s="6">
        <v>2.7744565217391304</v>
      </c>
      <c r="R135" s="6">
        <f>SUM(NonNurse[[#This Row],[Qualified Activities Professional Hours]],NonNurse[[#This Row],[Other Activities Professional Hours]])/NonNurse[[#This Row],[MDS Census]]</f>
        <v>0.16723249824397096</v>
      </c>
      <c r="S135" s="6">
        <v>5.2835869565217397</v>
      </c>
      <c r="T135" s="6">
        <v>3.4456521739130435</v>
      </c>
      <c r="U135" s="6">
        <v>0</v>
      </c>
      <c r="V135" s="6">
        <f>SUM(NonNurse[[#This Row],[Occupational Therapist Hours]],NonNurse[[#This Row],[OT Assistant Hours]],NonNurse[[#This Row],[OT Aide Hours]])/NonNurse[[#This Row],[MDS Census]]</f>
        <v>0.18803324748302508</v>
      </c>
      <c r="W135" s="6">
        <v>4.9882608695652175</v>
      </c>
      <c r="X135" s="6">
        <v>1.6413043478260869</v>
      </c>
      <c r="Y135" s="6">
        <v>0</v>
      </c>
      <c r="Z135" s="6">
        <f>SUM(NonNurse[[#This Row],[Physical Therapist (PT) Hours]],NonNurse[[#This Row],[PT Assistant Hours]],NonNurse[[#This Row],[PT Aide Hours]])/NonNurse[[#This Row],[MDS Census]]</f>
        <v>0.14280496370873333</v>
      </c>
      <c r="AA135" s="6">
        <v>0</v>
      </c>
      <c r="AB135" s="6">
        <v>0</v>
      </c>
      <c r="AC135" s="6">
        <v>0</v>
      </c>
      <c r="AD135" s="6">
        <v>0</v>
      </c>
      <c r="AE135" s="6">
        <v>1.673913043478261</v>
      </c>
      <c r="AF135" s="6">
        <v>0</v>
      </c>
      <c r="AG135" s="6">
        <v>0</v>
      </c>
      <c r="AH135" s="1">
        <v>395474</v>
      </c>
      <c r="AI135">
        <v>3</v>
      </c>
    </row>
    <row r="136" spans="1:35" x14ac:dyDescent="0.25">
      <c r="A136" t="s">
        <v>721</v>
      </c>
      <c r="B136" t="s">
        <v>535</v>
      </c>
      <c r="C136" t="s">
        <v>1073</v>
      </c>
      <c r="D136" t="s">
        <v>798</v>
      </c>
      <c r="E136" s="6">
        <v>98.815217391304344</v>
      </c>
      <c r="F136" s="6">
        <v>6.2201086956521738</v>
      </c>
      <c r="G136" s="6">
        <v>0.41304347826086957</v>
      </c>
      <c r="H136" s="6">
        <v>0.42391304347826086</v>
      </c>
      <c r="I136" s="6">
        <v>0</v>
      </c>
      <c r="J136" s="6">
        <v>0</v>
      </c>
      <c r="K136" s="6">
        <v>0</v>
      </c>
      <c r="L136" s="6">
        <v>1.746195652173913</v>
      </c>
      <c r="M136" s="6">
        <v>10.739130434782609</v>
      </c>
      <c r="N136" s="6">
        <v>0</v>
      </c>
      <c r="O136" s="6">
        <f>SUM(NonNurse[[#This Row],[Qualified Social Work Staff Hours]],NonNurse[[#This Row],[Other Social Work Staff Hours]])/NonNurse[[#This Row],[MDS Census]]</f>
        <v>0.10867891321086791</v>
      </c>
      <c r="P136" s="6">
        <v>5.3043478260869561</v>
      </c>
      <c r="Q136" s="6">
        <v>21.067934782608695</v>
      </c>
      <c r="R136" s="6">
        <f>SUM(NonNurse[[#This Row],[Qualified Activities Professional Hours]],NonNurse[[#This Row],[Other Activities Professional Hours]])/NonNurse[[#This Row],[MDS Census]]</f>
        <v>0.26688483115168848</v>
      </c>
      <c r="S136" s="6">
        <v>0.53336956521739121</v>
      </c>
      <c r="T136" s="6">
        <v>3.4529347826086947</v>
      </c>
      <c r="U136" s="6">
        <v>0</v>
      </c>
      <c r="V136" s="6">
        <f>SUM(NonNurse[[#This Row],[Occupational Therapist Hours]],NonNurse[[#This Row],[OT Assistant Hours]],NonNurse[[#This Row],[OT Aide Hours]])/NonNurse[[#This Row],[MDS Census]]</f>
        <v>4.0340996590034088E-2</v>
      </c>
      <c r="W136" s="6">
        <v>1.5770652173913047</v>
      </c>
      <c r="X136" s="6">
        <v>1.6704347826086952</v>
      </c>
      <c r="Y136" s="6">
        <v>0</v>
      </c>
      <c r="Z136" s="6">
        <f>SUM(NonNurse[[#This Row],[Physical Therapist (PT) Hours]],NonNurse[[#This Row],[PT Assistant Hours]],NonNurse[[#This Row],[PT Aide Hours]])/NonNurse[[#This Row],[MDS Census]]</f>
        <v>3.2864371356286434E-2</v>
      </c>
      <c r="AA136" s="6">
        <v>0</v>
      </c>
      <c r="AB136" s="6">
        <v>0</v>
      </c>
      <c r="AC136" s="6">
        <v>0</v>
      </c>
      <c r="AD136" s="6">
        <v>0</v>
      </c>
      <c r="AE136" s="6">
        <v>0</v>
      </c>
      <c r="AF136" s="6">
        <v>0</v>
      </c>
      <c r="AG136" s="6">
        <v>0</v>
      </c>
      <c r="AH136" s="1">
        <v>395868</v>
      </c>
      <c r="AI136">
        <v>3</v>
      </c>
    </row>
    <row r="137" spans="1:35" x14ac:dyDescent="0.25">
      <c r="A137" t="s">
        <v>721</v>
      </c>
      <c r="B137" t="s">
        <v>332</v>
      </c>
      <c r="C137" t="s">
        <v>870</v>
      </c>
      <c r="D137" t="s">
        <v>786</v>
      </c>
      <c r="E137" s="6">
        <v>69.25</v>
      </c>
      <c r="F137" s="6">
        <v>4.8695652173913047</v>
      </c>
      <c r="G137" s="6">
        <v>0.32608695652173914</v>
      </c>
      <c r="H137" s="6">
        <v>0.33152173913043476</v>
      </c>
      <c r="I137" s="6">
        <v>0</v>
      </c>
      <c r="J137" s="6">
        <v>0</v>
      </c>
      <c r="K137" s="6">
        <v>0</v>
      </c>
      <c r="L137" s="6">
        <v>3.5501086956521739</v>
      </c>
      <c r="M137" s="6">
        <v>4.9565217391304346</v>
      </c>
      <c r="N137" s="6">
        <v>0</v>
      </c>
      <c r="O137" s="6">
        <f>SUM(NonNurse[[#This Row],[Qualified Social Work Staff Hours]],NonNurse[[#This Row],[Other Social Work Staff Hours]])/NonNurse[[#This Row],[MDS Census]]</f>
        <v>7.1574321142677755E-2</v>
      </c>
      <c r="P137" s="6">
        <v>4.2065217391304346</v>
      </c>
      <c r="Q137" s="6">
        <v>7.7391304347826084</v>
      </c>
      <c r="R137" s="6">
        <f>SUM(NonNurse[[#This Row],[Qualified Activities Professional Hours]],NonNurse[[#This Row],[Other Activities Professional Hours]])/NonNurse[[#This Row],[MDS Census]]</f>
        <v>0.17250039240307644</v>
      </c>
      <c r="S137" s="6">
        <v>3.1883695652173913</v>
      </c>
      <c r="T137" s="6">
        <v>2.8675000000000006</v>
      </c>
      <c r="U137" s="6">
        <v>0</v>
      </c>
      <c r="V137" s="6">
        <f>SUM(NonNurse[[#This Row],[Occupational Therapist Hours]],NonNurse[[#This Row],[OT Assistant Hours]],NonNurse[[#This Row],[OT Aide Hours]])/NonNurse[[#This Row],[MDS Census]]</f>
        <v>8.7449380003139246E-2</v>
      </c>
      <c r="W137" s="6">
        <v>3.0581521739130437</v>
      </c>
      <c r="X137" s="6">
        <v>3.0888043478260876</v>
      </c>
      <c r="Y137" s="6">
        <v>0</v>
      </c>
      <c r="Z137" s="6">
        <f>SUM(NonNurse[[#This Row],[Physical Therapist (PT) Hours]],NonNurse[[#This Row],[PT Assistant Hours]],NonNurse[[#This Row],[PT Aide Hours]])/NonNurse[[#This Row],[MDS Census]]</f>
        <v>8.8764715115366516E-2</v>
      </c>
      <c r="AA137" s="6">
        <v>0</v>
      </c>
      <c r="AB137" s="6">
        <v>0</v>
      </c>
      <c r="AC137" s="6">
        <v>0</v>
      </c>
      <c r="AD137" s="6">
        <v>0</v>
      </c>
      <c r="AE137" s="6">
        <v>0</v>
      </c>
      <c r="AF137" s="6">
        <v>0</v>
      </c>
      <c r="AG137" s="6">
        <v>0</v>
      </c>
      <c r="AH137" s="1">
        <v>395569</v>
      </c>
      <c r="AI137">
        <v>3</v>
      </c>
    </row>
    <row r="138" spans="1:35" x14ac:dyDescent="0.25">
      <c r="A138" t="s">
        <v>721</v>
      </c>
      <c r="B138" t="s">
        <v>143</v>
      </c>
      <c r="C138" t="s">
        <v>963</v>
      </c>
      <c r="D138" t="s">
        <v>785</v>
      </c>
      <c r="E138" s="6">
        <v>82.108695652173907</v>
      </c>
      <c r="F138" s="6">
        <v>0</v>
      </c>
      <c r="G138" s="6">
        <v>0.45652173913043476</v>
      </c>
      <c r="H138" s="6">
        <v>0.33152173913043476</v>
      </c>
      <c r="I138" s="6">
        <v>1.2173913043478262</v>
      </c>
      <c r="J138" s="6">
        <v>0</v>
      </c>
      <c r="K138" s="6">
        <v>0</v>
      </c>
      <c r="L138" s="6">
        <v>5.0894565217391312</v>
      </c>
      <c r="M138" s="6">
        <v>5.3913043478260869</v>
      </c>
      <c r="N138" s="6">
        <v>0</v>
      </c>
      <c r="O138" s="6">
        <f>SUM(NonNurse[[#This Row],[Qualified Social Work Staff Hours]],NonNurse[[#This Row],[Other Social Work Staff Hours]])/NonNurse[[#This Row],[MDS Census]]</f>
        <v>6.5660577177654222E-2</v>
      </c>
      <c r="P138" s="6">
        <v>5.5380434782608692</v>
      </c>
      <c r="Q138" s="6">
        <v>18.334239130434781</v>
      </c>
      <c r="R138" s="6">
        <f>SUM(NonNurse[[#This Row],[Qualified Activities Professional Hours]],NonNurse[[#This Row],[Other Activities Professional Hours]])/NonNurse[[#This Row],[MDS Census]]</f>
        <v>0.29074000529520783</v>
      </c>
      <c r="S138" s="6">
        <v>4.7419565217391284</v>
      </c>
      <c r="T138" s="6">
        <v>4.7671739130434778</v>
      </c>
      <c r="U138" s="6">
        <v>0</v>
      </c>
      <c r="V138" s="6">
        <f>SUM(NonNurse[[#This Row],[Occupational Therapist Hours]],NonNurse[[#This Row],[OT Assistant Hours]],NonNurse[[#This Row],[OT Aide Hours]])/NonNurse[[#This Row],[MDS Census]]</f>
        <v>0.11581149060100605</v>
      </c>
      <c r="W138" s="6">
        <v>5.1594565217391315</v>
      </c>
      <c r="X138" s="6">
        <v>8.1499999999999986</v>
      </c>
      <c r="Y138" s="6">
        <v>0</v>
      </c>
      <c r="Z138" s="6">
        <f>SUM(NonNurse[[#This Row],[Physical Therapist (PT) Hours]],NonNurse[[#This Row],[PT Assistant Hours]],NonNurse[[#This Row],[PT Aide Hours]])/NonNurse[[#This Row],[MDS Census]]</f>
        <v>0.16209557850145617</v>
      </c>
      <c r="AA138" s="6">
        <v>0</v>
      </c>
      <c r="AB138" s="6">
        <v>0</v>
      </c>
      <c r="AC138" s="6">
        <v>0</v>
      </c>
      <c r="AD138" s="6">
        <v>0</v>
      </c>
      <c r="AE138" s="6">
        <v>0</v>
      </c>
      <c r="AF138" s="6">
        <v>0</v>
      </c>
      <c r="AG138" s="6">
        <v>0.27608695652173909</v>
      </c>
      <c r="AH138" s="1">
        <v>395297</v>
      </c>
      <c r="AI138">
        <v>3</v>
      </c>
    </row>
    <row r="139" spans="1:35" x14ac:dyDescent="0.25">
      <c r="A139" t="s">
        <v>721</v>
      </c>
      <c r="B139" t="s">
        <v>302</v>
      </c>
      <c r="C139" t="s">
        <v>881</v>
      </c>
      <c r="D139" t="s">
        <v>774</v>
      </c>
      <c r="E139" s="6">
        <v>93.108695652173907</v>
      </c>
      <c r="F139" s="6">
        <v>6.0869565217391308</v>
      </c>
      <c r="G139" s="6">
        <v>0.52173913043478259</v>
      </c>
      <c r="H139" s="6">
        <v>0.44565217391304346</v>
      </c>
      <c r="I139" s="6">
        <v>11.478260869565217</v>
      </c>
      <c r="J139" s="6">
        <v>0</v>
      </c>
      <c r="K139" s="6">
        <v>0</v>
      </c>
      <c r="L139" s="6">
        <v>3.4883695652173912</v>
      </c>
      <c r="M139" s="6">
        <v>5.0434782608695654</v>
      </c>
      <c r="N139" s="6">
        <v>0</v>
      </c>
      <c r="O139" s="6">
        <f>SUM(NonNurse[[#This Row],[Qualified Social Work Staff Hours]],NonNurse[[#This Row],[Other Social Work Staff Hours]])/NonNurse[[#This Row],[MDS Census]]</f>
        <v>5.4167639505019849E-2</v>
      </c>
      <c r="P139" s="6">
        <v>0</v>
      </c>
      <c r="Q139" s="6">
        <v>10.051630434782609</v>
      </c>
      <c r="R139" s="6">
        <f>SUM(NonNurse[[#This Row],[Qualified Activities Professional Hours]],NonNurse[[#This Row],[Other Activities Professional Hours]])/NonNurse[[#This Row],[MDS Census]]</f>
        <v>0.1079558720522998</v>
      </c>
      <c r="S139" s="6">
        <v>3.8931521739130441</v>
      </c>
      <c r="T139" s="6">
        <v>9.3415217391304353</v>
      </c>
      <c r="U139" s="6">
        <v>0</v>
      </c>
      <c r="V139" s="6">
        <f>SUM(NonNurse[[#This Row],[Occupational Therapist Hours]],NonNurse[[#This Row],[OT Assistant Hours]],NonNurse[[#This Row],[OT Aide Hours]])/NonNurse[[#This Row],[MDS Census]]</f>
        <v>0.14214219005370071</v>
      </c>
      <c r="W139" s="6">
        <v>9.4434782608695631</v>
      </c>
      <c r="X139" s="6">
        <v>4.8324999999999987</v>
      </c>
      <c r="Y139" s="6">
        <v>0</v>
      </c>
      <c r="Z139" s="6">
        <f>SUM(NonNurse[[#This Row],[Physical Therapist (PT) Hours]],NonNurse[[#This Row],[PT Assistant Hours]],NonNurse[[#This Row],[PT Aide Hours]])/NonNurse[[#This Row],[MDS Census]]</f>
        <v>0.15332593976184913</v>
      </c>
      <c r="AA139" s="6">
        <v>0</v>
      </c>
      <c r="AB139" s="6">
        <v>0</v>
      </c>
      <c r="AC139" s="6">
        <v>0</v>
      </c>
      <c r="AD139" s="6">
        <v>0</v>
      </c>
      <c r="AE139" s="6">
        <v>0</v>
      </c>
      <c r="AF139" s="6">
        <v>0</v>
      </c>
      <c r="AG139" s="6">
        <v>0.13043478260869565</v>
      </c>
      <c r="AH139" s="1">
        <v>395525</v>
      </c>
      <c r="AI139">
        <v>3</v>
      </c>
    </row>
    <row r="140" spans="1:35" x14ac:dyDescent="0.25">
      <c r="A140" t="s">
        <v>721</v>
      </c>
      <c r="B140" t="s">
        <v>197</v>
      </c>
      <c r="C140" t="s">
        <v>991</v>
      </c>
      <c r="D140" t="s">
        <v>793</v>
      </c>
      <c r="E140" s="6">
        <v>97.097826086956516</v>
      </c>
      <c r="F140" s="6">
        <v>8.6956521739130432E-2</v>
      </c>
      <c r="G140" s="6">
        <v>7.0652173913043473E-2</v>
      </c>
      <c r="H140" s="6">
        <v>0.40760869565217389</v>
      </c>
      <c r="I140" s="6">
        <v>0</v>
      </c>
      <c r="J140" s="6">
        <v>0</v>
      </c>
      <c r="K140" s="6">
        <v>0</v>
      </c>
      <c r="L140" s="6">
        <v>5.2378260869565221</v>
      </c>
      <c r="M140" s="6">
        <v>0</v>
      </c>
      <c r="N140" s="6">
        <v>0</v>
      </c>
      <c r="O140" s="6">
        <f>SUM(NonNurse[[#This Row],[Qualified Social Work Staff Hours]],NonNurse[[#This Row],[Other Social Work Staff Hours]])/NonNurse[[#This Row],[MDS Census]]</f>
        <v>0</v>
      </c>
      <c r="P140" s="6">
        <v>5.3070652173913047</v>
      </c>
      <c r="Q140" s="6">
        <v>6.2744565217391308</v>
      </c>
      <c r="R140" s="6">
        <f>SUM(NonNurse[[#This Row],[Qualified Activities Professional Hours]],NonNurse[[#This Row],[Other Activities Professional Hours]])/NonNurse[[#This Row],[MDS Census]]</f>
        <v>0.11927683868801076</v>
      </c>
      <c r="S140" s="6">
        <v>3.4372826086956523</v>
      </c>
      <c r="T140" s="6">
        <v>9.5454347826086945</v>
      </c>
      <c r="U140" s="6">
        <v>0</v>
      </c>
      <c r="V140" s="6">
        <f>SUM(NonNurse[[#This Row],[Occupational Therapist Hours]],NonNurse[[#This Row],[OT Assistant Hours]],NonNurse[[#This Row],[OT Aide Hours]])/NonNurse[[#This Row],[MDS Census]]</f>
        <v>0.13370760102988916</v>
      </c>
      <c r="W140" s="6">
        <v>4.9671739130434789</v>
      </c>
      <c r="X140" s="6">
        <v>9.2769565217391321</v>
      </c>
      <c r="Y140" s="6">
        <v>0</v>
      </c>
      <c r="Z140" s="6">
        <f>SUM(NonNurse[[#This Row],[Physical Therapist (PT) Hours]],NonNurse[[#This Row],[PT Assistant Hours]],NonNurse[[#This Row],[PT Aide Hours]])/NonNurse[[#This Row],[MDS Census]]</f>
        <v>0.14669875741632155</v>
      </c>
      <c r="AA140" s="6">
        <v>0</v>
      </c>
      <c r="AB140" s="6">
        <v>0</v>
      </c>
      <c r="AC140" s="6">
        <v>0</v>
      </c>
      <c r="AD140" s="6">
        <v>0</v>
      </c>
      <c r="AE140" s="6">
        <v>0</v>
      </c>
      <c r="AF140" s="6">
        <v>0</v>
      </c>
      <c r="AG140" s="6">
        <v>0</v>
      </c>
      <c r="AH140" s="1">
        <v>395379</v>
      </c>
      <c r="AI140">
        <v>3</v>
      </c>
    </row>
    <row r="141" spans="1:35" x14ac:dyDescent="0.25">
      <c r="A141" t="s">
        <v>721</v>
      </c>
      <c r="B141" t="s">
        <v>344</v>
      </c>
      <c r="C141" t="s">
        <v>882</v>
      </c>
      <c r="D141" t="s">
        <v>745</v>
      </c>
      <c r="E141" s="6">
        <v>96.25</v>
      </c>
      <c r="F141" s="6">
        <v>7.0190217391304346</v>
      </c>
      <c r="G141" s="6">
        <v>0.77173913043478259</v>
      </c>
      <c r="H141" s="6">
        <v>0.16304347826086957</v>
      </c>
      <c r="I141" s="6">
        <v>0</v>
      </c>
      <c r="J141" s="6">
        <v>0</v>
      </c>
      <c r="K141" s="6">
        <v>0</v>
      </c>
      <c r="L141" s="6">
        <v>10.96717391304348</v>
      </c>
      <c r="M141" s="6">
        <v>7.4782608695652177</v>
      </c>
      <c r="N141" s="6">
        <v>0</v>
      </c>
      <c r="O141" s="6">
        <f>SUM(NonNurse[[#This Row],[Qualified Social Work Staff Hours]],NonNurse[[#This Row],[Other Social Work Staff Hours]])/NonNurse[[#This Row],[MDS Census]]</f>
        <v>7.7696216826651607E-2</v>
      </c>
      <c r="P141" s="6">
        <v>6.9565217391304346</v>
      </c>
      <c r="Q141" s="6">
        <v>16.6320652173913</v>
      </c>
      <c r="R141" s="6">
        <f>SUM(NonNurse[[#This Row],[Qualified Activities Professional Hours]],NonNurse[[#This Row],[Other Activities Professional Hours]])/NonNurse[[#This Row],[MDS Census]]</f>
        <v>0.24507622811970634</v>
      </c>
      <c r="S141" s="6">
        <v>9.8872826086956511</v>
      </c>
      <c r="T141" s="6">
        <v>9.8042391304347873</v>
      </c>
      <c r="U141" s="6">
        <v>0</v>
      </c>
      <c r="V141" s="6">
        <f>SUM(NonNurse[[#This Row],[Occupational Therapist Hours]],NonNurse[[#This Row],[OT Assistant Hours]],NonNurse[[#This Row],[OT Aide Hours]])/NonNurse[[#This Row],[MDS Census]]</f>
        <v>0.20458723884810842</v>
      </c>
      <c r="W141" s="6">
        <v>5.3820652173913048</v>
      </c>
      <c r="X141" s="6">
        <v>10.474782608695651</v>
      </c>
      <c r="Y141" s="6">
        <v>0</v>
      </c>
      <c r="Z141" s="6">
        <f>SUM(NonNurse[[#This Row],[Physical Therapist (PT) Hours]],NonNurse[[#This Row],[PT Assistant Hours]],NonNurse[[#This Row],[PT Aide Hours]])/NonNurse[[#This Row],[MDS Census]]</f>
        <v>0.16474647092038394</v>
      </c>
      <c r="AA141" s="6">
        <v>0</v>
      </c>
      <c r="AB141" s="6">
        <v>0</v>
      </c>
      <c r="AC141" s="6">
        <v>0</v>
      </c>
      <c r="AD141" s="6">
        <v>0</v>
      </c>
      <c r="AE141" s="6">
        <v>0</v>
      </c>
      <c r="AF141" s="6">
        <v>0</v>
      </c>
      <c r="AG141" s="6">
        <v>0</v>
      </c>
      <c r="AH141" s="1">
        <v>395588</v>
      </c>
      <c r="AI141">
        <v>3</v>
      </c>
    </row>
    <row r="142" spans="1:35" x14ac:dyDescent="0.25">
      <c r="A142" t="s">
        <v>721</v>
      </c>
      <c r="B142" t="s">
        <v>75</v>
      </c>
      <c r="C142" t="s">
        <v>928</v>
      </c>
      <c r="D142" t="s">
        <v>741</v>
      </c>
      <c r="E142" s="6">
        <v>42.25</v>
      </c>
      <c r="F142" s="6">
        <v>8.1043478260869577</v>
      </c>
      <c r="G142" s="6">
        <v>0.19565217391304349</v>
      </c>
      <c r="H142" s="6">
        <v>0</v>
      </c>
      <c r="I142" s="6">
        <v>0.2608695652173913</v>
      </c>
      <c r="J142" s="6">
        <v>0</v>
      </c>
      <c r="K142" s="6">
        <v>0</v>
      </c>
      <c r="L142" s="6">
        <v>2.3927173913043478</v>
      </c>
      <c r="M142" s="6">
        <v>5.2706521739130423</v>
      </c>
      <c r="N142" s="6">
        <v>0</v>
      </c>
      <c r="O142" s="6">
        <f>SUM(NonNurse[[#This Row],[Qualified Social Work Staff Hours]],NonNurse[[#This Row],[Other Social Work Staff Hours]])/NonNurse[[#This Row],[MDS Census]]</f>
        <v>0.12474916387959864</v>
      </c>
      <c r="P142" s="6">
        <v>4.193478260869564</v>
      </c>
      <c r="Q142" s="6">
        <v>4.3217391304347839</v>
      </c>
      <c r="R142" s="6">
        <f>SUM(NonNurse[[#This Row],[Qualified Activities Professional Hours]],NonNurse[[#This Row],[Other Activities Professional Hours]])/NonNurse[[#This Row],[MDS Census]]</f>
        <v>0.20154360689477743</v>
      </c>
      <c r="S142" s="6">
        <v>0.63347826086956527</v>
      </c>
      <c r="T142" s="6">
        <v>4.5388043478260878</v>
      </c>
      <c r="U142" s="6">
        <v>0</v>
      </c>
      <c r="V142" s="6">
        <f>SUM(NonNurse[[#This Row],[Occupational Therapist Hours]],NonNurse[[#This Row],[OT Assistant Hours]],NonNurse[[#This Row],[OT Aide Hours]])/NonNurse[[#This Row],[MDS Census]]</f>
        <v>0.12242089014664267</v>
      </c>
      <c r="W142" s="6">
        <v>0.85739130434782607</v>
      </c>
      <c r="X142" s="6">
        <v>3.0207608695652177</v>
      </c>
      <c r="Y142" s="6">
        <v>0</v>
      </c>
      <c r="Z142" s="6">
        <f>SUM(NonNurse[[#This Row],[Physical Therapist (PT) Hours]],NonNurse[[#This Row],[PT Assistant Hours]],NonNurse[[#This Row],[PT Aide Hours]])/NonNurse[[#This Row],[MDS Census]]</f>
        <v>9.1790583997941877E-2</v>
      </c>
      <c r="AA142" s="6">
        <v>0</v>
      </c>
      <c r="AB142" s="6">
        <v>0</v>
      </c>
      <c r="AC142" s="6">
        <v>0</v>
      </c>
      <c r="AD142" s="6">
        <v>0</v>
      </c>
      <c r="AE142" s="6">
        <v>0</v>
      </c>
      <c r="AF142" s="6">
        <v>0</v>
      </c>
      <c r="AG142" s="6">
        <v>0</v>
      </c>
      <c r="AH142" s="1">
        <v>395160</v>
      </c>
      <c r="AI142">
        <v>3</v>
      </c>
    </row>
    <row r="143" spans="1:35" x14ac:dyDescent="0.25">
      <c r="A143" t="s">
        <v>721</v>
      </c>
      <c r="B143" t="s">
        <v>107</v>
      </c>
      <c r="C143" t="s">
        <v>879</v>
      </c>
      <c r="D143" t="s">
        <v>754</v>
      </c>
      <c r="E143" s="6">
        <v>20.315217391304348</v>
      </c>
      <c r="F143" s="6">
        <v>5.5190217391304346</v>
      </c>
      <c r="G143" s="6">
        <v>0</v>
      </c>
      <c r="H143" s="6">
        <v>0.11413043478260869</v>
      </c>
      <c r="I143" s="6">
        <v>0.4891304347826087</v>
      </c>
      <c r="J143" s="6">
        <v>0</v>
      </c>
      <c r="K143" s="6">
        <v>0</v>
      </c>
      <c r="L143" s="6">
        <v>0.28554347826086951</v>
      </c>
      <c r="M143" s="6">
        <v>4.2744565217391308</v>
      </c>
      <c r="N143" s="6">
        <v>0</v>
      </c>
      <c r="O143" s="6">
        <f>SUM(NonNurse[[#This Row],[Qualified Social Work Staff Hours]],NonNurse[[#This Row],[Other Social Work Staff Hours]])/NonNurse[[#This Row],[MDS Census]]</f>
        <v>0.21040663456393796</v>
      </c>
      <c r="P143" s="6">
        <v>5.0543478260869561</v>
      </c>
      <c r="Q143" s="6">
        <v>0</v>
      </c>
      <c r="R143" s="6">
        <f>SUM(NonNurse[[#This Row],[Qualified Activities Professional Hours]],NonNurse[[#This Row],[Other Activities Professional Hours]])/NonNurse[[#This Row],[MDS Census]]</f>
        <v>0.24879614767255215</v>
      </c>
      <c r="S143" s="6">
        <v>0.4303260869565218</v>
      </c>
      <c r="T143" s="6">
        <v>0.81445652173913052</v>
      </c>
      <c r="U143" s="6">
        <v>0</v>
      </c>
      <c r="V143" s="6">
        <f>SUM(NonNurse[[#This Row],[Occupational Therapist Hours]],NonNurse[[#This Row],[OT Assistant Hours]],NonNurse[[#This Row],[OT Aide Hours]])/NonNurse[[#This Row],[MDS Census]]</f>
        <v>6.1273408239700386E-2</v>
      </c>
      <c r="W143" s="6">
        <v>0.29793478260869566</v>
      </c>
      <c r="X143" s="6">
        <v>0.37423913043478263</v>
      </c>
      <c r="Y143" s="6">
        <v>0</v>
      </c>
      <c r="Z143" s="6">
        <f>SUM(NonNurse[[#This Row],[Physical Therapist (PT) Hours]],NonNurse[[#This Row],[PT Assistant Hours]],NonNurse[[#This Row],[PT Aide Hours]])/NonNurse[[#This Row],[MDS Census]]</f>
        <v>3.3087212413055109E-2</v>
      </c>
      <c r="AA143" s="6">
        <v>0</v>
      </c>
      <c r="AB143" s="6">
        <v>0</v>
      </c>
      <c r="AC143" s="6">
        <v>0</v>
      </c>
      <c r="AD143" s="6">
        <v>0</v>
      </c>
      <c r="AE143" s="6">
        <v>0</v>
      </c>
      <c r="AF143" s="6">
        <v>0</v>
      </c>
      <c r="AG143" s="6">
        <v>0</v>
      </c>
      <c r="AH143" s="1">
        <v>395232</v>
      </c>
      <c r="AI143">
        <v>3</v>
      </c>
    </row>
    <row r="144" spans="1:35" x14ac:dyDescent="0.25">
      <c r="A144" t="s">
        <v>721</v>
      </c>
      <c r="B144" t="s">
        <v>418</v>
      </c>
      <c r="C144" t="s">
        <v>1067</v>
      </c>
      <c r="D144" t="s">
        <v>785</v>
      </c>
      <c r="E144" s="6">
        <v>119.82608695652173</v>
      </c>
      <c r="F144" s="6">
        <v>0</v>
      </c>
      <c r="G144" s="6">
        <v>9.7826086956521743E-2</v>
      </c>
      <c r="H144" s="6">
        <v>0</v>
      </c>
      <c r="I144" s="6">
        <v>0.69565217391304346</v>
      </c>
      <c r="J144" s="6">
        <v>0</v>
      </c>
      <c r="K144" s="6">
        <v>0</v>
      </c>
      <c r="L144" s="6">
        <v>1.0932608695652173</v>
      </c>
      <c r="M144" s="6">
        <v>0</v>
      </c>
      <c r="N144" s="6">
        <v>0</v>
      </c>
      <c r="O144" s="6">
        <f>SUM(NonNurse[[#This Row],[Qualified Social Work Staff Hours]],NonNurse[[#This Row],[Other Social Work Staff Hours]])/NonNurse[[#This Row],[MDS Census]]</f>
        <v>0</v>
      </c>
      <c r="P144" s="6">
        <v>5.2608695652173916</v>
      </c>
      <c r="Q144" s="6">
        <v>23.057065217391305</v>
      </c>
      <c r="R144" s="6">
        <f>SUM(NonNurse[[#This Row],[Qualified Activities Professional Hours]],NonNurse[[#This Row],[Other Activities Professional Hours]])/NonNurse[[#This Row],[MDS Census]]</f>
        <v>0.23632529027576199</v>
      </c>
      <c r="S144" s="6">
        <v>5.4930434782608701</v>
      </c>
      <c r="T144" s="6">
        <v>5.7589130434782616</v>
      </c>
      <c r="U144" s="6">
        <v>0</v>
      </c>
      <c r="V144" s="6">
        <f>SUM(NonNurse[[#This Row],[Occupational Therapist Hours]],NonNurse[[#This Row],[OT Assistant Hours]],NonNurse[[#This Row],[OT Aide Hours]])/NonNurse[[#This Row],[MDS Census]]</f>
        <v>9.3902394775036299E-2</v>
      </c>
      <c r="W144" s="6">
        <v>6.4253260869565239</v>
      </c>
      <c r="X144" s="6">
        <v>8.5041304347826099</v>
      </c>
      <c r="Y144" s="6">
        <v>0</v>
      </c>
      <c r="Z144" s="6">
        <f>SUM(NonNurse[[#This Row],[Physical Therapist (PT) Hours]],NonNurse[[#This Row],[PT Assistant Hours]],NonNurse[[#This Row],[PT Aide Hours]])/NonNurse[[#This Row],[MDS Census]]</f>
        <v>0.12459270682148044</v>
      </c>
      <c r="AA144" s="6">
        <v>0</v>
      </c>
      <c r="AB144" s="6">
        <v>0</v>
      </c>
      <c r="AC144" s="6">
        <v>0</v>
      </c>
      <c r="AD144" s="6">
        <v>0</v>
      </c>
      <c r="AE144" s="6">
        <v>0</v>
      </c>
      <c r="AF144" s="6">
        <v>0</v>
      </c>
      <c r="AG144" s="6">
        <v>0</v>
      </c>
      <c r="AH144" s="1">
        <v>395697</v>
      </c>
      <c r="AI144">
        <v>3</v>
      </c>
    </row>
    <row r="145" spans="1:35" x14ac:dyDescent="0.25">
      <c r="A145" t="s">
        <v>721</v>
      </c>
      <c r="B145" t="s">
        <v>261</v>
      </c>
      <c r="C145" t="s">
        <v>856</v>
      </c>
      <c r="D145" t="s">
        <v>761</v>
      </c>
      <c r="E145" s="6">
        <v>69.728260869565219</v>
      </c>
      <c r="F145" s="6">
        <v>0.96304347826086956</v>
      </c>
      <c r="G145" s="6">
        <v>0</v>
      </c>
      <c r="H145" s="6">
        <v>0</v>
      </c>
      <c r="I145" s="6">
        <v>0</v>
      </c>
      <c r="J145" s="6">
        <v>0</v>
      </c>
      <c r="K145" s="6">
        <v>0</v>
      </c>
      <c r="L145" s="6">
        <v>0</v>
      </c>
      <c r="M145" s="6">
        <v>4.9347826086956523</v>
      </c>
      <c r="N145" s="6">
        <v>0</v>
      </c>
      <c r="O145" s="6">
        <f>SUM(NonNurse[[#This Row],[Qualified Social Work Staff Hours]],NonNurse[[#This Row],[Other Social Work Staff Hours]])/NonNurse[[#This Row],[MDS Census]]</f>
        <v>7.0771628994544034E-2</v>
      </c>
      <c r="P145" s="6">
        <v>5.0380434782608701</v>
      </c>
      <c r="Q145" s="6">
        <v>7.6619565217391301</v>
      </c>
      <c r="R145" s="6">
        <f>SUM(NonNurse[[#This Row],[Qualified Activities Professional Hours]],NonNurse[[#This Row],[Other Activities Professional Hours]])/NonNurse[[#This Row],[MDS Census]]</f>
        <v>0.1821356196414653</v>
      </c>
      <c r="S145" s="6">
        <v>0</v>
      </c>
      <c r="T145" s="6">
        <v>0</v>
      </c>
      <c r="U145" s="6">
        <v>0</v>
      </c>
      <c r="V145" s="6">
        <f>SUM(NonNurse[[#This Row],[Occupational Therapist Hours]],NonNurse[[#This Row],[OT Assistant Hours]],NonNurse[[#This Row],[OT Aide Hours]])/NonNurse[[#This Row],[MDS Census]]</f>
        <v>0</v>
      </c>
      <c r="W145" s="6">
        <v>0</v>
      </c>
      <c r="X145" s="6">
        <v>0</v>
      </c>
      <c r="Y145" s="6">
        <v>0</v>
      </c>
      <c r="Z145" s="6">
        <f>SUM(NonNurse[[#This Row],[Physical Therapist (PT) Hours]],NonNurse[[#This Row],[PT Assistant Hours]],NonNurse[[#This Row],[PT Aide Hours]])/NonNurse[[#This Row],[MDS Census]]</f>
        <v>0</v>
      </c>
      <c r="AA145" s="6">
        <v>0</v>
      </c>
      <c r="AB145" s="6">
        <v>0</v>
      </c>
      <c r="AC145" s="6">
        <v>0</v>
      </c>
      <c r="AD145" s="6">
        <v>0</v>
      </c>
      <c r="AE145" s="6">
        <v>0</v>
      </c>
      <c r="AF145" s="6">
        <v>0</v>
      </c>
      <c r="AG145" s="6">
        <v>0</v>
      </c>
      <c r="AH145" s="1">
        <v>395469</v>
      </c>
      <c r="AI145">
        <v>3</v>
      </c>
    </row>
    <row r="146" spans="1:35" x14ac:dyDescent="0.25">
      <c r="A146" t="s">
        <v>721</v>
      </c>
      <c r="B146" t="s">
        <v>506</v>
      </c>
      <c r="C146" t="s">
        <v>816</v>
      </c>
      <c r="D146" t="s">
        <v>799</v>
      </c>
      <c r="E146" s="6">
        <v>71.619565217391298</v>
      </c>
      <c r="F146" s="6">
        <v>5.0434782608695654</v>
      </c>
      <c r="G146" s="6">
        <v>0</v>
      </c>
      <c r="H146" s="6">
        <v>0</v>
      </c>
      <c r="I146" s="6">
        <v>1.2173913043478262</v>
      </c>
      <c r="J146" s="6">
        <v>0</v>
      </c>
      <c r="K146" s="6">
        <v>0</v>
      </c>
      <c r="L146" s="6">
        <v>5.6155434782608697</v>
      </c>
      <c r="M146" s="6">
        <v>5.0434782608695654</v>
      </c>
      <c r="N146" s="6">
        <v>0</v>
      </c>
      <c r="O146" s="6">
        <f>SUM(NonNurse[[#This Row],[Qualified Social Work Staff Hours]],NonNurse[[#This Row],[Other Social Work Staff Hours]])/NonNurse[[#This Row],[MDS Census]]</f>
        <v>7.0420397632417669E-2</v>
      </c>
      <c r="P146" s="6">
        <v>5.0434782608695654</v>
      </c>
      <c r="Q146" s="6">
        <v>15.510869565217391</v>
      </c>
      <c r="R146" s="6">
        <f>SUM(NonNurse[[#This Row],[Qualified Activities Professional Hours]],NonNurse[[#This Row],[Other Activities Professional Hours]])/NonNurse[[#This Row],[MDS Census]]</f>
        <v>0.28699347397177116</v>
      </c>
      <c r="S146" s="6">
        <v>3.6291304347826094</v>
      </c>
      <c r="T146" s="6">
        <v>5.8347826086956491</v>
      </c>
      <c r="U146" s="6">
        <v>0</v>
      </c>
      <c r="V146" s="6">
        <f>SUM(NonNurse[[#This Row],[Occupational Therapist Hours]],NonNurse[[#This Row],[OT Assistant Hours]],NonNurse[[#This Row],[OT Aide Hours]])/NonNurse[[#This Row],[MDS Census]]</f>
        <v>0.13214144786765822</v>
      </c>
      <c r="W146" s="6">
        <v>5.0479347826086975</v>
      </c>
      <c r="X146" s="6">
        <v>8.1643478260869546</v>
      </c>
      <c r="Y146" s="6">
        <v>0</v>
      </c>
      <c r="Z146" s="6">
        <f>SUM(NonNurse[[#This Row],[Physical Therapist (PT) Hours]],NonNurse[[#This Row],[PT Assistant Hours]],NonNurse[[#This Row],[PT Aide Hours]])/NonNurse[[#This Row],[MDS Census]]</f>
        <v>0.18447867658218245</v>
      </c>
      <c r="AA146" s="6">
        <v>0</v>
      </c>
      <c r="AB146" s="6">
        <v>0</v>
      </c>
      <c r="AC146" s="6">
        <v>0</v>
      </c>
      <c r="AD146" s="6">
        <v>0</v>
      </c>
      <c r="AE146" s="6">
        <v>0</v>
      </c>
      <c r="AF146" s="6">
        <v>0</v>
      </c>
      <c r="AG146" s="6">
        <v>0</v>
      </c>
      <c r="AH146" s="1">
        <v>395824</v>
      </c>
      <c r="AI146">
        <v>3</v>
      </c>
    </row>
    <row r="147" spans="1:35" x14ac:dyDescent="0.25">
      <c r="A147" t="s">
        <v>721</v>
      </c>
      <c r="B147" t="s">
        <v>529</v>
      </c>
      <c r="C147" t="s">
        <v>1084</v>
      </c>
      <c r="D147" t="s">
        <v>761</v>
      </c>
      <c r="E147" s="6">
        <v>96.271739130434781</v>
      </c>
      <c r="F147" s="6">
        <v>3.3423913043478262</v>
      </c>
      <c r="G147" s="6">
        <v>0</v>
      </c>
      <c r="H147" s="6">
        <v>0</v>
      </c>
      <c r="I147" s="6">
        <v>5.2391304347826084</v>
      </c>
      <c r="J147" s="6">
        <v>0</v>
      </c>
      <c r="K147" s="6">
        <v>0</v>
      </c>
      <c r="L147" s="6">
        <v>5.6226086956521737</v>
      </c>
      <c r="M147" s="6">
        <v>7.8099999999999969</v>
      </c>
      <c r="N147" s="6">
        <v>0</v>
      </c>
      <c r="O147" s="6">
        <f>SUM(NonNurse[[#This Row],[Qualified Social Work Staff Hours]],NonNurse[[#This Row],[Other Social Work Staff Hours]])/NonNurse[[#This Row],[MDS Census]]</f>
        <v>8.1124534266681689E-2</v>
      </c>
      <c r="P147" s="6">
        <v>3.9130434782608696</v>
      </c>
      <c r="Q147" s="6">
        <v>26.446630434782609</v>
      </c>
      <c r="R147" s="6">
        <f>SUM(NonNurse[[#This Row],[Qualified Activities Professional Hours]],NonNurse[[#This Row],[Other Activities Professional Hours]])/NonNurse[[#This Row],[MDS Census]]</f>
        <v>0.31535395732189231</v>
      </c>
      <c r="S147" s="6">
        <v>8.0846739130434795</v>
      </c>
      <c r="T147" s="6">
        <v>5.3927173913043491</v>
      </c>
      <c r="U147" s="6">
        <v>0</v>
      </c>
      <c r="V147" s="6">
        <f>SUM(NonNurse[[#This Row],[Occupational Therapist Hours]],NonNurse[[#This Row],[OT Assistant Hours]],NonNurse[[#This Row],[OT Aide Hours]])/NonNurse[[#This Row],[MDS Census]]</f>
        <v>0.13999322569718869</v>
      </c>
      <c r="W147" s="6">
        <v>3.2795652173913048</v>
      </c>
      <c r="X147" s="6">
        <v>6.0942391304347847</v>
      </c>
      <c r="Y147" s="6">
        <v>3.5652173913043477</v>
      </c>
      <c r="Z147" s="6">
        <f>SUM(NonNurse[[#This Row],[Physical Therapist (PT) Hours]],NonNurse[[#This Row],[PT Assistant Hours]],NonNurse[[#This Row],[PT Aide Hours]])/NonNurse[[#This Row],[MDS Census]]</f>
        <v>0.13440103872643111</v>
      </c>
      <c r="AA147" s="6">
        <v>0</v>
      </c>
      <c r="AB147" s="6">
        <v>0</v>
      </c>
      <c r="AC147" s="6">
        <v>0</v>
      </c>
      <c r="AD147" s="6">
        <v>0</v>
      </c>
      <c r="AE147" s="6">
        <v>0</v>
      </c>
      <c r="AF147" s="6">
        <v>0</v>
      </c>
      <c r="AG147" s="6">
        <v>0</v>
      </c>
      <c r="AH147" s="1">
        <v>395857</v>
      </c>
      <c r="AI147">
        <v>3</v>
      </c>
    </row>
    <row r="148" spans="1:35" x14ac:dyDescent="0.25">
      <c r="A148" t="s">
        <v>721</v>
      </c>
      <c r="B148" t="s">
        <v>206</v>
      </c>
      <c r="C148" t="s">
        <v>997</v>
      </c>
      <c r="D148" t="s">
        <v>771</v>
      </c>
      <c r="E148" s="6">
        <v>78.108695652173907</v>
      </c>
      <c r="F148" s="6">
        <v>5.5652173913043477</v>
      </c>
      <c r="G148" s="6">
        <v>0.70652173913043481</v>
      </c>
      <c r="H148" s="6">
        <v>0.49130434782608701</v>
      </c>
      <c r="I148" s="6">
        <v>2.1847826086956523</v>
      </c>
      <c r="J148" s="6">
        <v>0</v>
      </c>
      <c r="K148" s="6">
        <v>0</v>
      </c>
      <c r="L148" s="6">
        <v>1.9965217391304351</v>
      </c>
      <c r="M148" s="6">
        <v>5.8423913043478262</v>
      </c>
      <c r="N148" s="6">
        <v>0</v>
      </c>
      <c r="O148" s="6">
        <f>SUM(NonNurse[[#This Row],[Qualified Social Work Staff Hours]],NonNurse[[#This Row],[Other Social Work Staff Hours]])/NonNurse[[#This Row],[MDS Census]]</f>
        <v>7.4798218758697479E-2</v>
      </c>
      <c r="P148" s="6">
        <v>6.0271739130434785</v>
      </c>
      <c r="Q148" s="6">
        <v>9.1929347826086953</v>
      </c>
      <c r="R148" s="6">
        <f>SUM(NonNurse[[#This Row],[Qualified Activities Professional Hours]],NonNurse[[#This Row],[Other Activities Professional Hours]])/NonNurse[[#This Row],[MDS Census]]</f>
        <v>0.19485805733370443</v>
      </c>
      <c r="S148" s="6">
        <v>5.5744565217391306</v>
      </c>
      <c r="T148" s="6">
        <v>8.2513043478260908</v>
      </c>
      <c r="U148" s="6">
        <v>0</v>
      </c>
      <c r="V148" s="6">
        <f>SUM(NonNurse[[#This Row],[Occupational Therapist Hours]],NonNurse[[#This Row],[OT Assistant Hours]],NonNurse[[#This Row],[OT Aide Hours]])/NonNurse[[#This Row],[MDS Census]]</f>
        <v>0.17700667965488456</v>
      </c>
      <c r="W148" s="6">
        <v>4.0584782608695642</v>
      </c>
      <c r="X148" s="6">
        <v>10.774456521739131</v>
      </c>
      <c r="Y148" s="6">
        <v>0</v>
      </c>
      <c r="Z148" s="6">
        <f>SUM(NonNurse[[#This Row],[Physical Therapist (PT) Hours]],NonNurse[[#This Row],[PT Assistant Hours]],NonNurse[[#This Row],[PT Aide Hours]])/NonNurse[[#This Row],[MDS Census]]</f>
        <v>0.18990119677150016</v>
      </c>
      <c r="AA148" s="6">
        <v>0</v>
      </c>
      <c r="AB148" s="6">
        <v>0</v>
      </c>
      <c r="AC148" s="6">
        <v>0</v>
      </c>
      <c r="AD148" s="6">
        <v>0</v>
      </c>
      <c r="AE148" s="6">
        <v>0</v>
      </c>
      <c r="AF148" s="6">
        <v>0</v>
      </c>
      <c r="AG148" s="6">
        <v>0</v>
      </c>
      <c r="AH148" s="1">
        <v>395393</v>
      </c>
      <c r="AI148">
        <v>3</v>
      </c>
    </row>
    <row r="149" spans="1:35" x14ac:dyDescent="0.25">
      <c r="A149" t="s">
        <v>721</v>
      </c>
      <c r="B149" t="s">
        <v>477</v>
      </c>
      <c r="C149" t="s">
        <v>888</v>
      </c>
      <c r="D149" t="s">
        <v>756</v>
      </c>
      <c r="E149" s="6">
        <v>417.57746478873241</v>
      </c>
      <c r="F149" s="6">
        <v>104.90323943661971</v>
      </c>
      <c r="G149" s="6">
        <v>4.964788732394366</v>
      </c>
      <c r="H149" s="6">
        <v>0</v>
      </c>
      <c r="I149" s="6">
        <v>25.3943661971831</v>
      </c>
      <c r="J149" s="6">
        <v>0</v>
      </c>
      <c r="K149" s="6">
        <v>0</v>
      </c>
      <c r="L149" s="6">
        <v>11.658309859154926</v>
      </c>
      <c r="M149" s="6">
        <v>28.098591549295776</v>
      </c>
      <c r="N149" s="6">
        <v>6.676056338028169</v>
      </c>
      <c r="O149" s="6">
        <f>SUM(NonNurse[[#This Row],[Qualified Social Work Staff Hours]],NonNurse[[#This Row],[Other Social Work Staff Hours]])/NonNurse[[#This Row],[MDS Census]]</f>
        <v>8.327711818672423E-2</v>
      </c>
      <c r="P149" s="6">
        <v>19.892957746478874</v>
      </c>
      <c r="Q149" s="6">
        <v>56.838028169014088</v>
      </c>
      <c r="R149" s="6">
        <f>SUM(NonNurse[[#This Row],[Qualified Activities Professional Hours]],NonNurse[[#This Row],[Other Activities Professional Hours]])/NonNurse[[#This Row],[MDS Census]]</f>
        <v>0.18375269832703725</v>
      </c>
      <c r="S149" s="6">
        <v>15.219154929577464</v>
      </c>
      <c r="T149" s="6">
        <v>12.105211267605632</v>
      </c>
      <c r="U149" s="6">
        <v>0</v>
      </c>
      <c r="V149" s="6">
        <f>SUM(NonNurse[[#This Row],[Occupational Therapist Hours]],NonNurse[[#This Row],[OT Assistant Hours]],NonNurse[[#This Row],[OT Aide Hours]])/NonNurse[[#This Row],[MDS Census]]</f>
        <v>6.5435442525634102E-2</v>
      </c>
      <c r="W149" s="6">
        <v>15.939154929577469</v>
      </c>
      <c r="X149" s="6">
        <v>17.535352112676058</v>
      </c>
      <c r="Y149" s="6">
        <v>4.056338028169014</v>
      </c>
      <c r="Z149" s="6">
        <f>SUM(NonNurse[[#This Row],[Physical Therapist (PT) Hours]],NonNurse[[#This Row],[PT Assistant Hours]],NonNurse[[#This Row],[PT Aide Hours]])/NonNurse[[#This Row],[MDS Census]]</f>
        <v>8.9877563410685396E-2</v>
      </c>
      <c r="AA149" s="6">
        <v>0</v>
      </c>
      <c r="AB149" s="6">
        <v>3.943661971830986</v>
      </c>
      <c r="AC149" s="6">
        <v>0</v>
      </c>
      <c r="AD149" s="6">
        <v>295.81436619718318</v>
      </c>
      <c r="AE149" s="6">
        <v>3.1549295774647885</v>
      </c>
      <c r="AF149" s="6">
        <v>0</v>
      </c>
      <c r="AG149" s="6">
        <v>0</v>
      </c>
      <c r="AH149" s="1">
        <v>395780</v>
      </c>
      <c r="AI149">
        <v>3</v>
      </c>
    </row>
    <row r="150" spans="1:35" x14ac:dyDescent="0.25">
      <c r="A150" t="s">
        <v>721</v>
      </c>
      <c r="B150" t="s">
        <v>372</v>
      </c>
      <c r="C150" t="s">
        <v>861</v>
      </c>
      <c r="D150" t="s">
        <v>776</v>
      </c>
      <c r="E150" s="6">
        <v>100.33695652173913</v>
      </c>
      <c r="F150" s="6">
        <v>5.2173913043478262</v>
      </c>
      <c r="G150" s="6">
        <v>0.20652173913043478</v>
      </c>
      <c r="H150" s="6">
        <v>0.39130434782608697</v>
      </c>
      <c r="I150" s="6">
        <v>2.9456521739130435</v>
      </c>
      <c r="J150" s="6">
        <v>0</v>
      </c>
      <c r="K150" s="6">
        <v>0</v>
      </c>
      <c r="L150" s="6">
        <v>5.1331521739130439</v>
      </c>
      <c r="M150" s="6">
        <v>4.6222826086956523</v>
      </c>
      <c r="N150" s="6">
        <v>0</v>
      </c>
      <c r="O150" s="6">
        <f>SUM(NonNurse[[#This Row],[Qualified Social Work Staff Hours]],NonNurse[[#This Row],[Other Social Work Staff Hours]])/NonNurse[[#This Row],[MDS Census]]</f>
        <v>4.606759831004225E-2</v>
      </c>
      <c r="P150" s="6">
        <v>3.9130434782608696</v>
      </c>
      <c r="Q150" s="6">
        <v>9.2608695652173907</v>
      </c>
      <c r="R150" s="6">
        <f>SUM(NonNurse[[#This Row],[Qualified Activities Professional Hours]],NonNurse[[#This Row],[Other Activities Professional Hours]])/NonNurse[[#This Row],[MDS Census]]</f>
        <v>0.13129671758206043</v>
      </c>
      <c r="S150" s="6">
        <v>9.695652173913043</v>
      </c>
      <c r="T150" s="6">
        <v>10.263586956521738</v>
      </c>
      <c r="U150" s="6">
        <v>0</v>
      </c>
      <c r="V150" s="6">
        <f>SUM(NonNurse[[#This Row],[Occupational Therapist Hours]],NonNurse[[#This Row],[OT Assistant Hours]],NonNurse[[#This Row],[OT Aide Hours]])/NonNurse[[#This Row],[MDS Census]]</f>
        <v>0.19892211028057633</v>
      </c>
      <c r="W150" s="6">
        <v>4.9972826086956523</v>
      </c>
      <c r="X150" s="6">
        <v>11.491847826086957</v>
      </c>
      <c r="Y150" s="6">
        <v>0</v>
      </c>
      <c r="Z150" s="6">
        <f>SUM(NonNurse[[#This Row],[Physical Therapist (PT) Hours]],NonNurse[[#This Row],[PT Assistant Hours]],NonNurse[[#This Row],[PT Aide Hours]])/NonNurse[[#This Row],[MDS Census]]</f>
        <v>0.16433755822771098</v>
      </c>
      <c r="AA150" s="6">
        <v>0</v>
      </c>
      <c r="AB150" s="6">
        <v>0</v>
      </c>
      <c r="AC150" s="6">
        <v>0</v>
      </c>
      <c r="AD150" s="6">
        <v>0</v>
      </c>
      <c r="AE150" s="6">
        <v>0</v>
      </c>
      <c r="AF150" s="6">
        <v>0</v>
      </c>
      <c r="AG150" s="6">
        <v>0</v>
      </c>
      <c r="AH150" s="1">
        <v>395627</v>
      </c>
      <c r="AI150">
        <v>3</v>
      </c>
    </row>
    <row r="151" spans="1:35" x14ac:dyDescent="0.25">
      <c r="A151" t="s">
        <v>721</v>
      </c>
      <c r="B151" t="s">
        <v>496</v>
      </c>
      <c r="C151" t="s">
        <v>1084</v>
      </c>
      <c r="D151" t="s">
        <v>761</v>
      </c>
      <c r="E151" s="6">
        <v>88.923913043478265</v>
      </c>
      <c r="F151" s="6">
        <v>13.986413043478262</v>
      </c>
      <c r="G151" s="6">
        <v>0</v>
      </c>
      <c r="H151" s="6">
        <v>0.4891304347826087</v>
      </c>
      <c r="I151" s="6">
        <v>2.3913043478260869</v>
      </c>
      <c r="J151" s="6">
        <v>0</v>
      </c>
      <c r="K151" s="6">
        <v>0</v>
      </c>
      <c r="L151" s="6">
        <v>3.0863043478260868</v>
      </c>
      <c r="M151" s="6">
        <v>13.135869565217391</v>
      </c>
      <c r="N151" s="6">
        <v>5.2826086956521738</v>
      </c>
      <c r="O151" s="6">
        <f>SUM(NonNurse[[#This Row],[Qualified Social Work Staff Hours]],NonNurse[[#This Row],[Other Social Work Staff Hours]])/NonNurse[[#This Row],[MDS Census]]</f>
        <v>0.20712626818237376</v>
      </c>
      <c r="P151" s="6">
        <v>8.5380434782608692</v>
      </c>
      <c r="Q151" s="6">
        <v>19.029891304347824</v>
      </c>
      <c r="R151" s="6">
        <f>SUM(NonNurse[[#This Row],[Qualified Activities Professional Hours]],NonNurse[[#This Row],[Other Activities Professional Hours]])/NonNurse[[#This Row],[MDS Census]]</f>
        <v>0.31001711282239336</v>
      </c>
      <c r="S151" s="6">
        <v>4.700760869565217</v>
      </c>
      <c r="T151" s="6">
        <v>5.5990217391304338</v>
      </c>
      <c r="U151" s="6">
        <v>0</v>
      </c>
      <c r="V151" s="6">
        <f>SUM(NonNurse[[#This Row],[Occupational Therapist Hours]],NonNurse[[#This Row],[OT Assistant Hours]],NonNurse[[#This Row],[OT Aide Hours]])/NonNurse[[#This Row],[MDS Census]]</f>
        <v>0.11582691602493581</v>
      </c>
      <c r="W151" s="6">
        <v>4.2279347826086946</v>
      </c>
      <c r="X151" s="6">
        <v>9.8426086956521743</v>
      </c>
      <c r="Y151" s="6">
        <v>0</v>
      </c>
      <c r="Z151" s="6">
        <f>SUM(NonNurse[[#This Row],[Physical Therapist (PT) Hours]],NonNurse[[#This Row],[PT Assistant Hours]],NonNurse[[#This Row],[PT Aide Hours]])/NonNurse[[#This Row],[MDS Census]]</f>
        <v>0.15823126757120157</v>
      </c>
      <c r="AA151" s="6">
        <v>0.34782608695652173</v>
      </c>
      <c r="AB151" s="6">
        <v>0</v>
      </c>
      <c r="AC151" s="6">
        <v>0</v>
      </c>
      <c r="AD151" s="6">
        <v>0</v>
      </c>
      <c r="AE151" s="6">
        <v>4.1956521739130439</v>
      </c>
      <c r="AF151" s="6">
        <v>0</v>
      </c>
      <c r="AG151" s="6">
        <v>0</v>
      </c>
      <c r="AH151" s="1">
        <v>395805</v>
      </c>
      <c r="AI151">
        <v>3</v>
      </c>
    </row>
    <row r="152" spans="1:35" x14ac:dyDescent="0.25">
      <c r="A152" t="s">
        <v>721</v>
      </c>
      <c r="B152" t="s">
        <v>17</v>
      </c>
      <c r="C152" t="s">
        <v>7</v>
      </c>
      <c r="D152" t="s">
        <v>763</v>
      </c>
      <c r="E152" s="6">
        <v>97.338028169014081</v>
      </c>
      <c r="F152" s="6">
        <v>11.050704225352117</v>
      </c>
      <c r="G152" s="6">
        <v>0.49295774647887325</v>
      </c>
      <c r="H152" s="6">
        <v>0.53408450704225352</v>
      </c>
      <c r="I152" s="6">
        <v>0</v>
      </c>
      <c r="J152" s="6">
        <v>0</v>
      </c>
      <c r="K152" s="6">
        <v>0</v>
      </c>
      <c r="L152" s="6">
        <v>4.8695774647887324</v>
      </c>
      <c r="M152" s="6">
        <v>3.267605633802817</v>
      </c>
      <c r="N152" s="6">
        <v>3.530985915492959</v>
      </c>
      <c r="O152" s="6">
        <f>SUM(NonNurse[[#This Row],[Qualified Social Work Staff Hours]],NonNurse[[#This Row],[Other Social Work Staff Hours]])/NonNurse[[#This Row],[MDS Census]]</f>
        <v>6.9845174359716405E-2</v>
      </c>
      <c r="P152" s="6">
        <v>5.52112676056338</v>
      </c>
      <c r="Q152" s="6">
        <v>9.3112676056338017</v>
      </c>
      <c r="R152" s="6">
        <f>SUM(NonNurse[[#This Row],[Qualified Activities Professional Hours]],NonNurse[[#This Row],[Other Activities Professional Hours]])/NonNurse[[#This Row],[MDS Census]]</f>
        <v>0.15238026334828533</v>
      </c>
      <c r="S152" s="6">
        <v>3.792394366197184</v>
      </c>
      <c r="T152" s="6">
        <v>3.9811267605633804</v>
      </c>
      <c r="U152" s="6">
        <v>0</v>
      </c>
      <c r="V152" s="6">
        <f>SUM(NonNurse[[#This Row],[Occupational Therapist Hours]],NonNurse[[#This Row],[OT Assistant Hours]],NonNurse[[#This Row],[OT Aide Hours]])/NonNurse[[#This Row],[MDS Census]]</f>
        <v>7.9861091014325009E-2</v>
      </c>
      <c r="W152" s="6">
        <v>2.9419718309859153</v>
      </c>
      <c r="X152" s="6">
        <v>7.2871830985915489</v>
      </c>
      <c r="Y152" s="6">
        <v>0</v>
      </c>
      <c r="Z152" s="6">
        <f>SUM(NonNurse[[#This Row],[Physical Therapist (PT) Hours]],NonNurse[[#This Row],[PT Assistant Hours]],NonNurse[[#This Row],[PT Aide Hours]])/NonNurse[[#This Row],[MDS Census]]</f>
        <v>0.10508898856894806</v>
      </c>
      <c r="AA152" s="6">
        <v>0</v>
      </c>
      <c r="AB152" s="6">
        <v>0</v>
      </c>
      <c r="AC152" s="6">
        <v>0</v>
      </c>
      <c r="AD152" s="6">
        <v>0</v>
      </c>
      <c r="AE152" s="6">
        <v>0</v>
      </c>
      <c r="AF152" s="6">
        <v>0</v>
      </c>
      <c r="AG152" s="6">
        <v>0</v>
      </c>
      <c r="AH152" s="1">
        <v>395572</v>
      </c>
      <c r="AI152">
        <v>3</v>
      </c>
    </row>
    <row r="153" spans="1:35" x14ac:dyDescent="0.25">
      <c r="A153" t="s">
        <v>721</v>
      </c>
      <c r="B153" t="s">
        <v>478</v>
      </c>
      <c r="C153" t="s">
        <v>881</v>
      </c>
      <c r="D153" t="s">
        <v>774</v>
      </c>
      <c r="E153" s="6">
        <v>121.6304347826087</v>
      </c>
      <c r="F153" s="6">
        <v>5.4782608695652177</v>
      </c>
      <c r="G153" s="6">
        <v>1.2717391304347827</v>
      </c>
      <c r="H153" s="6">
        <v>0.64141304347826089</v>
      </c>
      <c r="I153" s="6">
        <v>3.4782608695652173</v>
      </c>
      <c r="J153" s="6">
        <v>0</v>
      </c>
      <c r="K153" s="6">
        <v>0</v>
      </c>
      <c r="L153" s="6">
        <v>4.7717391304347831</v>
      </c>
      <c r="M153" s="6">
        <v>5.1304347826086953</v>
      </c>
      <c r="N153" s="6">
        <v>8.6956521739130432E-2</v>
      </c>
      <c r="O153" s="6">
        <f>SUM(NonNurse[[#This Row],[Qualified Social Work Staff Hours]],NonNurse[[#This Row],[Other Social Work Staff Hours]])/NonNurse[[#This Row],[MDS Census]]</f>
        <v>4.2895442359249331E-2</v>
      </c>
      <c r="P153" s="6">
        <v>0</v>
      </c>
      <c r="Q153" s="6">
        <v>10.960652173913044</v>
      </c>
      <c r="R153" s="6">
        <f>SUM(NonNurse[[#This Row],[Qualified Activities Professional Hours]],NonNurse[[#This Row],[Other Activities Professional Hours]])/NonNurse[[#This Row],[MDS Census]]</f>
        <v>9.0114387846291333E-2</v>
      </c>
      <c r="S153" s="6">
        <v>5.3263043478260865</v>
      </c>
      <c r="T153" s="6">
        <v>12.00826086956522</v>
      </c>
      <c r="U153" s="6">
        <v>0</v>
      </c>
      <c r="V153" s="6">
        <f>SUM(NonNurse[[#This Row],[Occupational Therapist Hours]],NonNurse[[#This Row],[OT Assistant Hours]],NonNurse[[#This Row],[OT Aide Hours]])/NonNurse[[#This Row],[MDS Census]]</f>
        <v>0.14251831992850761</v>
      </c>
      <c r="W153" s="6">
        <v>5.4315217391304325</v>
      </c>
      <c r="X153" s="6">
        <v>3.2643478260869569</v>
      </c>
      <c r="Y153" s="6">
        <v>4.4130434782608692</v>
      </c>
      <c r="Z153" s="6">
        <f>SUM(NonNurse[[#This Row],[Physical Therapist (PT) Hours]],NonNurse[[#This Row],[PT Assistant Hours]],NonNurse[[#This Row],[PT Aide Hours]])/NonNurse[[#This Row],[MDS Census]]</f>
        <v>0.10777658623771222</v>
      </c>
      <c r="AA153" s="6">
        <v>0</v>
      </c>
      <c r="AB153" s="6">
        <v>0</v>
      </c>
      <c r="AC153" s="6">
        <v>0</v>
      </c>
      <c r="AD153" s="6">
        <v>0</v>
      </c>
      <c r="AE153" s="6">
        <v>0</v>
      </c>
      <c r="AF153" s="6">
        <v>0</v>
      </c>
      <c r="AG153" s="6">
        <v>0</v>
      </c>
      <c r="AH153" s="1">
        <v>395782</v>
      </c>
      <c r="AI153">
        <v>3</v>
      </c>
    </row>
    <row r="154" spans="1:35" x14ac:dyDescent="0.25">
      <c r="A154" t="s">
        <v>721</v>
      </c>
      <c r="B154" t="s">
        <v>465</v>
      </c>
      <c r="C154" t="s">
        <v>871</v>
      </c>
      <c r="D154" t="s">
        <v>769</v>
      </c>
      <c r="E154" s="6">
        <v>118.07608695652173</v>
      </c>
      <c r="F154" s="6">
        <v>4.7907608695652177</v>
      </c>
      <c r="G154" s="6">
        <v>0.2608695652173913</v>
      </c>
      <c r="H154" s="6">
        <v>0.53260869565217395</v>
      </c>
      <c r="I154" s="6">
        <v>5.2173913043478262</v>
      </c>
      <c r="J154" s="6">
        <v>0</v>
      </c>
      <c r="K154" s="6">
        <v>0</v>
      </c>
      <c r="L154" s="6">
        <v>3.7760869565217381</v>
      </c>
      <c r="M154" s="6">
        <v>10</v>
      </c>
      <c r="N154" s="6">
        <v>0</v>
      </c>
      <c r="O154" s="6">
        <f>SUM(NonNurse[[#This Row],[Qualified Social Work Staff Hours]],NonNurse[[#This Row],[Other Social Work Staff Hours]])/NonNurse[[#This Row],[MDS Census]]</f>
        <v>8.4691153456687845E-2</v>
      </c>
      <c r="P154" s="6">
        <v>5.4565217391304346</v>
      </c>
      <c r="Q154" s="6">
        <v>58.323369565217391</v>
      </c>
      <c r="R154" s="6">
        <f>SUM(NonNurse[[#This Row],[Qualified Activities Professional Hours]],NonNurse[[#This Row],[Other Activities Professional Hours]])/NonNurse[[#This Row],[MDS Census]]</f>
        <v>0.54015925619073923</v>
      </c>
      <c r="S154" s="6">
        <v>9.288043478260871</v>
      </c>
      <c r="T154" s="6">
        <v>8.0646739130434799</v>
      </c>
      <c r="U154" s="6">
        <v>0</v>
      </c>
      <c r="V154" s="6">
        <f>SUM(NonNurse[[#This Row],[Occupational Therapist Hours]],NonNurse[[#This Row],[OT Assistant Hours]],NonNurse[[#This Row],[OT Aide Hours]])/NonNurse[[#This Row],[MDS Census]]</f>
        <v>0.14696216514774929</v>
      </c>
      <c r="W154" s="6">
        <v>6.7576086956521744</v>
      </c>
      <c r="X154" s="6">
        <v>6.8695652173913047</v>
      </c>
      <c r="Y154" s="6">
        <v>0</v>
      </c>
      <c r="Z154" s="6">
        <f>SUM(NonNurse[[#This Row],[Physical Therapist (PT) Hours]],NonNurse[[#This Row],[PT Assistant Hours]],NonNurse[[#This Row],[PT Aide Hours]])/NonNurse[[#This Row],[MDS Census]]</f>
        <v>0.11541010770505386</v>
      </c>
      <c r="AA154" s="6">
        <v>0</v>
      </c>
      <c r="AB154" s="6">
        <v>0</v>
      </c>
      <c r="AC154" s="6">
        <v>0</v>
      </c>
      <c r="AD154" s="6">
        <v>0</v>
      </c>
      <c r="AE154" s="6">
        <v>0</v>
      </c>
      <c r="AF154" s="6">
        <v>0</v>
      </c>
      <c r="AG154" s="6">
        <v>0</v>
      </c>
      <c r="AH154" s="1">
        <v>395763</v>
      </c>
      <c r="AI154">
        <v>3</v>
      </c>
    </row>
    <row r="155" spans="1:35" x14ac:dyDescent="0.25">
      <c r="A155" t="s">
        <v>721</v>
      </c>
      <c r="B155" t="s">
        <v>318</v>
      </c>
      <c r="C155" t="s">
        <v>837</v>
      </c>
      <c r="D155" t="s">
        <v>775</v>
      </c>
      <c r="E155" s="6">
        <v>77.434782608695656</v>
      </c>
      <c r="F155" s="6">
        <v>4.8695652173913047</v>
      </c>
      <c r="G155" s="6">
        <v>0.46195652173913043</v>
      </c>
      <c r="H155" s="6">
        <v>0.35869565217391303</v>
      </c>
      <c r="I155" s="6">
        <v>0.58695652173913049</v>
      </c>
      <c r="J155" s="6">
        <v>0</v>
      </c>
      <c r="K155" s="6">
        <v>0</v>
      </c>
      <c r="L155" s="6">
        <v>3.1739130434782608</v>
      </c>
      <c r="M155" s="6">
        <v>4.6956521739130439</v>
      </c>
      <c r="N155" s="6">
        <v>0</v>
      </c>
      <c r="O155" s="6">
        <f>SUM(NonNurse[[#This Row],[Qualified Social Work Staff Hours]],NonNurse[[#This Row],[Other Social Work Staff Hours]])/NonNurse[[#This Row],[MDS Census]]</f>
        <v>6.0640089837170133E-2</v>
      </c>
      <c r="P155" s="6">
        <v>4.3478260869565215</v>
      </c>
      <c r="Q155" s="6">
        <v>13.483695652173912</v>
      </c>
      <c r="R155" s="6">
        <f>SUM(NonNurse[[#This Row],[Qualified Activities Professional Hours]],NonNurse[[#This Row],[Other Activities Professional Hours]])/NonNurse[[#This Row],[MDS Census]]</f>
        <v>0.23027793374508701</v>
      </c>
      <c r="S155" s="6">
        <v>5.1304347826086953</v>
      </c>
      <c r="T155" s="6">
        <v>4.7581521739130439</v>
      </c>
      <c r="U155" s="6">
        <v>0</v>
      </c>
      <c r="V155" s="6">
        <f>SUM(NonNurse[[#This Row],[Occupational Therapist Hours]],NonNurse[[#This Row],[OT Assistant Hours]],NonNurse[[#This Row],[OT Aide Hours]])/NonNurse[[#This Row],[MDS Census]]</f>
        <v>0.12770213363279054</v>
      </c>
      <c r="W155" s="6">
        <v>4.8994565217391308</v>
      </c>
      <c r="X155" s="6">
        <v>4.2038043478260869</v>
      </c>
      <c r="Y155" s="6">
        <v>0</v>
      </c>
      <c r="Z155" s="6">
        <f>SUM(NonNurse[[#This Row],[Physical Therapist (PT) Hours]],NonNurse[[#This Row],[PT Assistant Hours]],NonNurse[[#This Row],[PT Aide Hours]])/NonNurse[[#This Row],[MDS Census]]</f>
        <v>0.11756035934868053</v>
      </c>
      <c r="AA155" s="6">
        <v>0</v>
      </c>
      <c r="AB155" s="6">
        <v>0</v>
      </c>
      <c r="AC155" s="6">
        <v>0</v>
      </c>
      <c r="AD155" s="6">
        <v>0</v>
      </c>
      <c r="AE155" s="6">
        <v>0</v>
      </c>
      <c r="AF155" s="6">
        <v>0</v>
      </c>
      <c r="AG155" s="6">
        <v>0</v>
      </c>
      <c r="AH155" s="1">
        <v>395554</v>
      </c>
      <c r="AI155">
        <v>3</v>
      </c>
    </row>
    <row r="156" spans="1:35" x14ac:dyDescent="0.25">
      <c r="A156" t="s">
        <v>721</v>
      </c>
      <c r="B156" t="s">
        <v>127</v>
      </c>
      <c r="C156" t="s">
        <v>813</v>
      </c>
      <c r="D156" t="s">
        <v>755</v>
      </c>
      <c r="E156" s="6">
        <v>92.521739130434781</v>
      </c>
      <c r="F156" s="6">
        <v>4.8695652173913047</v>
      </c>
      <c r="G156" s="6">
        <v>0.4891304347826087</v>
      </c>
      <c r="H156" s="6">
        <v>0.30434782608695654</v>
      </c>
      <c r="I156" s="6">
        <v>2</v>
      </c>
      <c r="J156" s="6">
        <v>0</v>
      </c>
      <c r="K156" s="6">
        <v>0</v>
      </c>
      <c r="L156" s="6">
        <v>7.7119565217391308</v>
      </c>
      <c r="M156" s="6">
        <v>0</v>
      </c>
      <c r="N156" s="6">
        <v>4.2608695652173916</v>
      </c>
      <c r="O156" s="6">
        <f>SUM(NonNurse[[#This Row],[Qualified Social Work Staff Hours]],NonNurse[[#This Row],[Other Social Work Staff Hours]])/NonNurse[[#This Row],[MDS Census]]</f>
        <v>4.6052631578947373E-2</v>
      </c>
      <c r="P156" s="6">
        <v>4.6086956521739131</v>
      </c>
      <c r="Q156" s="6">
        <v>5.2635869565217392</v>
      </c>
      <c r="R156" s="6">
        <f>SUM(NonNurse[[#This Row],[Qualified Activities Professional Hours]],NonNurse[[#This Row],[Other Activities Professional Hours]])/NonNurse[[#This Row],[MDS Census]]</f>
        <v>0.10670230263157895</v>
      </c>
      <c r="S156" s="6">
        <v>4.9728260869565215</v>
      </c>
      <c r="T156" s="6">
        <v>4.7501086956521741</v>
      </c>
      <c r="U156" s="6">
        <v>0</v>
      </c>
      <c r="V156" s="6">
        <f>SUM(NonNurse[[#This Row],[Occupational Therapist Hours]],NonNurse[[#This Row],[OT Assistant Hours]],NonNurse[[#This Row],[OT Aide Hours]])/NonNurse[[#This Row],[MDS Census]]</f>
        <v>0.10508811090225564</v>
      </c>
      <c r="W156" s="6">
        <v>4.3559782608695654</v>
      </c>
      <c r="X156" s="6">
        <v>8.729782608695654</v>
      </c>
      <c r="Y156" s="6">
        <v>0</v>
      </c>
      <c r="Z156" s="6">
        <f>SUM(NonNurse[[#This Row],[Physical Therapist (PT) Hours]],NonNurse[[#This Row],[PT Assistant Hours]],NonNurse[[#This Row],[PT Aide Hours]])/NonNurse[[#This Row],[MDS Census]]</f>
        <v>0.14143444548872183</v>
      </c>
      <c r="AA156" s="6">
        <v>0</v>
      </c>
      <c r="AB156" s="6">
        <v>0</v>
      </c>
      <c r="AC156" s="6">
        <v>0</v>
      </c>
      <c r="AD156" s="6">
        <v>0</v>
      </c>
      <c r="AE156" s="6">
        <v>0</v>
      </c>
      <c r="AF156" s="6">
        <v>0</v>
      </c>
      <c r="AG156" s="6">
        <v>0</v>
      </c>
      <c r="AH156" s="1">
        <v>395270</v>
      </c>
      <c r="AI156">
        <v>3</v>
      </c>
    </row>
    <row r="157" spans="1:35" x14ac:dyDescent="0.25">
      <c r="A157" t="s">
        <v>721</v>
      </c>
      <c r="B157" t="s">
        <v>562</v>
      </c>
      <c r="C157" t="s">
        <v>909</v>
      </c>
      <c r="D157" t="s">
        <v>763</v>
      </c>
      <c r="E157" s="6">
        <v>63.804347826086953</v>
      </c>
      <c r="F157" s="6">
        <v>4.3478260869565215</v>
      </c>
      <c r="G157" s="6">
        <v>9.2391304347826081E-2</v>
      </c>
      <c r="H157" s="6">
        <v>0.43478260869565216</v>
      </c>
      <c r="I157" s="6">
        <v>3.7173913043478262</v>
      </c>
      <c r="J157" s="6">
        <v>0</v>
      </c>
      <c r="K157" s="6">
        <v>0</v>
      </c>
      <c r="L157" s="6">
        <v>4.9048913043478262</v>
      </c>
      <c r="M157" s="6">
        <v>5.3478260869565215</v>
      </c>
      <c r="N157" s="6">
        <v>0</v>
      </c>
      <c r="O157" s="6">
        <f>SUM(NonNurse[[#This Row],[Qualified Social Work Staff Hours]],NonNurse[[#This Row],[Other Social Work Staff Hours]])/NonNurse[[#This Row],[MDS Census]]</f>
        <v>8.3816013628620109E-2</v>
      </c>
      <c r="P157" s="6">
        <v>5.2173913043478262</v>
      </c>
      <c r="Q157" s="6">
        <v>15.796195652173912</v>
      </c>
      <c r="R157" s="6">
        <f>SUM(NonNurse[[#This Row],[Qualified Activities Professional Hours]],NonNurse[[#This Row],[Other Activities Professional Hours]])/NonNurse[[#This Row],[MDS Census]]</f>
        <v>0.32934412265758095</v>
      </c>
      <c r="S157" s="6">
        <v>5.6820652173913047</v>
      </c>
      <c r="T157" s="6">
        <v>5.1521739130434785</v>
      </c>
      <c r="U157" s="6">
        <v>0</v>
      </c>
      <c r="V157" s="6">
        <f>SUM(NonNurse[[#This Row],[Occupational Therapist Hours]],NonNurse[[#This Row],[OT Assistant Hours]],NonNurse[[#This Row],[OT Aide Hours]])/NonNurse[[#This Row],[MDS Census]]</f>
        <v>0.16980408858603069</v>
      </c>
      <c r="W157" s="6">
        <v>6.25E-2</v>
      </c>
      <c r="X157" s="6">
        <v>5.9347826086956523</v>
      </c>
      <c r="Y157" s="6">
        <v>0</v>
      </c>
      <c r="Z157" s="6">
        <f>SUM(NonNurse[[#This Row],[Physical Therapist (PT) Hours]],NonNurse[[#This Row],[PT Assistant Hours]],NonNurse[[#This Row],[PT Aide Hours]])/NonNurse[[#This Row],[MDS Census]]</f>
        <v>9.3994889267461676E-2</v>
      </c>
      <c r="AA157" s="6">
        <v>0</v>
      </c>
      <c r="AB157" s="6">
        <v>0</v>
      </c>
      <c r="AC157" s="6">
        <v>0</v>
      </c>
      <c r="AD157" s="6">
        <v>0</v>
      </c>
      <c r="AE157" s="6">
        <v>0</v>
      </c>
      <c r="AF157" s="6">
        <v>0</v>
      </c>
      <c r="AG157" s="6">
        <v>0</v>
      </c>
      <c r="AH157" s="1">
        <v>395907</v>
      </c>
      <c r="AI157">
        <v>3</v>
      </c>
    </row>
    <row r="158" spans="1:35" x14ac:dyDescent="0.25">
      <c r="A158" t="s">
        <v>721</v>
      </c>
      <c r="B158" t="s">
        <v>523</v>
      </c>
      <c r="C158" t="s">
        <v>904</v>
      </c>
      <c r="D158" t="s">
        <v>736</v>
      </c>
      <c r="E158" s="6">
        <v>52.891304347826086</v>
      </c>
      <c r="F158" s="6">
        <v>5.7391304347826084</v>
      </c>
      <c r="G158" s="6">
        <v>7.880434782608696E-2</v>
      </c>
      <c r="H158" s="6">
        <v>0</v>
      </c>
      <c r="I158" s="6">
        <v>3.9891304347826089</v>
      </c>
      <c r="J158" s="6">
        <v>0</v>
      </c>
      <c r="K158" s="6">
        <v>0</v>
      </c>
      <c r="L158" s="6">
        <v>2.8967391304347827</v>
      </c>
      <c r="M158" s="6">
        <v>0</v>
      </c>
      <c r="N158" s="6">
        <v>0</v>
      </c>
      <c r="O158" s="6">
        <f>SUM(NonNurse[[#This Row],[Qualified Social Work Staff Hours]],NonNurse[[#This Row],[Other Social Work Staff Hours]])/NonNurse[[#This Row],[MDS Census]]</f>
        <v>0</v>
      </c>
      <c r="P158" s="6">
        <v>0</v>
      </c>
      <c r="Q158" s="6">
        <v>0</v>
      </c>
      <c r="R158" s="6">
        <f>SUM(NonNurse[[#This Row],[Qualified Activities Professional Hours]],NonNurse[[#This Row],[Other Activities Professional Hours]])/NonNurse[[#This Row],[MDS Census]]</f>
        <v>0</v>
      </c>
      <c r="S158" s="6">
        <v>4.1603260869565215</v>
      </c>
      <c r="T158" s="6">
        <v>0</v>
      </c>
      <c r="U158" s="6">
        <v>0</v>
      </c>
      <c r="V158" s="6">
        <f>SUM(NonNurse[[#This Row],[Occupational Therapist Hours]],NonNurse[[#This Row],[OT Assistant Hours]],NonNurse[[#This Row],[OT Aide Hours]])/NonNurse[[#This Row],[MDS Census]]</f>
        <v>7.865803534730785E-2</v>
      </c>
      <c r="W158" s="6">
        <v>5.1304347826086953</v>
      </c>
      <c r="X158" s="6">
        <v>0</v>
      </c>
      <c r="Y158" s="6">
        <v>0</v>
      </c>
      <c r="Z158" s="6">
        <f>SUM(NonNurse[[#This Row],[Physical Therapist (PT) Hours]],NonNurse[[#This Row],[PT Assistant Hours]],NonNurse[[#This Row],[PT Aide Hours]])/NonNurse[[#This Row],[MDS Census]]</f>
        <v>9.699958898479244E-2</v>
      </c>
      <c r="AA158" s="6">
        <v>0</v>
      </c>
      <c r="AB158" s="6">
        <v>5.3043478260869561</v>
      </c>
      <c r="AC158" s="6">
        <v>0</v>
      </c>
      <c r="AD158" s="6">
        <v>0</v>
      </c>
      <c r="AE158" s="6">
        <v>71.684782608695656</v>
      </c>
      <c r="AF158" s="6">
        <v>6.5217391304347824E-2</v>
      </c>
      <c r="AG158" s="6">
        <v>0</v>
      </c>
      <c r="AH158" s="1">
        <v>395847</v>
      </c>
      <c r="AI158">
        <v>3</v>
      </c>
    </row>
    <row r="159" spans="1:35" x14ac:dyDescent="0.25">
      <c r="A159" t="s">
        <v>721</v>
      </c>
      <c r="B159" t="s">
        <v>656</v>
      </c>
      <c r="C159" t="s">
        <v>994</v>
      </c>
      <c r="D159" t="s">
        <v>755</v>
      </c>
      <c r="E159" s="6">
        <v>50.760869565217391</v>
      </c>
      <c r="F159" s="6">
        <v>5.7391304347826084</v>
      </c>
      <c r="G159" s="6">
        <v>0.19021739130434784</v>
      </c>
      <c r="H159" s="6">
        <v>0</v>
      </c>
      <c r="I159" s="6">
        <v>4.1086956521739131</v>
      </c>
      <c r="J159" s="6">
        <v>0</v>
      </c>
      <c r="K159" s="6">
        <v>0</v>
      </c>
      <c r="L159" s="6">
        <v>4.2038043478260869</v>
      </c>
      <c r="M159" s="6">
        <v>0</v>
      </c>
      <c r="N159" s="6">
        <v>0</v>
      </c>
      <c r="O159" s="6">
        <f>SUM(NonNurse[[#This Row],[Qualified Social Work Staff Hours]],NonNurse[[#This Row],[Other Social Work Staff Hours]])/NonNurse[[#This Row],[MDS Census]]</f>
        <v>0</v>
      </c>
      <c r="P159" s="6">
        <v>0</v>
      </c>
      <c r="Q159" s="6">
        <v>0</v>
      </c>
      <c r="R159" s="6">
        <f>SUM(NonNurse[[#This Row],[Qualified Activities Professional Hours]],NonNurse[[#This Row],[Other Activities Professional Hours]])/NonNurse[[#This Row],[MDS Census]]</f>
        <v>0</v>
      </c>
      <c r="S159" s="6">
        <v>2.1059782608695654</v>
      </c>
      <c r="T159" s="6">
        <v>4.4076086956521738</v>
      </c>
      <c r="U159" s="6">
        <v>0</v>
      </c>
      <c r="V159" s="6">
        <f>SUM(NonNurse[[#This Row],[Occupational Therapist Hours]],NonNurse[[#This Row],[OT Assistant Hours]],NonNurse[[#This Row],[OT Aide Hours]])/NonNurse[[#This Row],[MDS Census]]</f>
        <v>0.12831905781584582</v>
      </c>
      <c r="W159" s="6">
        <v>5.625</v>
      </c>
      <c r="X159" s="6">
        <v>4.0353260869565215</v>
      </c>
      <c r="Y159" s="6">
        <v>0</v>
      </c>
      <c r="Z159" s="6">
        <f>SUM(NonNurse[[#This Row],[Physical Therapist (PT) Hours]],NonNurse[[#This Row],[PT Assistant Hours]],NonNurse[[#This Row],[PT Aide Hours]])/NonNurse[[#This Row],[MDS Census]]</f>
        <v>0.19031049250535331</v>
      </c>
      <c r="AA159" s="6">
        <v>0</v>
      </c>
      <c r="AB159" s="6">
        <v>5.1304347826086953</v>
      </c>
      <c r="AC159" s="6">
        <v>0</v>
      </c>
      <c r="AD159" s="6">
        <v>0</v>
      </c>
      <c r="AE159" s="6">
        <v>69.423913043478265</v>
      </c>
      <c r="AF159" s="6">
        <v>0</v>
      </c>
      <c r="AG159" s="6">
        <v>0</v>
      </c>
      <c r="AH159" s="1">
        <v>396122</v>
      </c>
      <c r="AI159">
        <v>3</v>
      </c>
    </row>
    <row r="160" spans="1:35" x14ac:dyDescent="0.25">
      <c r="A160" t="s">
        <v>721</v>
      </c>
      <c r="B160" t="s">
        <v>670</v>
      </c>
      <c r="C160" t="s">
        <v>881</v>
      </c>
      <c r="D160" t="s">
        <v>774</v>
      </c>
      <c r="E160" s="6">
        <v>39.717391304347828</v>
      </c>
      <c r="F160" s="6">
        <v>4.8695652173913047</v>
      </c>
      <c r="G160" s="6">
        <v>0.2608695652173913</v>
      </c>
      <c r="H160" s="6">
        <v>0</v>
      </c>
      <c r="I160" s="6">
        <v>3.9456521739130435</v>
      </c>
      <c r="J160" s="6">
        <v>0</v>
      </c>
      <c r="K160" s="6">
        <v>0</v>
      </c>
      <c r="L160" s="6">
        <v>2.1304347826086958</v>
      </c>
      <c r="M160" s="6">
        <v>0</v>
      </c>
      <c r="N160" s="6">
        <v>0</v>
      </c>
      <c r="O160" s="6">
        <f>SUM(NonNurse[[#This Row],[Qualified Social Work Staff Hours]],NonNurse[[#This Row],[Other Social Work Staff Hours]])/NonNurse[[#This Row],[MDS Census]]</f>
        <v>0</v>
      </c>
      <c r="P160" s="6">
        <v>0</v>
      </c>
      <c r="Q160" s="6">
        <v>0</v>
      </c>
      <c r="R160" s="6">
        <f>SUM(NonNurse[[#This Row],[Qualified Activities Professional Hours]],NonNurse[[#This Row],[Other Activities Professional Hours]])/NonNurse[[#This Row],[MDS Census]]</f>
        <v>0</v>
      </c>
      <c r="S160" s="6">
        <v>5.1793478260869561</v>
      </c>
      <c r="T160" s="6">
        <v>3.0869565217391304</v>
      </c>
      <c r="U160" s="6">
        <v>0</v>
      </c>
      <c r="V160" s="6">
        <f>SUM(NonNurse[[#This Row],[Occupational Therapist Hours]],NonNurse[[#This Row],[OT Assistant Hours]],NonNurse[[#This Row],[OT Aide Hours]])/NonNurse[[#This Row],[MDS Census]]</f>
        <v>0.20812807881773396</v>
      </c>
      <c r="W160" s="6">
        <v>8.9646739130434785</v>
      </c>
      <c r="X160" s="6">
        <v>1.6657608695652173</v>
      </c>
      <c r="Y160" s="6">
        <v>0</v>
      </c>
      <c r="Z160" s="6">
        <f>SUM(NonNurse[[#This Row],[Physical Therapist (PT) Hours]],NonNurse[[#This Row],[PT Assistant Hours]],NonNurse[[#This Row],[PT Aide Hours]])/NonNurse[[#This Row],[MDS Census]]</f>
        <v>0.26765188834154352</v>
      </c>
      <c r="AA160" s="6">
        <v>0</v>
      </c>
      <c r="AB160" s="6">
        <v>0</v>
      </c>
      <c r="AC160" s="6">
        <v>0</v>
      </c>
      <c r="AD160" s="6">
        <v>0</v>
      </c>
      <c r="AE160" s="6">
        <v>45.260869565217391</v>
      </c>
      <c r="AF160" s="6">
        <v>5.0326086956521738</v>
      </c>
      <c r="AG160" s="6">
        <v>0</v>
      </c>
      <c r="AH160" s="1">
        <v>396141</v>
      </c>
      <c r="AI160">
        <v>3</v>
      </c>
    </row>
    <row r="161" spans="1:35" x14ac:dyDescent="0.25">
      <c r="A161" t="s">
        <v>721</v>
      </c>
      <c r="B161" t="s">
        <v>90</v>
      </c>
      <c r="C161" t="s">
        <v>899</v>
      </c>
      <c r="D161" t="s">
        <v>767</v>
      </c>
      <c r="E161" s="6">
        <v>48.336956521739133</v>
      </c>
      <c r="F161" s="6">
        <v>5.6521739130434785</v>
      </c>
      <c r="G161" s="6">
        <v>0.16304347826086957</v>
      </c>
      <c r="H161" s="6">
        <v>0</v>
      </c>
      <c r="I161" s="6">
        <v>3.5869565217391304</v>
      </c>
      <c r="J161" s="6">
        <v>0</v>
      </c>
      <c r="K161" s="6">
        <v>0</v>
      </c>
      <c r="L161" s="6">
        <v>1.5788043478260869</v>
      </c>
      <c r="M161" s="6">
        <v>0</v>
      </c>
      <c r="N161" s="6">
        <v>0</v>
      </c>
      <c r="O161" s="6">
        <f>SUM(NonNurse[[#This Row],[Qualified Social Work Staff Hours]],NonNurse[[#This Row],[Other Social Work Staff Hours]])/NonNurse[[#This Row],[MDS Census]]</f>
        <v>0</v>
      </c>
      <c r="P161" s="6">
        <v>0</v>
      </c>
      <c r="Q161" s="6">
        <v>0</v>
      </c>
      <c r="R161" s="6">
        <f>SUM(NonNurse[[#This Row],[Qualified Activities Professional Hours]],NonNurse[[#This Row],[Other Activities Professional Hours]])/NonNurse[[#This Row],[MDS Census]]</f>
        <v>0</v>
      </c>
      <c r="S161" s="6">
        <v>3.6630434782608696</v>
      </c>
      <c r="T161" s="6">
        <v>1.6168478260869565</v>
      </c>
      <c r="U161" s="6">
        <v>0</v>
      </c>
      <c r="V161" s="6">
        <f>SUM(NonNurse[[#This Row],[Occupational Therapist Hours]],NonNurse[[#This Row],[OT Assistant Hours]],NonNurse[[#This Row],[OT Aide Hours]])/NonNurse[[#This Row],[MDS Census]]</f>
        <v>0.10923094220823026</v>
      </c>
      <c r="W161" s="6">
        <v>5.0108695652173916</v>
      </c>
      <c r="X161" s="6">
        <v>2.6576086956521738</v>
      </c>
      <c r="Y161" s="6">
        <v>0</v>
      </c>
      <c r="Z161" s="6">
        <f>SUM(NonNurse[[#This Row],[Physical Therapist (PT) Hours]],NonNurse[[#This Row],[PT Assistant Hours]],NonNurse[[#This Row],[PT Aide Hours]])/NonNurse[[#This Row],[MDS Census]]</f>
        <v>0.15864627838992579</v>
      </c>
      <c r="AA161" s="6">
        <v>0</v>
      </c>
      <c r="AB161" s="6">
        <v>4.8695652173913047</v>
      </c>
      <c r="AC161" s="6">
        <v>0</v>
      </c>
      <c r="AD161" s="6">
        <v>0</v>
      </c>
      <c r="AE161" s="6">
        <v>64.315217391304344</v>
      </c>
      <c r="AF161" s="6">
        <v>1.8478260869565217</v>
      </c>
      <c r="AG161" s="6">
        <v>0</v>
      </c>
      <c r="AH161" s="1">
        <v>395194</v>
      </c>
      <c r="AI161">
        <v>3</v>
      </c>
    </row>
    <row r="162" spans="1:35" x14ac:dyDescent="0.25">
      <c r="A162" t="s">
        <v>721</v>
      </c>
      <c r="B162" t="s">
        <v>516</v>
      </c>
      <c r="C162" t="s">
        <v>1073</v>
      </c>
      <c r="D162" t="s">
        <v>798</v>
      </c>
      <c r="E162" s="6">
        <v>42.434782608695649</v>
      </c>
      <c r="F162" s="6">
        <v>5.1304347826086953</v>
      </c>
      <c r="G162" s="6">
        <v>0.77717391304347827</v>
      </c>
      <c r="H162" s="6">
        <v>0.43478260869565216</v>
      </c>
      <c r="I162" s="6">
        <v>5.5652173913043477</v>
      </c>
      <c r="J162" s="6">
        <v>0</v>
      </c>
      <c r="K162" s="6">
        <v>0</v>
      </c>
      <c r="L162" s="6">
        <v>3.046630434782609</v>
      </c>
      <c r="M162" s="6">
        <v>1.2956521739130433</v>
      </c>
      <c r="N162" s="6">
        <v>2.2173913043478262</v>
      </c>
      <c r="O162" s="6">
        <f>SUM(NonNurse[[#This Row],[Qualified Social Work Staff Hours]],NonNurse[[#This Row],[Other Social Work Staff Hours]])/NonNurse[[#This Row],[MDS Census]]</f>
        <v>8.2786885245901651E-2</v>
      </c>
      <c r="P162" s="6">
        <v>12.904347826086957</v>
      </c>
      <c r="Q162" s="6">
        <v>1.0788043478260869</v>
      </c>
      <c r="R162" s="6">
        <f>SUM(NonNurse[[#This Row],[Qualified Activities Professional Hours]],NonNurse[[#This Row],[Other Activities Professional Hours]])/NonNurse[[#This Row],[MDS Census]]</f>
        <v>0.32952100409836071</v>
      </c>
      <c r="S162" s="6">
        <v>7.165978260869565</v>
      </c>
      <c r="T162" s="6">
        <v>1.1848913043478257</v>
      </c>
      <c r="U162" s="6">
        <v>0</v>
      </c>
      <c r="V162" s="6">
        <f>SUM(NonNurse[[#This Row],[Occupational Therapist Hours]],NonNurse[[#This Row],[OT Assistant Hours]],NonNurse[[#This Row],[OT Aide Hours]])/NonNurse[[#This Row],[MDS Census]]</f>
        <v>0.19679303278688523</v>
      </c>
      <c r="W162" s="6">
        <v>3.37304347826087</v>
      </c>
      <c r="X162" s="6">
        <v>1.1155434782608697</v>
      </c>
      <c r="Y162" s="6">
        <v>0</v>
      </c>
      <c r="Z162" s="6">
        <f>SUM(NonNurse[[#This Row],[Physical Therapist (PT) Hours]],NonNurse[[#This Row],[PT Assistant Hours]],NonNurse[[#This Row],[PT Aide Hours]])/NonNurse[[#This Row],[MDS Census]]</f>
        <v>0.10577612704918035</v>
      </c>
      <c r="AA162" s="6">
        <v>0.2608695652173913</v>
      </c>
      <c r="AB162" s="6">
        <v>5.3260869565217392</v>
      </c>
      <c r="AC162" s="6">
        <v>0</v>
      </c>
      <c r="AD162" s="6">
        <v>0</v>
      </c>
      <c r="AE162" s="6">
        <v>0</v>
      </c>
      <c r="AF162" s="6">
        <v>0</v>
      </c>
      <c r="AG162" s="6">
        <v>0</v>
      </c>
      <c r="AH162" s="1">
        <v>395838</v>
      </c>
      <c r="AI162">
        <v>3</v>
      </c>
    </row>
    <row r="163" spans="1:35" x14ac:dyDescent="0.25">
      <c r="A163" t="s">
        <v>721</v>
      </c>
      <c r="B163" t="s">
        <v>393</v>
      </c>
      <c r="C163" t="s">
        <v>865</v>
      </c>
      <c r="D163" t="s">
        <v>736</v>
      </c>
      <c r="E163" s="6">
        <v>43.978260869565219</v>
      </c>
      <c r="F163" s="6">
        <v>4.8695652173913047</v>
      </c>
      <c r="G163" s="6">
        <v>0.13043478260869565</v>
      </c>
      <c r="H163" s="6">
        <v>0.21739130434782608</v>
      </c>
      <c r="I163" s="6">
        <v>5.6521739130434785</v>
      </c>
      <c r="J163" s="6">
        <v>0</v>
      </c>
      <c r="K163" s="6">
        <v>0</v>
      </c>
      <c r="L163" s="6">
        <v>2.5357608695652174</v>
      </c>
      <c r="M163" s="6">
        <v>7.9130434782608692</v>
      </c>
      <c r="N163" s="6">
        <v>0</v>
      </c>
      <c r="O163" s="6">
        <f>SUM(NonNurse[[#This Row],[Qualified Social Work Staff Hours]],NonNurse[[#This Row],[Other Social Work Staff Hours]])/NonNurse[[#This Row],[MDS Census]]</f>
        <v>0.17993079584775085</v>
      </c>
      <c r="P163" s="6">
        <v>0</v>
      </c>
      <c r="Q163" s="6">
        <v>7.7119565217391308</v>
      </c>
      <c r="R163" s="6">
        <f>SUM(NonNurse[[#This Row],[Qualified Activities Professional Hours]],NonNurse[[#This Row],[Other Activities Professional Hours]])/NonNurse[[#This Row],[MDS Census]]</f>
        <v>0.17535837864557588</v>
      </c>
      <c r="S163" s="6">
        <v>3.743478260869566</v>
      </c>
      <c r="T163" s="6">
        <v>5.6014130434782601</v>
      </c>
      <c r="U163" s="6">
        <v>0</v>
      </c>
      <c r="V163" s="6">
        <f>SUM(NonNurse[[#This Row],[Occupational Therapist Hours]],NonNurse[[#This Row],[OT Assistant Hours]],NonNurse[[#This Row],[OT Aide Hours]])/NonNurse[[#This Row],[MDS Census]]</f>
        <v>0.21248887790410281</v>
      </c>
      <c r="W163" s="6">
        <v>3.1282608695652177</v>
      </c>
      <c r="X163" s="6">
        <v>4.2893478260869555</v>
      </c>
      <c r="Y163" s="6">
        <v>0</v>
      </c>
      <c r="Z163" s="6">
        <f>SUM(NonNurse[[#This Row],[Physical Therapist (PT) Hours]],NonNurse[[#This Row],[PT Assistant Hours]],NonNurse[[#This Row],[PT Aide Hours]])/NonNurse[[#This Row],[MDS Census]]</f>
        <v>0.16866534849233811</v>
      </c>
      <c r="AA163" s="6">
        <v>0</v>
      </c>
      <c r="AB163" s="6">
        <v>0</v>
      </c>
      <c r="AC163" s="6">
        <v>0</v>
      </c>
      <c r="AD163" s="6">
        <v>0</v>
      </c>
      <c r="AE163" s="6">
        <v>1.7717391304347827</v>
      </c>
      <c r="AF163" s="6">
        <v>0</v>
      </c>
      <c r="AG163" s="6">
        <v>0</v>
      </c>
      <c r="AH163" s="1">
        <v>395656</v>
      </c>
      <c r="AI163">
        <v>3</v>
      </c>
    </row>
    <row r="164" spans="1:35" x14ac:dyDescent="0.25">
      <c r="A164" t="s">
        <v>721</v>
      </c>
      <c r="B164" t="s">
        <v>413</v>
      </c>
      <c r="C164" t="s">
        <v>905</v>
      </c>
      <c r="D164" t="s">
        <v>768</v>
      </c>
      <c r="E164" s="6">
        <v>60.010869565217391</v>
      </c>
      <c r="F164" s="6">
        <v>0</v>
      </c>
      <c r="G164" s="6">
        <v>0</v>
      </c>
      <c r="H164" s="6">
        <v>0</v>
      </c>
      <c r="I164" s="6">
        <v>0</v>
      </c>
      <c r="J164" s="6">
        <v>0</v>
      </c>
      <c r="K164" s="6">
        <v>0</v>
      </c>
      <c r="L164" s="6">
        <v>6.7616304347826093</v>
      </c>
      <c r="M164" s="6">
        <v>4.9565217391304346</v>
      </c>
      <c r="N164" s="6">
        <v>0</v>
      </c>
      <c r="O164" s="6">
        <f>SUM(NonNurse[[#This Row],[Qualified Social Work Staff Hours]],NonNurse[[#This Row],[Other Social Work Staff Hours]])/NonNurse[[#This Row],[MDS Census]]</f>
        <v>8.2593733019380541E-2</v>
      </c>
      <c r="P164" s="6">
        <v>4.4347826086956523</v>
      </c>
      <c r="Q164" s="6">
        <v>10.321739130434782</v>
      </c>
      <c r="R164" s="6">
        <f>SUM(NonNurse[[#This Row],[Qualified Activities Professional Hours]],NonNurse[[#This Row],[Other Activities Professional Hours]])/NonNurse[[#This Row],[MDS Census]]</f>
        <v>0.24589748234015577</v>
      </c>
      <c r="S164" s="6">
        <v>9.9942391304347797</v>
      </c>
      <c r="T164" s="6">
        <v>10.749130434782606</v>
      </c>
      <c r="U164" s="6">
        <v>0</v>
      </c>
      <c r="V164" s="6">
        <f>SUM(NonNurse[[#This Row],[Occupational Therapist Hours]],NonNurse[[#This Row],[OT Assistant Hours]],NonNurse[[#This Row],[OT Aide Hours]])/NonNurse[[#This Row],[MDS Census]]</f>
        <v>0.34566020648433243</v>
      </c>
      <c r="W164" s="6">
        <v>7.9013043478260894</v>
      </c>
      <c r="X164" s="6">
        <v>8.9604347826086954</v>
      </c>
      <c r="Y164" s="6">
        <v>4.8913043478260869</v>
      </c>
      <c r="Z164" s="6">
        <f>SUM(NonNurse[[#This Row],[Physical Therapist (PT) Hours]],NonNurse[[#This Row],[PT Assistant Hours]],NonNurse[[#This Row],[PT Aide Hours]])/NonNurse[[#This Row],[MDS Census]]</f>
        <v>0.36248505705488138</v>
      </c>
      <c r="AA164" s="6">
        <v>0</v>
      </c>
      <c r="AB164" s="6">
        <v>0</v>
      </c>
      <c r="AC164" s="6">
        <v>0</v>
      </c>
      <c r="AD164" s="6">
        <v>0</v>
      </c>
      <c r="AE164" s="6">
        <v>0</v>
      </c>
      <c r="AF164" s="6">
        <v>0</v>
      </c>
      <c r="AG164" s="6">
        <v>0</v>
      </c>
      <c r="AH164" s="1">
        <v>395688</v>
      </c>
      <c r="AI164">
        <v>3</v>
      </c>
    </row>
    <row r="165" spans="1:35" x14ac:dyDescent="0.25">
      <c r="A165" t="s">
        <v>721</v>
      </c>
      <c r="B165" t="s">
        <v>202</v>
      </c>
      <c r="C165" t="s">
        <v>995</v>
      </c>
      <c r="D165" t="s">
        <v>748</v>
      </c>
      <c r="E165" s="6">
        <v>56.076086956521742</v>
      </c>
      <c r="F165" s="6">
        <v>5.1304347826086953</v>
      </c>
      <c r="G165" s="6">
        <v>0.2608695652173913</v>
      </c>
      <c r="H165" s="6">
        <v>0</v>
      </c>
      <c r="I165" s="6">
        <v>3.0434782608695654</v>
      </c>
      <c r="J165" s="6">
        <v>0</v>
      </c>
      <c r="K165" s="6">
        <v>0</v>
      </c>
      <c r="L165" s="6">
        <v>2.5596739130434778</v>
      </c>
      <c r="M165" s="6">
        <v>2.038913043478261</v>
      </c>
      <c r="N165" s="6">
        <v>0</v>
      </c>
      <c r="O165" s="6">
        <f>SUM(NonNurse[[#This Row],[Qualified Social Work Staff Hours]],NonNurse[[#This Row],[Other Social Work Staff Hours]])/NonNurse[[#This Row],[MDS Census]]</f>
        <v>3.6359759643341732E-2</v>
      </c>
      <c r="P165" s="6">
        <v>6.0248913043478272</v>
      </c>
      <c r="Q165" s="6">
        <v>10.649891304347829</v>
      </c>
      <c r="R165" s="6">
        <f>SUM(NonNurse[[#This Row],[Qualified Activities Professional Hours]],NonNurse[[#This Row],[Other Activities Professional Hours]])/NonNurse[[#This Row],[MDS Census]]</f>
        <v>0.29735995347935656</v>
      </c>
      <c r="S165" s="6">
        <v>3.8563043478260859</v>
      </c>
      <c r="T165" s="6">
        <v>3.4815217391304349</v>
      </c>
      <c r="U165" s="6">
        <v>0</v>
      </c>
      <c r="V165" s="6">
        <f>SUM(NonNurse[[#This Row],[Occupational Therapist Hours]],NonNurse[[#This Row],[OT Assistant Hours]],NonNurse[[#This Row],[OT Aide Hours]])/NonNurse[[#This Row],[MDS Census]]</f>
        <v>0.13085481682496605</v>
      </c>
      <c r="W165" s="6">
        <v>0</v>
      </c>
      <c r="X165" s="6">
        <v>4.0222826086956527</v>
      </c>
      <c r="Y165" s="6">
        <v>0</v>
      </c>
      <c r="Z165" s="6">
        <f>SUM(NonNurse[[#This Row],[Physical Therapist (PT) Hours]],NonNurse[[#This Row],[PT Assistant Hours]],NonNurse[[#This Row],[PT Aide Hours]])/NonNurse[[#This Row],[MDS Census]]</f>
        <v>7.1729017251405319E-2</v>
      </c>
      <c r="AA165" s="6">
        <v>0</v>
      </c>
      <c r="AB165" s="6">
        <v>0</v>
      </c>
      <c r="AC165" s="6">
        <v>0</v>
      </c>
      <c r="AD165" s="6">
        <v>0</v>
      </c>
      <c r="AE165" s="6">
        <v>6.3043478260869561</v>
      </c>
      <c r="AF165" s="6">
        <v>2.7934782608695654</v>
      </c>
      <c r="AG165" s="6">
        <v>0</v>
      </c>
      <c r="AH165" s="1">
        <v>395387</v>
      </c>
      <c r="AI165">
        <v>3</v>
      </c>
    </row>
    <row r="166" spans="1:35" x14ac:dyDescent="0.25">
      <c r="A166" t="s">
        <v>721</v>
      </c>
      <c r="B166" t="s">
        <v>630</v>
      </c>
      <c r="C166" t="s">
        <v>1119</v>
      </c>
      <c r="D166" t="s">
        <v>761</v>
      </c>
      <c r="E166" s="6">
        <v>65.336956521739125</v>
      </c>
      <c r="F166" s="6">
        <v>4.9565217391304346</v>
      </c>
      <c r="G166" s="6">
        <v>1.358695652173913E-2</v>
      </c>
      <c r="H166" s="6">
        <v>0.27445652173913043</v>
      </c>
      <c r="I166" s="6">
        <v>4.3260869565217392</v>
      </c>
      <c r="J166" s="6">
        <v>0</v>
      </c>
      <c r="K166" s="6">
        <v>0</v>
      </c>
      <c r="L166" s="6">
        <v>2.1120652173913048</v>
      </c>
      <c r="M166" s="6">
        <v>4.4784782608695659</v>
      </c>
      <c r="N166" s="6">
        <v>0</v>
      </c>
      <c r="O166" s="6">
        <f>SUM(NonNurse[[#This Row],[Qualified Social Work Staff Hours]],NonNurse[[#This Row],[Other Social Work Staff Hours]])/NonNurse[[#This Row],[MDS Census]]</f>
        <v>6.8544335385127289E-2</v>
      </c>
      <c r="P166" s="6">
        <v>5.2173913043478262</v>
      </c>
      <c r="Q166" s="6">
        <v>11.275978260869566</v>
      </c>
      <c r="R166" s="6">
        <f>SUM(NonNurse[[#This Row],[Qualified Activities Professional Hours]],NonNurse[[#This Row],[Other Activities Professional Hours]])/NonNurse[[#This Row],[MDS Census]]</f>
        <v>0.25243553485276998</v>
      </c>
      <c r="S166" s="6">
        <v>3.837608695652174</v>
      </c>
      <c r="T166" s="6">
        <v>1.897608695652174</v>
      </c>
      <c r="U166" s="6">
        <v>0</v>
      </c>
      <c r="V166" s="6">
        <f>SUM(NonNurse[[#This Row],[Occupational Therapist Hours]],NonNurse[[#This Row],[OT Assistant Hours]],NonNurse[[#This Row],[OT Aide Hours]])/NonNurse[[#This Row],[MDS Census]]</f>
        <v>8.7779071701879888E-2</v>
      </c>
      <c r="W166" s="6">
        <v>2.7958695652173908</v>
      </c>
      <c r="X166" s="6">
        <v>5.4774999999999991</v>
      </c>
      <c r="Y166" s="6">
        <v>0</v>
      </c>
      <c r="Z166" s="6">
        <f>SUM(NonNurse[[#This Row],[Physical Therapist (PT) Hours]],NonNurse[[#This Row],[PT Assistant Hours]],NonNurse[[#This Row],[PT Aide Hours]])/NonNurse[[#This Row],[MDS Census]]</f>
        <v>0.12662618532690068</v>
      </c>
      <c r="AA166" s="6">
        <v>0</v>
      </c>
      <c r="AB166" s="6">
        <v>0</v>
      </c>
      <c r="AC166" s="6">
        <v>0</v>
      </c>
      <c r="AD166" s="6">
        <v>0</v>
      </c>
      <c r="AE166" s="6">
        <v>4.0108695652173916</v>
      </c>
      <c r="AF166" s="6">
        <v>0</v>
      </c>
      <c r="AG166" s="6">
        <v>0</v>
      </c>
      <c r="AH166" s="1">
        <v>396079</v>
      </c>
      <c r="AI166">
        <v>3</v>
      </c>
    </row>
    <row r="167" spans="1:35" x14ac:dyDescent="0.25">
      <c r="A167" t="s">
        <v>721</v>
      </c>
      <c r="B167" t="s">
        <v>50</v>
      </c>
      <c r="C167" t="s">
        <v>916</v>
      </c>
      <c r="D167" t="s">
        <v>736</v>
      </c>
      <c r="E167" s="6">
        <v>130.70652173913044</v>
      </c>
      <c r="F167" s="6">
        <v>5.4782608695652177</v>
      </c>
      <c r="G167" s="6">
        <v>1.826086956521739</v>
      </c>
      <c r="H167" s="6">
        <v>0.7369565217391304</v>
      </c>
      <c r="I167" s="6">
        <v>5.7391304347826084</v>
      </c>
      <c r="J167" s="6">
        <v>0</v>
      </c>
      <c r="K167" s="6">
        <v>6</v>
      </c>
      <c r="L167" s="6">
        <v>3.5835869565217391</v>
      </c>
      <c r="M167" s="6">
        <v>5.1304347826086953</v>
      </c>
      <c r="N167" s="6">
        <v>2.9320652173913042</v>
      </c>
      <c r="O167" s="6">
        <f>SUM(NonNurse[[#This Row],[Qualified Social Work Staff Hours]],NonNurse[[#This Row],[Other Social Work Staff Hours]])/NonNurse[[#This Row],[MDS Census]]</f>
        <v>6.1683991683991683E-2</v>
      </c>
      <c r="P167" s="6">
        <v>0</v>
      </c>
      <c r="Q167" s="6">
        <v>10.486413043478262</v>
      </c>
      <c r="R167" s="6">
        <f>SUM(NonNurse[[#This Row],[Qualified Activities Professional Hours]],NonNurse[[#This Row],[Other Activities Professional Hours]])/NonNurse[[#This Row],[MDS Census]]</f>
        <v>8.0228690228690239E-2</v>
      </c>
      <c r="S167" s="6">
        <v>6.3765217391304345</v>
      </c>
      <c r="T167" s="6">
        <v>9.5861956521739167</v>
      </c>
      <c r="U167" s="6">
        <v>0</v>
      </c>
      <c r="V167" s="6">
        <f>SUM(NonNurse[[#This Row],[Occupational Therapist Hours]],NonNurse[[#This Row],[OT Assistant Hours]],NonNurse[[#This Row],[OT Aide Hours]])/NonNurse[[#This Row],[MDS Census]]</f>
        <v>0.12212640332640336</v>
      </c>
      <c r="W167" s="6">
        <v>2.7977173913043476</v>
      </c>
      <c r="X167" s="6">
        <v>6.0326086956521738</v>
      </c>
      <c r="Y167" s="6">
        <v>0</v>
      </c>
      <c r="Z167" s="6">
        <f>SUM(NonNurse[[#This Row],[Physical Therapist (PT) Hours]],NonNurse[[#This Row],[PT Assistant Hours]],NonNurse[[#This Row],[PT Aide Hours]])/NonNurse[[#This Row],[MDS Census]]</f>
        <v>6.7558419958419949E-2</v>
      </c>
      <c r="AA167" s="6">
        <v>0</v>
      </c>
      <c r="AB167" s="6">
        <v>0</v>
      </c>
      <c r="AC167" s="6">
        <v>0</v>
      </c>
      <c r="AD167" s="6">
        <v>0</v>
      </c>
      <c r="AE167" s="6">
        <v>31.543478260869566</v>
      </c>
      <c r="AF167" s="6">
        <v>0</v>
      </c>
      <c r="AG167" s="6">
        <v>1.1304347826086956</v>
      </c>
      <c r="AH167" s="1">
        <v>395077</v>
      </c>
      <c r="AI167">
        <v>3</v>
      </c>
    </row>
    <row r="168" spans="1:35" x14ac:dyDescent="0.25">
      <c r="A168" t="s">
        <v>721</v>
      </c>
      <c r="B168" t="s">
        <v>72</v>
      </c>
      <c r="C168" t="s">
        <v>814</v>
      </c>
      <c r="D168" t="s">
        <v>773</v>
      </c>
      <c r="E168" s="6">
        <v>87.195652173913047</v>
      </c>
      <c r="F168" s="6">
        <v>6.1739130434782608</v>
      </c>
      <c r="G168" s="6">
        <v>0.4891304347826087</v>
      </c>
      <c r="H168" s="6">
        <v>0.41304347826086957</v>
      </c>
      <c r="I168" s="6">
        <v>1.6630434782608696</v>
      </c>
      <c r="J168" s="6">
        <v>0</v>
      </c>
      <c r="K168" s="6">
        <v>0</v>
      </c>
      <c r="L168" s="6">
        <v>1.6684782608695652</v>
      </c>
      <c r="M168" s="6">
        <v>0</v>
      </c>
      <c r="N168" s="6">
        <v>3.7391304347826089</v>
      </c>
      <c r="O168" s="6">
        <f>SUM(NonNurse[[#This Row],[Qualified Social Work Staff Hours]],NonNurse[[#This Row],[Other Social Work Staff Hours]])/NonNurse[[#This Row],[MDS Census]]</f>
        <v>4.2882074295686863E-2</v>
      </c>
      <c r="P168" s="6">
        <v>5.5923913043478262</v>
      </c>
      <c r="Q168" s="6">
        <v>4.1603260869565215</v>
      </c>
      <c r="R168" s="6">
        <f>SUM(NonNurse[[#This Row],[Qualified Activities Professional Hours]],NonNurse[[#This Row],[Other Activities Professional Hours]])/NonNurse[[#This Row],[MDS Census]]</f>
        <v>0.11184866616803789</v>
      </c>
      <c r="S168" s="6">
        <v>7.6440217391304346</v>
      </c>
      <c r="T168" s="6">
        <v>5.4130434782608692</v>
      </c>
      <c r="U168" s="6">
        <v>0</v>
      </c>
      <c r="V168" s="6">
        <f>SUM(NonNurse[[#This Row],[Occupational Therapist Hours]],NonNurse[[#This Row],[OT Assistant Hours]],NonNurse[[#This Row],[OT Aide Hours]])/NonNurse[[#This Row],[MDS Census]]</f>
        <v>0.14974445275492396</v>
      </c>
      <c r="W168" s="6">
        <v>5.2635869565217392</v>
      </c>
      <c r="X168" s="6">
        <v>4.7744565217391308</v>
      </c>
      <c r="Y168" s="6">
        <v>0</v>
      </c>
      <c r="Z168" s="6">
        <f>SUM(NonNurse[[#This Row],[Physical Therapist (PT) Hours]],NonNurse[[#This Row],[PT Assistant Hours]],NonNurse[[#This Row],[PT Aide Hours]])/NonNurse[[#This Row],[MDS Census]]</f>
        <v>0.11512091747693844</v>
      </c>
      <c r="AA168" s="6">
        <v>0</v>
      </c>
      <c r="AB168" s="6">
        <v>0</v>
      </c>
      <c r="AC168" s="6">
        <v>0</v>
      </c>
      <c r="AD168" s="6">
        <v>0</v>
      </c>
      <c r="AE168" s="6">
        <v>0</v>
      </c>
      <c r="AF168" s="6">
        <v>0</v>
      </c>
      <c r="AG168" s="6">
        <v>0</v>
      </c>
      <c r="AH168" s="1">
        <v>395142</v>
      </c>
      <c r="AI168">
        <v>3</v>
      </c>
    </row>
    <row r="169" spans="1:35" x14ac:dyDescent="0.25">
      <c r="A169" t="s">
        <v>721</v>
      </c>
      <c r="B169" t="s">
        <v>68</v>
      </c>
      <c r="C169" t="s">
        <v>925</v>
      </c>
      <c r="D169" t="s">
        <v>755</v>
      </c>
      <c r="E169" s="6">
        <v>92.010869565217391</v>
      </c>
      <c r="F169" s="6">
        <v>4.2608695652173916</v>
      </c>
      <c r="G169" s="6">
        <v>0.4891304347826087</v>
      </c>
      <c r="H169" s="6">
        <v>0.38043478260869568</v>
      </c>
      <c r="I169" s="6">
        <v>2.2608695652173911</v>
      </c>
      <c r="J169" s="6">
        <v>0</v>
      </c>
      <c r="K169" s="6">
        <v>0</v>
      </c>
      <c r="L169" s="6">
        <v>4.625</v>
      </c>
      <c r="M169" s="6">
        <v>5.0434782608695654</v>
      </c>
      <c r="N169" s="6">
        <v>0</v>
      </c>
      <c r="O169" s="6">
        <f>SUM(NonNurse[[#This Row],[Qualified Social Work Staff Hours]],NonNurse[[#This Row],[Other Social Work Staff Hours]])/NonNurse[[#This Row],[MDS Census]]</f>
        <v>5.4813939751919671E-2</v>
      </c>
      <c r="P169" s="6">
        <v>4.9565217391304346</v>
      </c>
      <c r="Q169" s="6">
        <v>2.8940217391304346</v>
      </c>
      <c r="R169" s="6">
        <f>SUM(NonNurse[[#This Row],[Qualified Activities Professional Hours]],NonNurse[[#This Row],[Other Activities Professional Hours]])/NonNurse[[#This Row],[MDS Census]]</f>
        <v>8.5321913762551674E-2</v>
      </c>
      <c r="S169" s="6">
        <v>8.9239130434782616</v>
      </c>
      <c r="T169" s="6">
        <v>3.2798913043478262</v>
      </c>
      <c r="U169" s="6">
        <v>0</v>
      </c>
      <c r="V169" s="6">
        <f>SUM(NonNurse[[#This Row],[Occupational Therapist Hours]],NonNurse[[#This Row],[OT Assistant Hours]],NonNurse[[#This Row],[OT Aide Hours]])/NonNurse[[#This Row],[MDS Census]]</f>
        <v>0.13263437684583582</v>
      </c>
      <c r="W169" s="6">
        <v>5.2771739130434785</v>
      </c>
      <c r="X169" s="6">
        <v>4.2663043478260869</v>
      </c>
      <c r="Y169" s="6">
        <v>0</v>
      </c>
      <c r="Z169" s="6">
        <f>SUM(NonNurse[[#This Row],[Physical Therapist (PT) Hours]],NonNurse[[#This Row],[PT Assistant Hours]],NonNurse[[#This Row],[PT Aide Hours]])/NonNurse[[#This Row],[MDS Census]]</f>
        <v>0.10372120496160663</v>
      </c>
      <c r="AA169" s="6">
        <v>0</v>
      </c>
      <c r="AB169" s="6">
        <v>0</v>
      </c>
      <c r="AC169" s="6">
        <v>0</v>
      </c>
      <c r="AD169" s="6">
        <v>0</v>
      </c>
      <c r="AE169" s="6">
        <v>0</v>
      </c>
      <c r="AF169" s="6">
        <v>0</v>
      </c>
      <c r="AG169" s="6">
        <v>0</v>
      </c>
      <c r="AH169" s="1">
        <v>395123</v>
      </c>
      <c r="AI169">
        <v>3</v>
      </c>
    </row>
    <row r="170" spans="1:35" x14ac:dyDescent="0.25">
      <c r="A170" t="s">
        <v>721</v>
      </c>
      <c r="B170" t="s">
        <v>426</v>
      </c>
      <c r="C170" t="s">
        <v>1066</v>
      </c>
      <c r="D170" t="s">
        <v>777</v>
      </c>
      <c r="E170" s="6">
        <v>100.16304347826087</v>
      </c>
      <c r="F170" s="6">
        <v>4.6956521739130439</v>
      </c>
      <c r="G170" s="6">
        <v>0.39130434782608697</v>
      </c>
      <c r="H170" s="6">
        <v>0.40760869565217389</v>
      </c>
      <c r="I170" s="6">
        <v>3.3695652173913042</v>
      </c>
      <c r="J170" s="6">
        <v>0</v>
      </c>
      <c r="K170" s="6">
        <v>0</v>
      </c>
      <c r="L170" s="6">
        <v>5.1875</v>
      </c>
      <c r="M170" s="6">
        <v>0</v>
      </c>
      <c r="N170" s="6">
        <v>6.7092391304347823</v>
      </c>
      <c r="O170" s="6">
        <f>SUM(NonNurse[[#This Row],[Qualified Social Work Staff Hours]],NonNurse[[#This Row],[Other Social Work Staff Hours]])/NonNurse[[#This Row],[MDS Census]]</f>
        <v>6.6983179598480727E-2</v>
      </c>
      <c r="P170" s="6">
        <v>5.0271739130434785</v>
      </c>
      <c r="Q170" s="6">
        <v>7.3940217391304346</v>
      </c>
      <c r="R170" s="6">
        <f>SUM(NonNurse[[#This Row],[Qualified Activities Professional Hours]],NonNurse[[#This Row],[Other Activities Professional Hours]])/NonNurse[[#This Row],[MDS Census]]</f>
        <v>0.12400976668475312</v>
      </c>
      <c r="S170" s="6">
        <v>15.173913043478262</v>
      </c>
      <c r="T170" s="6">
        <v>11.614130434782609</v>
      </c>
      <c r="U170" s="6">
        <v>0</v>
      </c>
      <c r="V170" s="6">
        <f>SUM(NonNurse[[#This Row],[Occupational Therapist Hours]],NonNurse[[#This Row],[OT Assistant Hours]],NonNurse[[#This Row],[OT Aide Hours]])/NonNurse[[#This Row],[MDS Census]]</f>
        <v>0.26744438415626698</v>
      </c>
      <c r="W170" s="6">
        <v>14.304347826086957</v>
      </c>
      <c r="X170" s="6">
        <v>5.2961956521739131</v>
      </c>
      <c r="Y170" s="6">
        <v>0</v>
      </c>
      <c r="Z170" s="6">
        <f>SUM(NonNurse[[#This Row],[Physical Therapist (PT) Hours]],NonNurse[[#This Row],[PT Assistant Hours]],NonNurse[[#This Row],[PT Aide Hours]])/NonNurse[[#This Row],[MDS Census]]</f>
        <v>0.19568638090070536</v>
      </c>
      <c r="AA170" s="6">
        <v>0</v>
      </c>
      <c r="AB170" s="6">
        <v>0</v>
      </c>
      <c r="AC170" s="6">
        <v>0</v>
      </c>
      <c r="AD170" s="6">
        <v>0</v>
      </c>
      <c r="AE170" s="6">
        <v>0</v>
      </c>
      <c r="AF170" s="6">
        <v>0</v>
      </c>
      <c r="AG170" s="6">
        <v>0</v>
      </c>
      <c r="AH170" s="1">
        <v>395706</v>
      </c>
      <c r="AI170">
        <v>3</v>
      </c>
    </row>
    <row r="171" spans="1:35" x14ac:dyDescent="0.25">
      <c r="A171" t="s">
        <v>721</v>
      </c>
      <c r="B171" t="s">
        <v>442</v>
      </c>
      <c r="C171" t="s">
        <v>854</v>
      </c>
      <c r="D171" t="s">
        <v>765</v>
      </c>
      <c r="E171" s="6">
        <v>149.80434782608697</v>
      </c>
      <c r="F171" s="6">
        <v>4.7826086956521738</v>
      </c>
      <c r="G171" s="6">
        <v>0.13043478260869565</v>
      </c>
      <c r="H171" s="6">
        <v>0.79347826086956519</v>
      </c>
      <c r="I171" s="6">
        <v>4.9782608695652177</v>
      </c>
      <c r="J171" s="6">
        <v>0</v>
      </c>
      <c r="K171" s="6">
        <v>0</v>
      </c>
      <c r="L171" s="6">
        <v>5.2336956521739131</v>
      </c>
      <c r="M171" s="6">
        <v>1.6521739130434783</v>
      </c>
      <c r="N171" s="6">
        <v>10.146739130434783</v>
      </c>
      <c r="O171" s="6">
        <f>SUM(NonNurse[[#This Row],[Qualified Social Work Staff Hours]],NonNurse[[#This Row],[Other Social Work Staff Hours]])/NonNurse[[#This Row],[MDS Census]]</f>
        <v>7.8762153533594545E-2</v>
      </c>
      <c r="P171" s="6">
        <v>4.8967391304347823</v>
      </c>
      <c r="Q171" s="6">
        <v>22.108695652173914</v>
      </c>
      <c r="R171" s="6">
        <f>SUM(NonNurse[[#This Row],[Qualified Activities Professional Hours]],NonNurse[[#This Row],[Other Activities Professional Hours]])/NonNurse[[#This Row],[MDS Census]]</f>
        <v>0.18027136845160352</v>
      </c>
      <c r="S171" s="6">
        <v>10.423913043478262</v>
      </c>
      <c r="T171" s="6">
        <v>10.701086956521738</v>
      </c>
      <c r="U171" s="6">
        <v>0</v>
      </c>
      <c r="V171" s="6">
        <f>SUM(NonNurse[[#This Row],[Occupational Therapist Hours]],NonNurse[[#This Row],[OT Assistant Hours]],NonNurse[[#This Row],[OT Aide Hours]])/NonNurse[[#This Row],[MDS Census]]</f>
        <v>0.14101726890146568</v>
      </c>
      <c r="W171" s="6">
        <v>8.1766304347826093</v>
      </c>
      <c r="X171" s="6">
        <v>10.163043478260869</v>
      </c>
      <c r="Y171" s="6">
        <v>0</v>
      </c>
      <c r="Z171" s="6">
        <f>SUM(NonNurse[[#This Row],[Physical Therapist (PT) Hours]],NonNurse[[#This Row],[PT Assistant Hours]],NonNurse[[#This Row],[PT Aide Hours]])/NonNurse[[#This Row],[MDS Census]]</f>
        <v>0.12242417646205193</v>
      </c>
      <c r="AA171" s="6">
        <v>0</v>
      </c>
      <c r="AB171" s="6">
        <v>0</v>
      </c>
      <c r="AC171" s="6">
        <v>0</v>
      </c>
      <c r="AD171" s="6">
        <v>0</v>
      </c>
      <c r="AE171" s="6">
        <v>0</v>
      </c>
      <c r="AF171" s="6">
        <v>0</v>
      </c>
      <c r="AG171" s="6">
        <v>0</v>
      </c>
      <c r="AH171" s="1">
        <v>395729</v>
      </c>
      <c r="AI171">
        <v>3</v>
      </c>
    </row>
    <row r="172" spans="1:35" x14ac:dyDescent="0.25">
      <c r="A172" t="s">
        <v>721</v>
      </c>
      <c r="B172" t="s">
        <v>112</v>
      </c>
      <c r="C172" t="s">
        <v>945</v>
      </c>
      <c r="D172" t="s">
        <v>749</v>
      </c>
      <c r="E172" s="6">
        <v>91.119565217391298</v>
      </c>
      <c r="F172" s="6">
        <v>5.4782608695652177</v>
      </c>
      <c r="G172" s="6">
        <v>1.6326086956521737</v>
      </c>
      <c r="H172" s="6">
        <v>0.41304347826086957</v>
      </c>
      <c r="I172" s="6">
        <v>2.7717391304347827</v>
      </c>
      <c r="J172" s="6">
        <v>0</v>
      </c>
      <c r="K172" s="6">
        <v>0</v>
      </c>
      <c r="L172" s="6">
        <v>4.4592391304347823</v>
      </c>
      <c r="M172" s="6">
        <v>4.6766304347826084</v>
      </c>
      <c r="N172" s="6">
        <v>0</v>
      </c>
      <c r="O172" s="6">
        <f>SUM(NonNurse[[#This Row],[Qualified Social Work Staff Hours]],NonNurse[[#This Row],[Other Social Work Staff Hours]])/NonNurse[[#This Row],[MDS Census]]</f>
        <v>5.13241083144459E-2</v>
      </c>
      <c r="P172" s="6">
        <v>5.5434782608695654</v>
      </c>
      <c r="Q172" s="6">
        <v>8.1086956521739122</v>
      </c>
      <c r="R172" s="6">
        <f>SUM(NonNurse[[#This Row],[Qualified Activities Professional Hours]],NonNurse[[#This Row],[Other Activities Professional Hours]])/NonNurse[[#This Row],[MDS Census]]</f>
        <v>0.14982703089586066</v>
      </c>
      <c r="S172" s="6">
        <v>9.6005434782608692</v>
      </c>
      <c r="T172" s="6">
        <v>5.2635869565217392</v>
      </c>
      <c r="U172" s="6">
        <v>0</v>
      </c>
      <c r="V172" s="6">
        <f>SUM(NonNurse[[#This Row],[Occupational Therapist Hours]],NonNurse[[#This Row],[OT Assistant Hours]],NonNurse[[#This Row],[OT Aide Hours]])/NonNurse[[#This Row],[MDS Census]]</f>
        <v>0.16312775855898845</v>
      </c>
      <c r="W172" s="6">
        <v>8.5353260869565215</v>
      </c>
      <c r="X172" s="6">
        <v>3.6576086956521738</v>
      </c>
      <c r="Y172" s="6">
        <v>0</v>
      </c>
      <c r="Z172" s="6">
        <f>SUM(NonNurse[[#This Row],[Physical Therapist (PT) Hours]],NonNurse[[#This Row],[PT Assistant Hours]],NonNurse[[#This Row],[PT Aide Hours]])/NonNurse[[#This Row],[MDS Census]]</f>
        <v>0.1338124776333055</v>
      </c>
      <c r="AA172" s="6">
        <v>0</v>
      </c>
      <c r="AB172" s="6">
        <v>0</v>
      </c>
      <c r="AC172" s="6">
        <v>0</v>
      </c>
      <c r="AD172" s="6">
        <v>0</v>
      </c>
      <c r="AE172" s="6">
        <v>0</v>
      </c>
      <c r="AF172" s="6">
        <v>0</v>
      </c>
      <c r="AG172" s="6">
        <v>0</v>
      </c>
      <c r="AH172" s="1">
        <v>395247</v>
      </c>
      <c r="AI172">
        <v>3</v>
      </c>
    </row>
    <row r="173" spans="1:35" x14ac:dyDescent="0.25">
      <c r="A173" t="s">
        <v>721</v>
      </c>
      <c r="B173" t="s">
        <v>537</v>
      </c>
      <c r="C173" t="s">
        <v>884</v>
      </c>
      <c r="D173" t="s">
        <v>744</v>
      </c>
      <c r="E173" s="6">
        <v>94.597826086956516</v>
      </c>
      <c r="F173" s="6">
        <v>4.7826086956521738</v>
      </c>
      <c r="G173" s="6">
        <v>8.6956521739130432E-2</v>
      </c>
      <c r="H173" s="6">
        <v>0.36956521739130432</v>
      </c>
      <c r="I173" s="6">
        <v>2.8804347826086958</v>
      </c>
      <c r="J173" s="6">
        <v>0</v>
      </c>
      <c r="K173" s="6">
        <v>0</v>
      </c>
      <c r="L173" s="6">
        <v>5.2989130434782608</v>
      </c>
      <c r="M173" s="6">
        <v>5</v>
      </c>
      <c r="N173" s="6">
        <v>0</v>
      </c>
      <c r="O173" s="6">
        <f>SUM(NonNurse[[#This Row],[Qualified Social Work Staff Hours]],NonNurse[[#This Row],[Other Social Work Staff Hours]])/NonNurse[[#This Row],[MDS Census]]</f>
        <v>5.2855337240032177E-2</v>
      </c>
      <c r="P173" s="6">
        <v>4.9891304347826084</v>
      </c>
      <c r="Q173" s="6">
        <v>23.149456521739129</v>
      </c>
      <c r="R173" s="6">
        <f>SUM(NonNurse[[#This Row],[Qualified Activities Professional Hours]],NonNurse[[#This Row],[Other Activities Professional Hours]])/NonNurse[[#This Row],[MDS Census]]</f>
        <v>0.29745490060898544</v>
      </c>
      <c r="S173" s="6">
        <v>3.3913043478260869</v>
      </c>
      <c r="T173" s="6">
        <v>6.1114130434782608</v>
      </c>
      <c r="U173" s="6">
        <v>0</v>
      </c>
      <c r="V173" s="6">
        <f>SUM(NonNurse[[#This Row],[Occupational Therapist Hours]],NonNurse[[#This Row],[OT Assistant Hours]],NonNurse[[#This Row],[OT Aide Hours]])/NonNurse[[#This Row],[MDS Census]]</f>
        <v>0.10045386648282202</v>
      </c>
      <c r="W173" s="6">
        <v>9.1739130434782616</v>
      </c>
      <c r="X173" s="6">
        <v>4.6739130434782608</v>
      </c>
      <c r="Y173" s="6">
        <v>0</v>
      </c>
      <c r="Z173" s="6">
        <f>SUM(NonNurse[[#This Row],[Physical Therapist (PT) Hours]],NonNurse[[#This Row],[PT Assistant Hours]],NonNurse[[#This Row],[PT Aide Hours]])/NonNurse[[#This Row],[MDS Census]]</f>
        <v>0.14638630357348043</v>
      </c>
      <c r="AA173" s="6">
        <v>0</v>
      </c>
      <c r="AB173" s="6">
        <v>0</v>
      </c>
      <c r="AC173" s="6">
        <v>0</v>
      </c>
      <c r="AD173" s="6">
        <v>0</v>
      </c>
      <c r="AE173" s="6">
        <v>0</v>
      </c>
      <c r="AF173" s="6">
        <v>0</v>
      </c>
      <c r="AG173" s="6">
        <v>0</v>
      </c>
      <c r="AH173" s="1">
        <v>395872</v>
      </c>
      <c r="AI173">
        <v>3</v>
      </c>
    </row>
    <row r="174" spans="1:35" x14ac:dyDescent="0.25">
      <c r="A174" t="s">
        <v>721</v>
      </c>
      <c r="B174" t="s">
        <v>556</v>
      </c>
      <c r="C174" t="s">
        <v>1103</v>
      </c>
      <c r="D174" t="s">
        <v>744</v>
      </c>
      <c r="E174" s="6">
        <v>82.565217391304344</v>
      </c>
      <c r="F174" s="6">
        <v>4.8695652173913047</v>
      </c>
      <c r="G174" s="6">
        <v>4.8913043478260872E-2</v>
      </c>
      <c r="H174" s="6">
        <v>0.34239130434782611</v>
      </c>
      <c r="I174" s="6">
        <v>2.347826086956522</v>
      </c>
      <c r="J174" s="6">
        <v>0</v>
      </c>
      <c r="K174" s="6">
        <v>0</v>
      </c>
      <c r="L174" s="6">
        <v>5.2934782608695654</v>
      </c>
      <c r="M174" s="6">
        <v>4.6956521739130439</v>
      </c>
      <c r="N174" s="6">
        <v>0</v>
      </c>
      <c r="O174" s="6">
        <f>SUM(NonNurse[[#This Row],[Qualified Social Work Staff Hours]],NonNurse[[#This Row],[Other Social Work Staff Hours]])/NonNurse[[#This Row],[MDS Census]]</f>
        <v>5.6872037914691947E-2</v>
      </c>
      <c r="P174" s="6">
        <v>5.3043478260869561</v>
      </c>
      <c r="Q174" s="6">
        <v>6.9538043478260869</v>
      </c>
      <c r="R174" s="6">
        <f>SUM(NonNurse[[#This Row],[Qualified Activities Professional Hours]],NonNurse[[#This Row],[Other Activities Professional Hours]])/NonNurse[[#This Row],[MDS Census]]</f>
        <v>0.1484662980516061</v>
      </c>
      <c r="S174" s="6">
        <v>10.788043478260869</v>
      </c>
      <c r="T174" s="6">
        <v>3.8369565217391304</v>
      </c>
      <c r="U174" s="6">
        <v>0</v>
      </c>
      <c r="V174" s="6">
        <f>SUM(NonNurse[[#This Row],[Occupational Therapist Hours]],NonNurse[[#This Row],[OT Assistant Hours]],NonNurse[[#This Row],[OT Aide Hours]])/NonNurse[[#This Row],[MDS Census]]</f>
        <v>0.17713270142180096</v>
      </c>
      <c r="W174" s="6">
        <v>3.097826086956522</v>
      </c>
      <c r="X174" s="6">
        <v>3.9565217391304346</v>
      </c>
      <c r="Y174" s="6">
        <v>0</v>
      </c>
      <c r="Z174" s="6">
        <f>SUM(NonNurse[[#This Row],[Physical Therapist (PT) Hours]],NonNurse[[#This Row],[PT Assistant Hours]],NonNurse[[#This Row],[PT Aide Hours]])/NonNurse[[#This Row],[MDS Census]]</f>
        <v>8.5439705107951569E-2</v>
      </c>
      <c r="AA174" s="6">
        <v>0</v>
      </c>
      <c r="AB174" s="6">
        <v>0</v>
      </c>
      <c r="AC174" s="6">
        <v>0</v>
      </c>
      <c r="AD174" s="6">
        <v>0</v>
      </c>
      <c r="AE174" s="6">
        <v>0</v>
      </c>
      <c r="AF174" s="6">
        <v>0</v>
      </c>
      <c r="AG174" s="6">
        <v>0</v>
      </c>
      <c r="AH174" s="1">
        <v>395899</v>
      </c>
      <c r="AI174">
        <v>3</v>
      </c>
    </row>
    <row r="175" spans="1:35" x14ac:dyDescent="0.25">
      <c r="A175" t="s">
        <v>721</v>
      </c>
      <c r="B175" t="s">
        <v>128</v>
      </c>
      <c r="C175" t="s">
        <v>915</v>
      </c>
      <c r="D175" t="s">
        <v>772</v>
      </c>
      <c r="E175" s="6">
        <v>69.543478260869563</v>
      </c>
      <c r="F175" s="6">
        <v>5.6521739130434785</v>
      </c>
      <c r="G175" s="6">
        <v>0.78260869565217395</v>
      </c>
      <c r="H175" s="6">
        <v>0.35869565217391303</v>
      </c>
      <c r="I175" s="6">
        <v>3.1630434782608696</v>
      </c>
      <c r="J175" s="6">
        <v>0</v>
      </c>
      <c r="K175" s="6">
        <v>0</v>
      </c>
      <c r="L175" s="6">
        <v>5.9728260869565215</v>
      </c>
      <c r="M175" s="6">
        <v>4.1739130434782608</v>
      </c>
      <c r="N175" s="6">
        <v>0</v>
      </c>
      <c r="O175" s="6">
        <f>SUM(NonNurse[[#This Row],[Qualified Social Work Staff Hours]],NonNurse[[#This Row],[Other Social Work Staff Hours]])/NonNurse[[#This Row],[MDS Census]]</f>
        <v>6.0018755861206627E-2</v>
      </c>
      <c r="P175" s="6">
        <v>3.9157608695652173</v>
      </c>
      <c r="Q175" s="6">
        <v>2.4864130434782608</v>
      </c>
      <c r="R175" s="6">
        <f>SUM(NonNurse[[#This Row],[Qualified Activities Professional Hours]],NonNurse[[#This Row],[Other Activities Professional Hours]])/NonNurse[[#This Row],[MDS Census]]</f>
        <v>9.2060018755861214E-2</v>
      </c>
      <c r="S175" s="6">
        <v>8.9972826086956523</v>
      </c>
      <c r="T175" s="6">
        <v>0</v>
      </c>
      <c r="U175" s="6">
        <v>0</v>
      </c>
      <c r="V175" s="6">
        <f>SUM(NonNurse[[#This Row],[Occupational Therapist Hours]],NonNurse[[#This Row],[OT Assistant Hours]],NonNurse[[#This Row],[OT Aide Hours]])/NonNurse[[#This Row],[MDS Census]]</f>
        <v>0.12937636761487967</v>
      </c>
      <c r="W175" s="6">
        <v>1.125</v>
      </c>
      <c r="X175" s="6">
        <v>12.809782608695652</v>
      </c>
      <c r="Y175" s="6">
        <v>0</v>
      </c>
      <c r="Z175" s="6">
        <f>SUM(NonNurse[[#This Row],[Physical Therapist (PT) Hours]],NonNurse[[#This Row],[PT Assistant Hours]],NonNurse[[#This Row],[PT Aide Hours]])/NonNurse[[#This Row],[MDS Census]]</f>
        <v>0.20037511722413254</v>
      </c>
      <c r="AA175" s="6">
        <v>0</v>
      </c>
      <c r="AB175" s="6">
        <v>0</v>
      </c>
      <c r="AC175" s="6">
        <v>0</v>
      </c>
      <c r="AD175" s="6">
        <v>0</v>
      </c>
      <c r="AE175" s="6">
        <v>0</v>
      </c>
      <c r="AF175" s="6">
        <v>0</v>
      </c>
      <c r="AG175" s="6">
        <v>0</v>
      </c>
      <c r="AH175" s="1">
        <v>395273</v>
      </c>
      <c r="AI175">
        <v>3</v>
      </c>
    </row>
    <row r="176" spans="1:35" x14ac:dyDescent="0.25">
      <c r="A176" t="s">
        <v>721</v>
      </c>
      <c r="B176" t="s">
        <v>336</v>
      </c>
      <c r="C176" t="s">
        <v>1040</v>
      </c>
      <c r="D176" t="s">
        <v>761</v>
      </c>
      <c r="E176" s="6">
        <v>62.119565217391305</v>
      </c>
      <c r="F176" s="6">
        <v>5.8260869565217392</v>
      </c>
      <c r="G176" s="6">
        <v>0.29619565217391303</v>
      </c>
      <c r="H176" s="6">
        <v>0.27717391304347827</v>
      </c>
      <c r="I176" s="6">
        <v>3.1847826086956523</v>
      </c>
      <c r="J176" s="6">
        <v>0</v>
      </c>
      <c r="K176" s="6">
        <v>0</v>
      </c>
      <c r="L176" s="6">
        <v>3.0869565217391304</v>
      </c>
      <c r="M176" s="6">
        <v>4.6956521739130439</v>
      </c>
      <c r="N176" s="6">
        <v>0</v>
      </c>
      <c r="O176" s="6">
        <f>SUM(NonNurse[[#This Row],[Qualified Social Work Staff Hours]],NonNurse[[#This Row],[Other Social Work Staff Hours]])/NonNurse[[#This Row],[MDS Census]]</f>
        <v>7.5590551181102375E-2</v>
      </c>
      <c r="P176" s="6">
        <v>5.2608695652173916</v>
      </c>
      <c r="Q176" s="6">
        <v>8.3586956521739122</v>
      </c>
      <c r="R176" s="6">
        <f>SUM(NonNurse[[#This Row],[Qualified Activities Professional Hours]],NonNurse[[#This Row],[Other Activities Professional Hours]])/NonNurse[[#This Row],[MDS Census]]</f>
        <v>0.21924759405074365</v>
      </c>
      <c r="S176" s="6">
        <v>8.3614130434782616</v>
      </c>
      <c r="T176" s="6">
        <v>4.1603260869565215</v>
      </c>
      <c r="U176" s="6">
        <v>0</v>
      </c>
      <c r="V176" s="6">
        <f>SUM(NonNurse[[#This Row],[Occupational Therapist Hours]],NonNurse[[#This Row],[OT Assistant Hours]],NonNurse[[#This Row],[OT Aide Hours]])/NonNurse[[#This Row],[MDS Census]]</f>
        <v>0.2015748031496063</v>
      </c>
      <c r="W176" s="6">
        <v>5.2418478260869561</v>
      </c>
      <c r="X176" s="6">
        <v>3.7635869565217392</v>
      </c>
      <c r="Y176" s="6">
        <v>0</v>
      </c>
      <c r="Z176" s="6">
        <f>SUM(NonNurse[[#This Row],[Physical Therapist (PT) Hours]],NonNurse[[#This Row],[PT Assistant Hours]],NonNurse[[#This Row],[PT Aide Hours]])/NonNurse[[#This Row],[MDS Census]]</f>
        <v>0.14496937882764654</v>
      </c>
      <c r="AA176" s="6">
        <v>0</v>
      </c>
      <c r="AB176" s="6">
        <v>0</v>
      </c>
      <c r="AC176" s="6">
        <v>0</v>
      </c>
      <c r="AD176" s="6">
        <v>0</v>
      </c>
      <c r="AE176" s="6">
        <v>0</v>
      </c>
      <c r="AF176" s="6">
        <v>0</v>
      </c>
      <c r="AG176" s="6">
        <v>0</v>
      </c>
      <c r="AH176" s="1">
        <v>395575</v>
      </c>
      <c r="AI176">
        <v>3</v>
      </c>
    </row>
    <row r="177" spans="1:35" x14ac:dyDescent="0.25">
      <c r="A177" t="s">
        <v>721</v>
      </c>
      <c r="B177" t="s">
        <v>137</v>
      </c>
      <c r="C177" t="s">
        <v>959</v>
      </c>
      <c r="D177" t="s">
        <v>743</v>
      </c>
      <c r="E177" s="6">
        <v>92.554347826086953</v>
      </c>
      <c r="F177" s="6">
        <v>5.0434782608695654</v>
      </c>
      <c r="G177" s="6">
        <v>0.16195652173913044</v>
      </c>
      <c r="H177" s="6">
        <v>0.32608695652173914</v>
      </c>
      <c r="I177" s="6">
        <v>5.2826086956521738</v>
      </c>
      <c r="J177" s="6">
        <v>0</v>
      </c>
      <c r="K177" s="6">
        <v>0</v>
      </c>
      <c r="L177" s="6">
        <v>5.5380434782608692</v>
      </c>
      <c r="M177" s="6">
        <v>5.5652173913043477</v>
      </c>
      <c r="N177" s="6">
        <v>0</v>
      </c>
      <c r="O177" s="6">
        <f>SUM(NonNurse[[#This Row],[Qualified Social Work Staff Hours]],NonNurse[[#This Row],[Other Social Work Staff Hours]])/NonNurse[[#This Row],[MDS Census]]</f>
        <v>6.0129183793305931E-2</v>
      </c>
      <c r="P177" s="6">
        <v>5.0434782608695654</v>
      </c>
      <c r="Q177" s="6">
        <v>13.755434782608695</v>
      </c>
      <c r="R177" s="6">
        <f>SUM(NonNurse[[#This Row],[Qualified Activities Professional Hours]],NonNurse[[#This Row],[Other Activities Professional Hours]])/NonNurse[[#This Row],[MDS Census]]</f>
        <v>0.20311215502055199</v>
      </c>
      <c r="S177" s="6">
        <v>15.290760869565217</v>
      </c>
      <c r="T177" s="6">
        <v>10.478260869565217</v>
      </c>
      <c r="U177" s="6">
        <v>0</v>
      </c>
      <c r="V177" s="6">
        <f>SUM(NonNurse[[#This Row],[Occupational Therapist Hours]],NonNurse[[#This Row],[OT Assistant Hours]],NonNurse[[#This Row],[OT Aide Hours]])/NonNurse[[#This Row],[MDS Census]]</f>
        <v>0.27842043452730475</v>
      </c>
      <c r="W177" s="6">
        <v>8.3940217391304355</v>
      </c>
      <c r="X177" s="6">
        <v>10.940217391304348</v>
      </c>
      <c r="Y177" s="6">
        <v>0</v>
      </c>
      <c r="Z177" s="6">
        <f>SUM(NonNurse[[#This Row],[Physical Therapist (PT) Hours]],NonNurse[[#This Row],[PT Assistant Hours]],NonNurse[[#This Row],[PT Aide Hours]])/NonNurse[[#This Row],[MDS Census]]</f>
        <v>0.20889606576629477</v>
      </c>
      <c r="AA177" s="6">
        <v>0</v>
      </c>
      <c r="AB177" s="6">
        <v>0</v>
      </c>
      <c r="AC177" s="6">
        <v>0</v>
      </c>
      <c r="AD177" s="6">
        <v>0</v>
      </c>
      <c r="AE177" s="6">
        <v>0</v>
      </c>
      <c r="AF177" s="6">
        <v>0</v>
      </c>
      <c r="AG177" s="6">
        <v>0</v>
      </c>
      <c r="AH177" s="1">
        <v>395288</v>
      </c>
      <c r="AI177">
        <v>3</v>
      </c>
    </row>
    <row r="178" spans="1:35" x14ac:dyDescent="0.25">
      <c r="A178" t="s">
        <v>721</v>
      </c>
      <c r="B178" t="s">
        <v>236</v>
      </c>
      <c r="C178" t="s">
        <v>1007</v>
      </c>
      <c r="D178" t="s">
        <v>762</v>
      </c>
      <c r="E178" s="6">
        <v>92.521739130434781</v>
      </c>
      <c r="F178" s="6">
        <v>4.9565217391304346</v>
      </c>
      <c r="G178" s="6">
        <v>0</v>
      </c>
      <c r="H178" s="6">
        <v>0.39130434782608697</v>
      </c>
      <c r="I178" s="6">
        <v>1.673913043478261</v>
      </c>
      <c r="J178" s="6">
        <v>0</v>
      </c>
      <c r="K178" s="6">
        <v>5.6521739130434785</v>
      </c>
      <c r="L178" s="6">
        <v>4.7608695652173916</v>
      </c>
      <c r="M178" s="6">
        <v>5.3478260869565215</v>
      </c>
      <c r="N178" s="6">
        <v>0</v>
      </c>
      <c r="O178" s="6">
        <f>SUM(NonNurse[[#This Row],[Qualified Social Work Staff Hours]],NonNurse[[#This Row],[Other Social Work Staff Hours]])/NonNurse[[#This Row],[MDS Census]]</f>
        <v>5.7800751879699248E-2</v>
      </c>
      <c r="P178" s="6">
        <v>4.8940217391304346</v>
      </c>
      <c r="Q178" s="6">
        <v>8.179347826086957</v>
      </c>
      <c r="R178" s="6">
        <f>SUM(NonNurse[[#This Row],[Qualified Activities Professional Hours]],NonNurse[[#This Row],[Other Activities Professional Hours]])/NonNurse[[#This Row],[MDS Census]]</f>
        <v>0.14130051691729323</v>
      </c>
      <c r="S178" s="6">
        <v>15.369565217391305</v>
      </c>
      <c r="T178" s="6">
        <v>4.4945652173913047</v>
      </c>
      <c r="U178" s="6">
        <v>0</v>
      </c>
      <c r="V178" s="6">
        <f>SUM(NonNurse[[#This Row],[Occupational Therapist Hours]],NonNurse[[#This Row],[OT Assistant Hours]],NonNurse[[#This Row],[OT Aide Hours]])/NonNurse[[#This Row],[MDS Census]]</f>
        <v>0.2146968984962406</v>
      </c>
      <c r="W178" s="6">
        <v>13.4375</v>
      </c>
      <c r="X178" s="6">
        <v>1.3586956521739131</v>
      </c>
      <c r="Y178" s="6">
        <v>0</v>
      </c>
      <c r="Z178" s="6">
        <f>SUM(NonNurse[[#This Row],[Physical Therapist (PT) Hours]],NonNurse[[#This Row],[PT Assistant Hours]],NonNurse[[#This Row],[PT Aide Hours]])/NonNurse[[#This Row],[MDS Census]]</f>
        <v>0.15992128759398497</v>
      </c>
      <c r="AA178" s="6">
        <v>0</v>
      </c>
      <c r="AB178" s="6">
        <v>0</v>
      </c>
      <c r="AC178" s="6">
        <v>0</v>
      </c>
      <c r="AD178" s="6">
        <v>0</v>
      </c>
      <c r="AE178" s="6">
        <v>0</v>
      </c>
      <c r="AF178" s="6">
        <v>0</v>
      </c>
      <c r="AG178" s="6">
        <v>0</v>
      </c>
      <c r="AH178" s="1">
        <v>395433</v>
      </c>
      <c r="AI178">
        <v>3</v>
      </c>
    </row>
    <row r="179" spans="1:35" x14ac:dyDescent="0.25">
      <c r="A179" t="s">
        <v>721</v>
      </c>
      <c r="B179" t="s">
        <v>101</v>
      </c>
      <c r="C179" t="s">
        <v>925</v>
      </c>
      <c r="D179" t="s">
        <v>755</v>
      </c>
      <c r="E179" s="6">
        <v>155.53260869565219</v>
      </c>
      <c r="F179" s="6">
        <v>4.8423913043478262</v>
      </c>
      <c r="G179" s="6">
        <v>0.47826086956521741</v>
      </c>
      <c r="H179" s="6">
        <v>0.59239130434782605</v>
      </c>
      <c r="I179" s="6">
        <v>5.4782608695652177</v>
      </c>
      <c r="J179" s="6">
        <v>0</v>
      </c>
      <c r="K179" s="6">
        <v>5.4782608695652177</v>
      </c>
      <c r="L179" s="6">
        <v>6.4320652173913047</v>
      </c>
      <c r="M179" s="6">
        <v>5.0434782608695654</v>
      </c>
      <c r="N179" s="6">
        <v>2.3043478260869565</v>
      </c>
      <c r="O179" s="6">
        <f>SUM(NonNurse[[#This Row],[Qualified Social Work Staff Hours]],NonNurse[[#This Row],[Other Social Work Staff Hours]])/NonNurse[[#This Row],[MDS Census]]</f>
        <v>4.7242993919910541E-2</v>
      </c>
      <c r="P179" s="6">
        <v>0.58695652173913049</v>
      </c>
      <c r="Q179" s="6">
        <v>20.983695652173914</v>
      </c>
      <c r="R179" s="6">
        <f>SUM(NonNurse[[#This Row],[Qualified Activities Professional Hours]],NonNurse[[#This Row],[Other Activities Professional Hours]])/NonNurse[[#This Row],[MDS Census]]</f>
        <v>0.13868893703263679</v>
      </c>
      <c r="S179" s="6">
        <v>13.078804347826088</v>
      </c>
      <c r="T179" s="6">
        <v>13.929347826086957</v>
      </c>
      <c r="U179" s="6">
        <v>0</v>
      </c>
      <c r="V179" s="6">
        <f>SUM(NonNurse[[#This Row],[Occupational Therapist Hours]],NonNurse[[#This Row],[OT Assistant Hours]],NonNurse[[#This Row],[OT Aide Hours]])/NonNurse[[#This Row],[MDS Census]]</f>
        <v>0.17364945139422741</v>
      </c>
      <c r="W179" s="6">
        <v>9.1358695652173907</v>
      </c>
      <c r="X179" s="6">
        <v>10.201086956521738</v>
      </c>
      <c r="Y179" s="6">
        <v>0</v>
      </c>
      <c r="Z179" s="6">
        <f>SUM(NonNurse[[#This Row],[Physical Therapist (PT) Hours]],NonNurse[[#This Row],[PT Assistant Hours]],NonNurse[[#This Row],[PT Aide Hours]])/NonNurse[[#This Row],[MDS Census]]</f>
        <v>0.1243273464253267</v>
      </c>
      <c r="AA179" s="6">
        <v>0</v>
      </c>
      <c r="AB179" s="6">
        <v>0</v>
      </c>
      <c r="AC179" s="6">
        <v>0</v>
      </c>
      <c r="AD179" s="6">
        <v>0</v>
      </c>
      <c r="AE179" s="6">
        <v>4.7826086956521738</v>
      </c>
      <c r="AF179" s="6">
        <v>0</v>
      </c>
      <c r="AG179" s="6">
        <v>0</v>
      </c>
      <c r="AH179" s="1">
        <v>395223</v>
      </c>
      <c r="AI179">
        <v>3</v>
      </c>
    </row>
    <row r="180" spans="1:35" x14ac:dyDescent="0.25">
      <c r="A180" t="s">
        <v>721</v>
      </c>
      <c r="B180" t="s">
        <v>251</v>
      </c>
      <c r="C180" t="s">
        <v>927</v>
      </c>
      <c r="D180" t="s">
        <v>777</v>
      </c>
      <c r="E180" s="6">
        <v>84.315217391304344</v>
      </c>
      <c r="F180" s="6">
        <v>4.5217391304347823</v>
      </c>
      <c r="G180" s="6">
        <v>1.3043478260869565</v>
      </c>
      <c r="H180" s="6">
        <v>0.17391304347826086</v>
      </c>
      <c r="I180" s="6">
        <v>4.8260869565217392</v>
      </c>
      <c r="J180" s="6">
        <v>0</v>
      </c>
      <c r="K180" s="6">
        <v>1.6521739130434783</v>
      </c>
      <c r="L180" s="6">
        <v>4.2065217391304346</v>
      </c>
      <c r="M180" s="6">
        <v>4.9972826086956523</v>
      </c>
      <c r="N180" s="6">
        <v>0</v>
      </c>
      <c r="O180" s="6">
        <f>SUM(NonNurse[[#This Row],[Qualified Social Work Staff Hours]],NonNurse[[#This Row],[Other Social Work Staff Hours]])/NonNurse[[#This Row],[MDS Census]]</f>
        <v>5.9269047312105201E-2</v>
      </c>
      <c r="P180" s="6">
        <v>6.3125</v>
      </c>
      <c r="Q180" s="6">
        <v>8.6304347826086953</v>
      </c>
      <c r="R180" s="6">
        <f>SUM(NonNurse[[#This Row],[Qualified Activities Professional Hours]],NonNurse[[#This Row],[Other Activities Professional Hours]])/NonNurse[[#This Row],[MDS Census]]</f>
        <v>0.17722702075544669</v>
      </c>
      <c r="S180" s="6">
        <v>10.073369565217391</v>
      </c>
      <c r="T180" s="6">
        <v>4.4266304347826084</v>
      </c>
      <c r="U180" s="6">
        <v>0</v>
      </c>
      <c r="V180" s="6">
        <f>SUM(NonNurse[[#This Row],[Occupational Therapist Hours]],NonNurse[[#This Row],[OT Assistant Hours]],NonNurse[[#This Row],[OT Aide Hours]])/NonNurse[[#This Row],[MDS Census]]</f>
        <v>0.17197370117313396</v>
      </c>
      <c r="W180" s="6">
        <v>4.8478260869565215</v>
      </c>
      <c r="X180" s="6">
        <v>4.6603260869565215</v>
      </c>
      <c r="Y180" s="6">
        <v>0</v>
      </c>
      <c r="Z180" s="6">
        <f>SUM(NonNurse[[#This Row],[Physical Therapist (PT) Hours]],NonNurse[[#This Row],[PT Assistant Hours]],NonNurse[[#This Row],[PT Aide Hours]])/NonNurse[[#This Row],[MDS Census]]</f>
        <v>0.11276911177001418</v>
      </c>
      <c r="AA180" s="6">
        <v>0</v>
      </c>
      <c r="AB180" s="6">
        <v>0</v>
      </c>
      <c r="AC180" s="6">
        <v>0</v>
      </c>
      <c r="AD180" s="6">
        <v>0</v>
      </c>
      <c r="AE180" s="6">
        <v>0</v>
      </c>
      <c r="AF180" s="6">
        <v>0</v>
      </c>
      <c r="AG180" s="6">
        <v>0</v>
      </c>
      <c r="AH180" s="1">
        <v>395456</v>
      </c>
      <c r="AI180">
        <v>3</v>
      </c>
    </row>
    <row r="181" spans="1:35" x14ac:dyDescent="0.25">
      <c r="A181" t="s">
        <v>721</v>
      </c>
      <c r="B181" t="s">
        <v>117</v>
      </c>
      <c r="C181" t="s">
        <v>947</v>
      </c>
      <c r="D181" t="s">
        <v>784</v>
      </c>
      <c r="E181" s="6">
        <v>61.760869565217391</v>
      </c>
      <c r="F181" s="6">
        <v>4.8695652173913047</v>
      </c>
      <c r="G181" s="6">
        <v>0.51597826086956533</v>
      </c>
      <c r="H181" s="6">
        <v>0.25</v>
      </c>
      <c r="I181" s="6">
        <v>2.75</v>
      </c>
      <c r="J181" s="6">
        <v>0</v>
      </c>
      <c r="K181" s="6">
        <v>0</v>
      </c>
      <c r="L181" s="6">
        <v>4.9918478260869561</v>
      </c>
      <c r="M181" s="6">
        <v>0.4266304347826087</v>
      </c>
      <c r="N181" s="6">
        <v>4.5652173913043477</v>
      </c>
      <c r="O181" s="6">
        <f>SUM(NonNurse[[#This Row],[Qualified Social Work Staff Hours]],NonNurse[[#This Row],[Other Social Work Staff Hours]])/NonNurse[[#This Row],[MDS Census]]</f>
        <v>8.0825413586765218E-2</v>
      </c>
      <c r="P181" s="6">
        <v>4.0027173913043477</v>
      </c>
      <c r="Q181" s="6">
        <v>4.8668478260869561</v>
      </c>
      <c r="R181" s="6">
        <f>SUM(NonNurse[[#This Row],[Qualified Activities Professional Hours]],NonNurse[[#This Row],[Other Activities Professional Hours]])/NonNurse[[#This Row],[MDS Census]]</f>
        <v>0.14361140443505807</v>
      </c>
      <c r="S181" s="6">
        <v>1.4565217391304348</v>
      </c>
      <c r="T181" s="6">
        <v>5.4076086956521738</v>
      </c>
      <c r="U181" s="6">
        <v>0</v>
      </c>
      <c r="V181" s="6">
        <f>SUM(NonNurse[[#This Row],[Occupational Therapist Hours]],NonNurse[[#This Row],[OT Assistant Hours]],NonNurse[[#This Row],[OT Aide Hours]])/NonNurse[[#This Row],[MDS Census]]</f>
        <v>0.11114044350580782</v>
      </c>
      <c r="W181" s="6">
        <v>5.3097826086956523</v>
      </c>
      <c r="X181" s="6">
        <v>0.66847826086956519</v>
      </c>
      <c r="Y181" s="6">
        <v>0</v>
      </c>
      <c r="Z181" s="6">
        <f>SUM(NonNurse[[#This Row],[Physical Therapist (PT) Hours]],NonNurse[[#This Row],[PT Assistant Hours]],NonNurse[[#This Row],[PT Aide Hours]])/NonNurse[[#This Row],[MDS Census]]</f>
        <v>9.6796902499120041E-2</v>
      </c>
      <c r="AA181" s="6">
        <v>0</v>
      </c>
      <c r="AB181" s="6">
        <v>0</v>
      </c>
      <c r="AC181" s="6">
        <v>0</v>
      </c>
      <c r="AD181" s="6">
        <v>0</v>
      </c>
      <c r="AE181" s="6">
        <v>0</v>
      </c>
      <c r="AF181" s="6">
        <v>0</v>
      </c>
      <c r="AG181" s="6">
        <v>0</v>
      </c>
      <c r="AH181" s="1">
        <v>395252</v>
      </c>
      <c r="AI181">
        <v>3</v>
      </c>
    </row>
    <row r="182" spans="1:35" x14ac:dyDescent="0.25">
      <c r="A182" t="s">
        <v>721</v>
      </c>
      <c r="B182" t="s">
        <v>428</v>
      </c>
      <c r="C182" t="s">
        <v>854</v>
      </c>
      <c r="D182" t="s">
        <v>765</v>
      </c>
      <c r="E182" s="6">
        <v>101.33695652173913</v>
      </c>
      <c r="F182" s="6">
        <v>5.2173913043478262</v>
      </c>
      <c r="G182" s="6">
        <v>1.9782608695652173</v>
      </c>
      <c r="H182" s="6">
        <v>0.54347826086956519</v>
      </c>
      <c r="I182" s="6">
        <v>5.3152173913043477</v>
      </c>
      <c r="J182" s="6">
        <v>0</v>
      </c>
      <c r="K182" s="6">
        <v>0</v>
      </c>
      <c r="L182" s="6">
        <v>4.0434782608695654</v>
      </c>
      <c r="M182" s="6">
        <v>5.5652173913043477</v>
      </c>
      <c r="N182" s="6">
        <v>0</v>
      </c>
      <c r="O182" s="6">
        <f>SUM(NonNurse[[#This Row],[Qualified Social Work Staff Hours]],NonNurse[[#This Row],[Other Social Work Staff Hours]])/NonNurse[[#This Row],[MDS Census]]</f>
        <v>5.4917944867531911E-2</v>
      </c>
      <c r="P182" s="6">
        <v>5.1820652173913047</v>
      </c>
      <c r="Q182" s="6">
        <v>20.551630434782609</v>
      </c>
      <c r="R182" s="6">
        <f>SUM(NonNurse[[#This Row],[Qualified Activities Professional Hours]],NonNurse[[#This Row],[Other Activities Professional Hours]])/NonNurse[[#This Row],[MDS Census]]</f>
        <v>0.25394186420680043</v>
      </c>
      <c r="S182" s="6">
        <v>4.6929347826086953</v>
      </c>
      <c r="T182" s="6">
        <v>4.5842391304347823</v>
      </c>
      <c r="U182" s="6">
        <v>0</v>
      </c>
      <c r="V182" s="6">
        <f>SUM(NonNurse[[#This Row],[Occupational Therapist Hours]],NonNurse[[#This Row],[OT Assistant Hours]],NonNurse[[#This Row],[OT Aide Hours]])/NonNurse[[#This Row],[MDS Census]]</f>
        <v>9.1547785047731409E-2</v>
      </c>
      <c r="W182" s="6">
        <v>7.1005434782608692</v>
      </c>
      <c r="X182" s="6">
        <v>5.0625</v>
      </c>
      <c r="Y182" s="6">
        <v>0</v>
      </c>
      <c r="Z182" s="6">
        <f>SUM(NonNurse[[#This Row],[Physical Therapist (PT) Hours]],NonNurse[[#This Row],[PT Assistant Hours]],NonNurse[[#This Row],[PT Aide Hours]])/NonNurse[[#This Row],[MDS Census]]</f>
        <v>0.12002574278665666</v>
      </c>
      <c r="AA182" s="6">
        <v>0</v>
      </c>
      <c r="AB182" s="6">
        <v>0</v>
      </c>
      <c r="AC182" s="6">
        <v>0</v>
      </c>
      <c r="AD182" s="6">
        <v>0</v>
      </c>
      <c r="AE182" s="6">
        <v>0</v>
      </c>
      <c r="AF182" s="6">
        <v>0</v>
      </c>
      <c r="AG182" s="6">
        <v>0</v>
      </c>
      <c r="AH182" s="1">
        <v>395708</v>
      </c>
      <c r="AI182">
        <v>3</v>
      </c>
    </row>
    <row r="183" spans="1:35" x14ac:dyDescent="0.25">
      <c r="A183" t="s">
        <v>721</v>
      </c>
      <c r="B183" t="s">
        <v>42</v>
      </c>
      <c r="C183" t="s">
        <v>912</v>
      </c>
      <c r="D183" t="s">
        <v>771</v>
      </c>
      <c r="E183" s="6">
        <v>112.19565217391305</v>
      </c>
      <c r="F183" s="6">
        <v>13.163043478260869</v>
      </c>
      <c r="G183" s="6">
        <v>1.0719565217391305</v>
      </c>
      <c r="H183" s="6">
        <v>0.32608695652173914</v>
      </c>
      <c r="I183" s="6">
        <v>4.7826086956521738</v>
      </c>
      <c r="J183" s="6">
        <v>0</v>
      </c>
      <c r="K183" s="6">
        <v>0</v>
      </c>
      <c r="L183" s="6">
        <v>4.8397826086956526</v>
      </c>
      <c r="M183" s="6">
        <v>15.663913043478267</v>
      </c>
      <c r="N183" s="6">
        <v>0</v>
      </c>
      <c r="O183" s="6">
        <f>SUM(NonNurse[[#This Row],[Qualified Social Work Staff Hours]],NonNurse[[#This Row],[Other Social Work Staff Hours]])/NonNurse[[#This Row],[MDS Census]]</f>
        <v>0.1396124782018989</v>
      </c>
      <c r="P183" s="6">
        <v>10.44</v>
      </c>
      <c r="Q183" s="6">
        <v>8.5566304347826065</v>
      </c>
      <c r="R183" s="6">
        <f>SUM(NonNurse[[#This Row],[Qualified Activities Professional Hours]],NonNurse[[#This Row],[Other Activities Professional Hours]])/NonNurse[[#This Row],[MDS Census]]</f>
        <v>0.1693169928308467</v>
      </c>
      <c r="S183" s="6">
        <v>0.64065217391304341</v>
      </c>
      <c r="T183" s="6">
        <v>7.1802173913043479</v>
      </c>
      <c r="U183" s="6">
        <v>0</v>
      </c>
      <c r="V183" s="6">
        <f>SUM(NonNurse[[#This Row],[Occupational Therapist Hours]],NonNurse[[#This Row],[OT Assistant Hours]],NonNurse[[#This Row],[OT Aide Hours]])/NonNurse[[#This Row],[MDS Census]]</f>
        <v>6.9707421042433632E-2</v>
      </c>
      <c r="W183" s="6">
        <v>4.0988043478260865</v>
      </c>
      <c r="X183" s="6">
        <v>5.922934782608694</v>
      </c>
      <c r="Y183" s="6">
        <v>0</v>
      </c>
      <c r="Z183" s="6">
        <f>SUM(NonNurse[[#This Row],[Physical Therapist (PT) Hours]],NonNurse[[#This Row],[PT Assistant Hours]],NonNurse[[#This Row],[PT Aide Hours]])/NonNurse[[#This Row],[MDS Census]]</f>
        <v>8.9323774462313488E-2</v>
      </c>
      <c r="AA183" s="6">
        <v>0</v>
      </c>
      <c r="AB183" s="6">
        <v>4.6086956521739131</v>
      </c>
      <c r="AC183" s="6">
        <v>0</v>
      </c>
      <c r="AD183" s="6">
        <v>5.1402173913043487</v>
      </c>
      <c r="AE183" s="6">
        <v>0</v>
      </c>
      <c r="AF183" s="6">
        <v>0</v>
      </c>
      <c r="AG183" s="6">
        <v>0</v>
      </c>
      <c r="AH183" s="1">
        <v>395050</v>
      </c>
      <c r="AI183">
        <v>3</v>
      </c>
    </row>
    <row r="184" spans="1:35" x14ac:dyDescent="0.25">
      <c r="A184" t="s">
        <v>721</v>
      </c>
      <c r="B184" t="s">
        <v>184</v>
      </c>
      <c r="C184" t="s">
        <v>881</v>
      </c>
      <c r="D184" t="s">
        <v>774</v>
      </c>
      <c r="E184" s="6">
        <v>159.69565217391303</v>
      </c>
      <c r="F184" s="6">
        <v>54.914021739130433</v>
      </c>
      <c r="G184" s="6">
        <v>0</v>
      </c>
      <c r="H184" s="6">
        <v>0</v>
      </c>
      <c r="I184" s="6">
        <v>5.1304347826086953</v>
      </c>
      <c r="J184" s="6">
        <v>0</v>
      </c>
      <c r="K184" s="6">
        <v>0</v>
      </c>
      <c r="L184" s="6">
        <v>5.6307608695652167</v>
      </c>
      <c r="M184" s="6">
        <v>15.368152173913042</v>
      </c>
      <c r="N184" s="6">
        <v>0</v>
      </c>
      <c r="O184" s="6">
        <f>SUM(NonNurse[[#This Row],[Qualified Social Work Staff Hours]],NonNurse[[#This Row],[Other Social Work Staff Hours]])/NonNurse[[#This Row],[MDS Census]]</f>
        <v>9.6234004900626197E-2</v>
      </c>
      <c r="P184" s="6">
        <v>0</v>
      </c>
      <c r="Q184" s="6">
        <v>24.875217391304346</v>
      </c>
      <c r="R184" s="6">
        <f>SUM(NonNurse[[#This Row],[Qualified Activities Professional Hours]],NonNurse[[#This Row],[Other Activities Professional Hours]])/NonNurse[[#This Row],[MDS Census]]</f>
        <v>0.15576640348488974</v>
      </c>
      <c r="S184" s="6">
        <v>16.161195652173912</v>
      </c>
      <c r="T184" s="6">
        <v>4.582934782608695</v>
      </c>
      <c r="U184" s="6">
        <v>0</v>
      </c>
      <c r="V184" s="6">
        <f>SUM(NonNurse[[#This Row],[Occupational Therapist Hours]],NonNurse[[#This Row],[OT Assistant Hours]],NonNurse[[#This Row],[OT Aide Hours]])/NonNurse[[#This Row],[MDS Census]]</f>
        <v>0.12989790362101825</v>
      </c>
      <c r="W184" s="6">
        <v>10.34967391304348</v>
      </c>
      <c r="X184" s="6">
        <v>10.087391304347825</v>
      </c>
      <c r="Y184" s="6">
        <v>0</v>
      </c>
      <c r="Z184" s="6">
        <f>SUM(NonNurse[[#This Row],[Physical Therapist (PT) Hours]],NonNurse[[#This Row],[PT Assistant Hours]],NonNurse[[#This Row],[PT Aide Hours]])/NonNurse[[#This Row],[MDS Census]]</f>
        <v>0.12797508848352848</v>
      </c>
      <c r="AA184" s="6">
        <v>0</v>
      </c>
      <c r="AB184" s="6">
        <v>5.2173913043478262</v>
      </c>
      <c r="AC184" s="6">
        <v>0</v>
      </c>
      <c r="AD184" s="6">
        <v>0</v>
      </c>
      <c r="AE184" s="6">
        <v>0</v>
      </c>
      <c r="AF184" s="6">
        <v>0</v>
      </c>
      <c r="AG184" s="6">
        <v>0</v>
      </c>
      <c r="AH184" s="1">
        <v>395360</v>
      </c>
      <c r="AI184">
        <v>3</v>
      </c>
    </row>
    <row r="185" spans="1:35" x14ac:dyDescent="0.25">
      <c r="A185" t="s">
        <v>721</v>
      </c>
      <c r="B185" t="s">
        <v>446</v>
      </c>
      <c r="C185" t="s">
        <v>945</v>
      </c>
      <c r="D185" t="s">
        <v>749</v>
      </c>
      <c r="E185" s="6">
        <v>77.978260869565219</v>
      </c>
      <c r="F185" s="6">
        <v>5.3043478260869561</v>
      </c>
      <c r="G185" s="6">
        <v>0.78804347826086951</v>
      </c>
      <c r="H185" s="6">
        <v>0.44815217391304368</v>
      </c>
      <c r="I185" s="6">
        <v>2.9239130434782608</v>
      </c>
      <c r="J185" s="6">
        <v>0</v>
      </c>
      <c r="K185" s="6">
        <v>0</v>
      </c>
      <c r="L185" s="6">
        <v>1.9081521739130436</v>
      </c>
      <c r="M185" s="6">
        <v>4.8532608695652177</v>
      </c>
      <c r="N185" s="6">
        <v>0</v>
      </c>
      <c r="O185" s="6">
        <f>SUM(NonNurse[[#This Row],[Qualified Social Work Staff Hours]],NonNurse[[#This Row],[Other Social Work Staff Hours]])/NonNurse[[#This Row],[MDS Census]]</f>
        <v>6.2238639531642041E-2</v>
      </c>
      <c r="P185" s="6">
        <v>0</v>
      </c>
      <c r="Q185" s="6">
        <v>7.7096739130434742</v>
      </c>
      <c r="R185" s="6">
        <f>SUM(NonNurse[[#This Row],[Qualified Activities Professional Hours]],NonNurse[[#This Row],[Other Activities Professional Hours]])/NonNurse[[#This Row],[MDS Census]]</f>
        <v>9.8869528854195657E-2</v>
      </c>
      <c r="S185" s="6">
        <v>3.5193478260869582</v>
      </c>
      <c r="T185" s="6">
        <v>6.3559782608695654</v>
      </c>
      <c r="U185" s="6">
        <v>0</v>
      </c>
      <c r="V185" s="6">
        <f>SUM(NonNurse[[#This Row],[Occupational Therapist Hours]],NonNurse[[#This Row],[OT Assistant Hours]],NonNurse[[#This Row],[OT Aide Hours]])/NonNurse[[#This Row],[MDS Census]]</f>
        <v>0.12664204070253696</v>
      </c>
      <c r="W185" s="6">
        <v>1.1789130434782609</v>
      </c>
      <c r="X185" s="6">
        <v>5.3426086956521726</v>
      </c>
      <c r="Y185" s="6">
        <v>0</v>
      </c>
      <c r="Z185" s="6">
        <f>SUM(NonNurse[[#This Row],[Physical Therapist (PT) Hours]],NonNurse[[#This Row],[PT Assistant Hours]],NonNurse[[#This Row],[PT Aide Hours]])/NonNurse[[#This Row],[MDS Census]]</f>
        <v>8.3632562029551133E-2</v>
      </c>
      <c r="AA185" s="6">
        <v>0</v>
      </c>
      <c r="AB185" s="6">
        <v>4.6956521739130439</v>
      </c>
      <c r="AC185" s="6">
        <v>0</v>
      </c>
      <c r="AD185" s="6">
        <v>0</v>
      </c>
      <c r="AE185" s="6">
        <v>0</v>
      </c>
      <c r="AF185" s="6">
        <v>0</v>
      </c>
      <c r="AG185" s="6">
        <v>0</v>
      </c>
      <c r="AH185" s="1">
        <v>395733</v>
      </c>
      <c r="AI185">
        <v>3</v>
      </c>
    </row>
    <row r="186" spans="1:35" x14ac:dyDescent="0.25">
      <c r="A186" t="s">
        <v>721</v>
      </c>
      <c r="B186" t="s">
        <v>677</v>
      </c>
      <c r="C186" t="s">
        <v>915</v>
      </c>
      <c r="D186" t="s">
        <v>772</v>
      </c>
      <c r="E186" s="6">
        <v>134.40217391304347</v>
      </c>
      <c r="F186" s="6">
        <v>34.537065217391294</v>
      </c>
      <c r="G186" s="6">
        <v>0</v>
      </c>
      <c r="H186" s="6">
        <v>9.7254347826086978</v>
      </c>
      <c r="I186" s="6">
        <v>15.782608695652174</v>
      </c>
      <c r="J186" s="6">
        <v>0</v>
      </c>
      <c r="K186" s="6">
        <v>0</v>
      </c>
      <c r="L186" s="6">
        <v>9.5299999999999994</v>
      </c>
      <c r="M186" s="6">
        <v>13.183260869565217</v>
      </c>
      <c r="N186" s="6">
        <v>0</v>
      </c>
      <c r="O186" s="6">
        <f>SUM(NonNurse[[#This Row],[Qualified Social Work Staff Hours]],NonNurse[[#This Row],[Other Social Work Staff Hours]])/NonNurse[[#This Row],[MDS Census]]</f>
        <v>9.8088152042054191E-2</v>
      </c>
      <c r="P186" s="6">
        <v>0</v>
      </c>
      <c r="Q186" s="6">
        <v>0</v>
      </c>
      <c r="R186" s="6">
        <f>SUM(NonNurse[[#This Row],[Qualified Activities Professional Hours]],NonNurse[[#This Row],[Other Activities Professional Hours]])/NonNurse[[#This Row],[MDS Census]]</f>
        <v>0</v>
      </c>
      <c r="S186" s="6">
        <v>5.5132608695652179</v>
      </c>
      <c r="T186" s="6">
        <v>4.0251086956521736</v>
      </c>
      <c r="U186" s="6">
        <v>2.7391304347826089</v>
      </c>
      <c r="V186" s="6">
        <f>SUM(NonNurse[[#This Row],[Occupational Therapist Hours]],NonNurse[[#This Row],[OT Assistant Hours]],NonNurse[[#This Row],[OT Aide Hours]])/NonNurse[[#This Row],[MDS Census]]</f>
        <v>9.1348968863728272E-2</v>
      </c>
      <c r="W186" s="6">
        <v>5.1104347826086949</v>
      </c>
      <c r="X186" s="6">
        <v>5</v>
      </c>
      <c r="Y186" s="6">
        <v>0.4891304347826087</v>
      </c>
      <c r="Z186" s="6">
        <f>SUM(NonNurse[[#This Row],[Physical Therapist (PT) Hours]],NonNurse[[#This Row],[PT Assistant Hours]],NonNurse[[#This Row],[PT Aide Hours]])/NonNurse[[#This Row],[MDS Census]]</f>
        <v>7.8864536999595641E-2</v>
      </c>
      <c r="AA186" s="6">
        <v>0</v>
      </c>
      <c r="AB186" s="6">
        <v>0.55434782608695654</v>
      </c>
      <c r="AC186" s="6">
        <v>0.21739130434782608</v>
      </c>
      <c r="AD186" s="6">
        <v>147.07282608695658</v>
      </c>
      <c r="AE186" s="6">
        <v>1.0869565217391304E-2</v>
      </c>
      <c r="AF186" s="6">
        <v>0</v>
      </c>
      <c r="AG186" s="6">
        <v>2.2940217391304345</v>
      </c>
      <c r="AH186" t="s">
        <v>0</v>
      </c>
      <c r="AI186">
        <v>3</v>
      </c>
    </row>
    <row r="187" spans="1:35" x14ac:dyDescent="0.25">
      <c r="A187" t="s">
        <v>721</v>
      </c>
      <c r="B187" t="s">
        <v>586</v>
      </c>
      <c r="C187" t="s">
        <v>818</v>
      </c>
      <c r="D187" t="s">
        <v>761</v>
      </c>
      <c r="E187" s="6">
        <v>185.79347826086956</v>
      </c>
      <c r="F187" s="6">
        <v>9.3913043478260878</v>
      </c>
      <c r="G187" s="6">
        <v>0.33152173913043476</v>
      </c>
      <c r="H187" s="6">
        <v>1.3097826086956521</v>
      </c>
      <c r="I187" s="6">
        <v>7.4782608695652177</v>
      </c>
      <c r="J187" s="6">
        <v>0</v>
      </c>
      <c r="K187" s="6">
        <v>0</v>
      </c>
      <c r="L187" s="6">
        <v>7.4836956521739131</v>
      </c>
      <c r="M187" s="6">
        <v>15.918478260869565</v>
      </c>
      <c r="N187" s="6">
        <v>0</v>
      </c>
      <c r="O187" s="6">
        <f>SUM(NonNurse[[#This Row],[Qualified Social Work Staff Hours]],NonNurse[[#This Row],[Other Social Work Staff Hours]])/NonNurse[[#This Row],[MDS Census]]</f>
        <v>8.5678347861697771E-2</v>
      </c>
      <c r="P187" s="6">
        <v>0</v>
      </c>
      <c r="Q187" s="6">
        <v>51.524456521739133</v>
      </c>
      <c r="R187" s="6">
        <f>SUM(NonNurse[[#This Row],[Qualified Activities Professional Hours]],NonNurse[[#This Row],[Other Activities Professional Hours]])/NonNurse[[#This Row],[MDS Census]]</f>
        <v>0.27732112560697364</v>
      </c>
      <c r="S187" s="6">
        <v>15.328804347826088</v>
      </c>
      <c r="T187" s="6">
        <v>0.86684782608695654</v>
      </c>
      <c r="U187" s="6">
        <v>0</v>
      </c>
      <c r="V187" s="6">
        <f>SUM(NonNurse[[#This Row],[Occupational Therapist Hours]],NonNurse[[#This Row],[OT Assistant Hours]],NonNurse[[#This Row],[OT Aide Hours]])/NonNurse[[#This Row],[MDS Census]]</f>
        <v>8.7170186626104249E-2</v>
      </c>
      <c r="W187" s="6">
        <v>14.663043478260869</v>
      </c>
      <c r="X187" s="6">
        <v>11.739130434782609</v>
      </c>
      <c r="Y187" s="6">
        <v>0</v>
      </c>
      <c r="Z187" s="6">
        <f>SUM(NonNurse[[#This Row],[Physical Therapist (PT) Hours]],NonNurse[[#This Row],[PT Assistant Hours]],NonNurse[[#This Row],[PT Aide Hours]])/NonNurse[[#This Row],[MDS Census]]</f>
        <v>0.14210495524483707</v>
      </c>
      <c r="AA187" s="6">
        <v>0</v>
      </c>
      <c r="AB187" s="6">
        <v>0</v>
      </c>
      <c r="AC187" s="6">
        <v>0</v>
      </c>
      <c r="AD187" s="6">
        <v>0</v>
      </c>
      <c r="AE187" s="6">
        <v>0</v>
      </c>
      <c r="AF187" s="6">
        <v>0</v>
      </c>
      <c r="AG187" s="6">
        <v>0</v>
      </c>
      <c r="AH187" s="1">
        <v>395956</v>
      </c>
      <c r="AI187">
        <v>3</v>
      </c>
    </row>
    <row r="188" spans="1:35" x14ac:dyDescent="0.25">
      <c r="A188" t="s">
        <v>721</v>
      </c>
      <c r="B188" t="s">
        <v>225</v>
      </c>
      <c r="C188" t="s">
        <v>1003</v>
      </c>
      <c r="D188" t="s">
        <v>744</v>
      </c>
      <c r="E188" s="6">
        <v>81.478260869565219</v>
      </c>
      <c r="F188" s="6">
        <v>4.9293478260869561</v>
      </c>
      <c r="G188" s="6">
        <v>2.1739130434782608E-2</v>
      </c>
      <c r="H188" s="6">
        <v>0.15217391304347827</v>
      </c>
      <c r="I188" s="6">
        <v>0.2608695652173913</v>
      </c>
      <c r="J188" s="6">
        <v>0</v>
      </c>
      <c r="K188" s="6">
        <v>0</v>
      </c>
      <c r="L188" s="6">
        <v>3.3119565217391305</v>
      </c>
      <c r="M188" s="6">
        <v>0.78260869565217395</v>
      </c>
      <c r="N188" s="6">
        <v>0.89673913043478259</v>
      </c>
      <c r="O188" s="6">
        <f>SUM(NonNurse[[#This Row],[Qualified Social Work Staff Hours]],NonNurse[[#This Row],[Other Social Work Staff Hours]])/NonNurse[[#This Row],[MDS Census]]</f>
        <v>2.0610992529348986E-2</v>
      </c>
      <c r="P188" s="6">
        <v>5.5913043478260871</v>
      </c>
      <c r="Q188" s="6">
        <v>5.5195652173913032</v>
      </c>
      <c r="R188" s="6">
        <f>SUM(NonNurse[[#This Row],[Qualified Activities Professional Hours]],NonNurse[[#This Row],[Other Activities Professional Hours]])/NonNurse[[#This Row],[MDS Census]]</f>
        <v>0.13636606189967981</v>
      </c>
      <c r="S188" s="6">
        <v>3.3652173913043475</v>
      </c>
      <c r="T188" s="6">
        <v>2.1554347826086957</v>
      </c>
      <c r="U188" s="6">
        <v>0</v>
      </c>
      <c r="V188" s="6">
        <f>SUM(NonNurse[[#This Row],[Occupational Therapist Hours]],NonNurse[[#This Row],[OT Assistant Hours]],NonNurse[[#This Row],[OT Aide Hours]])/NonNurse[[#This Row],[MDS Census]]</f>
        <v>6.7756136606189968E-2</v>
      </c>
      <c r="W188" s="6">
        <v>3.9543478260869565</v>
      </c>
      <c r="X188" s="6">
        <v>2.8108695652173914</v>
      </c>
      <c r="Y188" s="6">
        <v>0</v>
      </c>
      <c r="Z188" s="6">
        <f>SUM(NonNurse[[#This Row],[Physical Therapist (PT) Hours]],NonNurse[[#This Row],[PT Assistant Hours]],NonNurse[[#This Row],[PT Aide Hours]])/NonNurse[[#This Row],[MDS Census]]</f>
        <v>8.3030949839914617E-2</v>
      </c>
      <c r="AA188" s="6">
        <v>0</v>
      </c>
      <c r="AB188" s="6">
        <v>0</v>
      </c>
      <c r="AC188" s="6">
        <v>0</v>
      </c>
      <c r="AD188" s="6">
        <v>0</v>
      </c>
      <c r="AE188" s="6">
        <v>0</v>
      </c>
      <c r="AF188" s="6">
        <v>0</v>
      </c>
      <c r="AG188" s="6">
        <v>0</v>
      </c>
      <c r="AH188" s="1">
        <v>395421</v>
      </c>
      <c r="AI188">
        <v>3</v>
      </c>
    </row>
    <row r="189" spans="1:35" x14ac:dyDescent="0.25">
      <c r="A189" t="s">
        <v>721</v>
      </c>
      <c r="B189" t="s">
        <v>28</v>
      </c>
      <c r="C189" t="s">
        <v>903</v>
      </c>
      <c r="D189" t="s">
        <v>769</v>
      </c>
      <c r="E189" s="6">
        <v>96.510869565217391</v>
      </c>
      <c r="F189" s="6">
        <v>5.3913043478260869</v>
      </c>
      <c r="G189" s="6">
        <v>0</v>
      </c>
      <c r="H189" s="6">
        <v>0</v>
      </c>
      <c r="I189" s="6">
        <v>0</v>
      </c>
      <c r="J189" s="6">
        <v>0</v>
      </c>
      <c r="K189" s="6">
        <v>0</v>
      </c>
      <c r="L189" s="6">
        <v>0</v>
      </c>
      <c r="M189" s="6">
        <v>10.119565217391305</v>
      </c>
      <c r="N189" s="6">
        <v>0</v>
      </c>
      <c r="O189" s="6">
        <f>SUM(NonNurse[[#This Row],[Qualified Social Work Staff Hours]],NonNurse[[#This Row],[Other Social Work Staff Hours]])/NonNurse[[#This Row],[MDS Census]]</f>
        <v>0.10485415024214439</v>
      </c>
      <c r="P189" s="6">
        <v>0</v>
      </c>
      <c r="Q189" s="6">
        <v>0</v>
      </c>
      <c r="R189" s="6">
        <f>SUM(NonNurse[[#This Row],[Qualified Activities Professional Hours]],NonNurse[[#This Row],[Other Activities Professional Hours]])/NonNurse[[#This Row],[MDS Census]]</f>
        <v>0</v>
      </c>
      <c r="S189" s="6">
        <v>0</v>
      </c>
      <c r="T189" s="6">
        <v>8.5652173913043477</v>
      </c>
      <c r="U189" s="6">
        <v>0</v>
      </c>
      <c r="V189" s="6">
        <f>SUM(NonNurse[[#This Row],[Occupational Therapist Hours]],NonNurse[[#This Row],[OT Assistant Hours]],NonNurse[[#This Row],[OT Aide Hours]])/NonNurse[[#This Row],[MDS Census]]</f>
        <v>8.8748732965424029E-2</v>
      </c>
      <c r="W189" s="6">
        <v>14.179347826086957</v>
      </c>
      <c r="X189" s="6">
        <v>7.7065217391304346</v>
      </c>
      <c r="Y189" s="6">
        <v>0</v>
      </c>
      <c r="Z189" s="6">
        <f>SUM(NonNurse[[#This Row],[Physical Therapist (PT) Hours]],NonNurse[[#This Row],[PT Assistant Hours]],NonNurse[[#This Row],[PT Aide Hours]])/NonNurse[[#This Row],[MDS Census]]</f>
        <v>0.22677103277396102</v>
      </c>
      <c r="AA189" s="6">
        <v>0</v>
      </c>
      <c r="AB189" s="6">
        <v>14.5</v>
      </c>
      <c r="AC189" s="6">
        <v>0</v>
      </c>
      <c r="AD189" s="6">
        <v>0</v>
      </c>
      <c r="AE189" s="6">
        <v>0</v>
      </c>
      <c r="AF189" s="6">
        <v>0</v>
      </c>
      <c r="AG189" s="6">
        <v>0</v>
      </c>
      <c r="AH189" s="1">
        <v>395018</v>
      </c>
      <c r="AI189">
        <v>3</v>
      </c>
    </row>
    <row r="190" spans="1:35" x14ac:dyDescent="0.25">
      <c r="A190" t="s">
        <v>721</v>
      </c>
      <c r="B190" t="s">
        <v>648</v>
      </c>
      <c r="C190" t="s">
        <v>946</v>
      </c>
      <c r="D190" t="s">
        <v>769</v>
      </c>
      <c r="E190" s="6">
        <v>59.826086956521742</v>
      </c>
      <c r="F190" s="6">
        <v>4.7391304347826084</v>
      </c>
      <c r="G190" s="6">
        <v>0</v>
      </c>
      <c r="H190" s="6">
        <v>0</v>
      </c>
      <c r="I190" s="6">
        <v>0</v>
      </c>
      <c r="J190" s="6">
        <v>0</v>
      </c>
      <c r="K190" s="6">
        <v>0</v>
      </c>
      <c r="L190" s="6">
        <v>0</v>
      </c>
      <c r="M190" s="6">
        <v>7.3967391304347823</v>
      </c>
      <c r="N190" s="6">
        <v>0</v>
      </c>
      <c r="O190" s="6">
        <f>SUM(NonNurse[[#This Row],[Qualified Social Work Staff Hours]],NonNurse[[#This Row],[Other Social Work Staff Hours]])/NonNurse[[#This Row],[MDS Census]]</f>
        <v>0.12363735465116278</v>
      </c>
      <c r="P190" s="6">
        <v>0</v>
      </c>
      <c r="Q190" s="6">
        <v>0</v>
      </c>
      <c r="R190" s="6">
        <f>SUM(NonNurse[[#This Row],[Qualified Activities Professional Hours]],NonNurse[[#This Row],[Other Activities Professional Hours]])/NonNurse[[#This Row],[MDS Census]]</f>
        <v>0</v>
      </c>
      <c r="S190" s="6">
        <v>0</v>
      </c>
      <c r="T190" s="6">
        <v>3.2690217391304346</v>
      </c>
      <c r="U190" s="6">
        <v>0</v>
      </c>
      <c r="V190" s="6">
        <f>SUM(NonNurse[[#This Row],[Occupational Therapist Hours]],NonNurse[[#This Row],[OT Assistant Hours]],NonNurse[[#This Row],[OT Aide Hours]])/NonNurse[[#This Row],[MDS Census]]</f>
        <v>5.4642078488372089E-2</v>
      </c>
      <c r="W190" s="6">
        <v>3.7336956521739131</v>
      </c>
      <c r="X190" s="6">
        <v>7.5489130434782608</v>
      </c>
      <c r="Y190" s="6">
        <v>0</v>
      </c>
      <c r="Z190" s="6">
        <f>SUM(NonNurse[[#This Row],[Physical Therapist (PT) Hours]],NonNurse[[#This Row],[PT Assistant Hours]],NonNurse[[#This Row],[PT Aide Hours]])/NonNurse[[#This Row],[MDS Census]]</f>
        <v>0.18859011627906977</v>
      </c>
      <c r="AA190" s="6">
        <v>0</v>
      </c>
      <c r="AB190" s="6">
        <v>9.8913043478260878</v>
      </c>
      <c r="AC190" s="6">
        <v>0</v>
      </c>
      <c r="AD190" s="6">
        <v>0</v>
      </c>
      <c r="AE190" s="6">
        <v>0</v>
      </c>
      <c r="AF190" s="6">
        <v>0</v>
      </c>
      <c r="AG190" s="6">
        <v>0</v>
      </c>
      <c r="AH190" s="1">
        <v>396108</v>
      </c>
      <c r="AI190">
        <v>3</v>
      </c>
    </row>
    <row r="191" spans="1:35" x14ac:dyDescent="0.25">
      <c r="A191" t="s">
        <v>721</v>
      </c>
      <c r="B191" t="s">
        <v>370</v>
      </c>
      <c r="C191" t="s">
        <v>816</v>
      </c>
      <c r="D191" t="s">
        <v>799</v>
      </c>
      <c r="E191" s="6">
        <v>156.54347826086956</v>
      </c>
      <c r="F191" s="6">
        <v>5.0434782608695654</v>
      </c>
      <c r="G191" s="6">
        <v>2.1739130434782608E-2</v>
      </c>
      <c r="H191" s="6">
        <v>0.69565217391304346</v>
      </c>
      <c r="I191" s="6">
        <v>12.271739130434783</v>
      </c>
      <c r="J191" s="6">
        <v>0</v>
      </c>
      <c r="K191" s="6">
        <v>0</v>
      </c>
      <c r="L191" s="6">
        <v>5.9305434782608701</v>
      </c>
      <c r="M191" s="6">
        <v>5.2391304347826084</v>
      </c>
      <c r="N191" s="6">
        <v>0</v>
      </c>
      <c r="O191" s="6">
        <f>SUM(NonNurse[[#This Row],[Qualified Social Work Staff Hours]],NonNurse[[#This Row],[Other Social Work Staff Hours]])/NonNurse[[#This Row],[MDS Census]]</f>
        <v>3.3467573948062768E-2</v>
      </c>
      <c r="P191" s="6">
        <v>0</v>
      </c>
      <c r="Q191" s="6">
        <v>14.070652173913043</v>
      </c>
      <c r="R191" s="6">
        <f>SUM(NonNurse[[#This Row],[Qualified Activities Professional Hours]],NonNurse[[#This Row],[Other Activities Professional Hours]])/NonNurse[[#This Row],[MDS Census]]</f>
        <v>8.9883349534786827E-2</v>
      </c>
      <c r="S191" s="6">
        <v>9.4241304347826063</v>
      </c>
      <c r="T191" s="6">
        <v>22.385869565217391</v>
      </c>
      <c r="U191" s="6">
        <v>0</v>
      </c>
      <c r="V191" s="6">
        <f>SUM(NonNurse[[#This Row],[Occupational Therapist Hours]],NonNurse[[#This Row],[OT Assistant Hours]],NonNurse[[#This Row],[OT Aide Hours]])/NonNurse[[#This Row],[MDS Census]]</f>
        <v>0.20320233300930424</v>
      </c>
      <c r="W191" s="6">
        <v>10.784565217391298</v>
      </c>
      <c r="X191" s="6">
        <v>12.790652173913044</v>
      </c>
      <c r="Y191" s="6">
        <v>0</v>
      </c>
      <c r="Z191" s="6">
        <f>SUM(NonNurse[[#This Row],[Physical Therapist (PT) Hours]],NonNurse[[#This Row],[PT Assistant Hours]],NonNurse[[#This Row],[PT Aide Hours]])/NonNurse[[#This Row],[MDS Census]]</f>
        <v>0.15059852798222464</v>
      </c>
      <c r="AA191" s="6">
        <v>0</v>
      </c>
      <c r="AB191" s="6">
        <v>4.3478260869565215</v>
      </c>
      <c r="AC191" s="6">
        <v>0</v>
      </c>
      <c r="AD191" s="6">
        <v>0</v>
      </c>
      <c r="AE191" s="6">
        <v>1.0869565217391304E-2</v>
      </c>
      <c r="AF191" s="6">
        <v>0</v>
      </c>
      <c r="AG191" s="6">
        <v>0</v>
      </c>
      <c r="AH191" s="1">
        <v>395623</v>
      </c>
      <c r="AI191">
        <v>3</v>
      </c>
    </row>
    <row r="192" spans="1:35" x14ac:dyDescent="0.25">
      <c r="A192" t="s">
        <v>721</v>
      </c>
      <c r="B192" t="s">
        <v>152</v>
      </c>
      <c r="C192" t="s">
        <v>969</v>
      </c>
      <c r="D192" t="s">
        <v>764</v>
      </c>
      <c r="E192" s="6">
        <v>66.739130434782609</v>
      </c>
      <c r="F192" s="6">
        <v>9.625</v>
      </c>
      <c r="G192" s="6">
        <v>0.55434782608695654</v>
      </c>
      <c r="H192" s="6">
        <v>1.0815217391304348</v>
      </c>
      <c r="I192" s="6">
        <v>2.0543478260869565</v>
      </c>
      <c r="J192" s="6">
        <v>0</v>
      </c>
      <c r="K192" s="6">
        <v>4.2608695652173916</v>
      </c>
      <c r="L192" s="6">
        <v>5.1189130434782593</v>
      </c>
      <c r="M192" s="6">
        <v>0</v>
      </c>
      <c r="N192" s="6">
        <v>9.8260869565217384</v>
      </c>
      <c r="O192" s="6">
        <f>SUM(NonNurse[[#This Row],[Qualified Social Work Staff Hours]],NonNurse[[#This Row],[Other Social Work Staff Hours]])/NonNurse[[#This Row],[MDS Census]]</f>
        <v>0.14723127035830619</v>
      </c>
      <c r="P192" s="6">
        <v>4.5902173913043471</v>
      </c>
      <c r="Q192" s="6">
        <v>9.9184782608695627</v>
      </c>
      <c r="R192" s="6">
        <f>SUM(NonNurse[[#This Row],[Qualified Activities Professional Hours]],NonNurse[[#This Row],[Other Activities Professional Hours]])/NonNurse[[#This Row],[MDS Census]]</f>
        <v>0.21739413680781752</v>
      </c>
      <c r="S192" s="6">
        <v>4.4798913043478281</v>
      </c>
      <c r="T192" s="6">
        <v>4.5581521739130437</v>
      </c>
      <c r="U192" s="6">
        <v>0</v>
      </c>
      <c r="V192" s="6">
        <f>SUM(NonNurse[[#This Row],[Occupational Therapist Hours]],NonNurse[[#This Row],[OT Assistant Hours]],NonNurse[[#This Row],[OT Aide Hours]])/NonNurse[[#This Row],[MDS Census]]</f>
        <v>0.13542345276872966</v>
      </c>
      <c r="W192" s="6">
        <v>5.2336956521739131</v>
      </c>
      <c r="X192" s="6">
        <v>4.7485869565217413</v>
      </c>
      <c r="Y192" s="6">
        <v>0</v>
      </c>
      <c r="Z192" s="6">
        <f>SUM(NonNurse[[#This Row],[Physical Therapist (PT) Hours]],NonNurse[[#This Row],[PT Assistant Hours]],NonNurse[[#This Row],[PT Aide Hours]])/NonNurse[[#This Row],[MDS Census]]</f>
        <v>0.14957166123778506</v>
      </c>
      <c r="AA192" s="6">
        <v>0</v>
      </c>
      <c r="AB192" s="6">
        <v>0</v>
      </c>
      <c r="AC192" s="6">
        <v>0</v>
      </c>
      <c r="AD192" s="6">
        <v>0</v>
      </c>
      <c r="AE192" s="6">
        <v>0</v>
      </c>
      <c r="AF192" s="6">
        <v>0</v>
      </c>
      <c r="AG192" s="6">
        <v>0</v>
      </c>
      <c r="AH192" s="1">
        <v>395318</v>
      </c>
      <c r="AI192">
        <v>3</v>
      </c>
    </row>
    <row r="193" spans="1:35" x14ac:dyDescent="0.25">
      <c r="A193" t="s">
        <v>721</v>
      </c>
      <c r="B193" t="s">
        <v>298</v>
      </c>
      <c r="C193" t="s">
        <v>812</v>
      </c>
      <c r="D193" t="s">
        <v>778</v>
      </c>
      <c r="E193" s="6">
        <v>161.69565217391303</v>
      </c>
      <c r="F193" s="6">
        <v>5.4782608695652177</v>
      </c>
      <c r="G193" s="6">
        <v>0</v>
      </c>
      <c r="H193" s="6">
        <v>0</v>
      </c>
      <c r="I193" s="6">
        <v>0</v>
      </c>
      <c r="J193" s="6">
        <v>0</v>
      </c>
      <c r="K193" s="6">
        <v>0</v>
      </c>
      <c r="L193" s="6">
        <v>4.0598913043478264</v>
      </c>
      <c r="M193" s="6">
        <v>5.1304347826086953</v>
      </c>
      <c r="N193" s="6">
        <v>3.1434782608695664</v>
      </c>
      <c r="O193" s="6">
        <f>SUM(NonNurse[[#This Row],[Qualified Social Work Staff Hours]],NonNurse[[#This Row],[Other Social Work Staff Hours]])/NonNurse[[#This Row],[MDS Census]]</f>
        <v>5.1169669265931708E-2</v>
      </c>
      <c r="P193" s="6">
        <v>5.0956521739130434</v>
      </c>
      <c r="Q193" s="6">
        <v>12.436956521739118</v>
      </c>
      <c r="R193" s="6">
        <f>SUM(NonNurse[[#This Row],[Qualified Activities Professional Hours]],NonNurse[[#This Row],[Other Activities Professional Hours]])/NonNurse[[#This Row],[MDS Census]]</f>
        <v>0.10842968539930081</v>
      </c>
      <c r="S193" s="6">
        <v>9.3750000000000018</v>
      </c>
      <c r="T193" s="6">
        <v>4.2992391304347821</v>
      </c>
      <c r="U193" s="6">
        <v>0</v>
      </c>
      <c r="V193" s="6">
        <f>SUM(NonNurse[[#This Row],[Occupational Therapist Hours]],NonNurse[[#This Row],[OT Assistant Hours]],NonNurse[[#This Row],[OT Aide Hours]])/NonNurse[[#This Row],[MDS Census]]</f>
        <v>8.4567760150578125E-2</v>
      </c>
      <c r="W193" s="6">
        <v>4.7429347826086952</v>
      </c>
      <c r="X193" s="6">
        <v>8.662717391304346</v>
      </c>
      <c r="Y193" s="6">
        <v>0</v>
      </c>
      <c r="Z193" s="6">
        <f>SUM(NonNurse[[#This Row],[Physical Therapist (PT) Hours]],NonNurse[[#This Row],[PT Assistant Hours]],NonNurse[[#This Row],[PT Aide Hours]])/NonNurse[[#This Row],[MDS Census]]</f>
        <v>8.2906695348211865E-2</v>
      </c>
      <c r="AA193" s="6">
        <v>0</v>
      </c>
      <c r="AB193" s="6">
        <v>0</v>
      </c>
      <c r="AC193" s="6">
        <v>0</v>
      </c>
      <c r="AD193" s="6">
        <v>0</v>
      </c>
      <c r="AE193" s="6">
        <v>0</v>
      </c>
      <c r="AF193" s="6">
        <v>0</v>
      </c>
      <c r="AG193" s="6">
        <v>0</v>
      </c>
      <c r="AH193" s="1">
        <v>395519</v>
      </c>
      <c r="AI193">
        <v>3</v>
      </c>
    </row>
    <row r="194" spans="1:35" x14ac:dyDescent="0.25">
      <c r="A194" t="s">
        <v>721</v>
      </c>
      <c r="B194" t="s">
        <v>46</v>
      </c>
      <c r="C194" t="s">
        <v>915</v>
      </c>
      <c r="D194" t="s">
        <v>772</v>
      </c>
      <c r="E194" s="6">
        <v>84.586956521739125</v>
      </c>
      <c r="F194" s="6">
        <v>4.9565217391304346</v>
      </c>
      <c r="G194" s="6">
        <v>6.5217391304347824E-2</v>
      </c>
      <c r="H194" s="6">
        <v>0.32065217391304346</v>
      </c>
      <c r="I194" s="6">
        <v>2.3804347826086958</v>
      </c>
      <c r="J194" s="6">
        <v>0</v>
      </c>
      <c r="K194" s="6">
        <v>0</v>
      </c>
      <c r="L194" s="6">
        <v>5.0978260869565215</v>
      </c>
      <c r="M194" s="6">
        <v>1.1467391304347827</v>
      </c>
      <c r="N194" s="6">
        <v>5.2798913043478262</v>
      </c>
      <c r="O194" s="6">
        <f>SUM(NonNurse[[#This Row],[Qualified Social Work Staff Hours]],NonNurse[[#This Row],[Other Social Work Staff Hours]])/NonNurse[[#This Row],[MDS Census]]</f>
        <v>7.5976612695965062E-2</v>
      </c>
      <c r="P194" s="6">
        <v>8.2853260869565215</v>
      </c>
      <c r="Q194" s="6">
        <v>8.679347826086957</v>
      </c>
      <c r="R194" s="6">
        <f>SUM(NonNurse[[#This Row],[Qualified Activities Professional Hours]],NonNurse[[#This Row],[Other Activities Professional Hours]])/NonNurse[[#This Row],[MDS Census]]</f>
        <v>0.20055898226676946</v>
      </c>
      <c r="S194" s="6">
        <v>8.804347826086957</v>
      </c>
      <c r="T194" s="6">
        <v>3.3695652173913042</v>
      </c>
      <c r="U194" s="6">
        <v>0</v>
      </c>
      <c r="V194" s="6">
        <f>SUM(NonNurse[[#This Row],[Occupational Therapist Hours]],NonNurse[[#This Row],[OT Assistant Hours]],NonNurse[[#This Row],[OT Aide Hours]])/NonNurse[[#This Row],[MDS Census]]</f>
        <v>0.14392187098432282</v>
      </c>
      <c r="W194" s="6">
        <v>4.8315217391304346</v>
      </c>
      <c r="X194" s="6">
        <v>4.4456521739130439</v>
      </c>
      <c r="Y194" s="6">
        <v>0</v>
      </c>
      <c r="Z194" s="6">
        <f>SUM(NonNurse[[#This Row],[Physical Therapist (PT) Hours]],NonNurse[[#This Row],[PT Assistant Hours]],NonNurse[[#This Row],[PT Aide Hours]])/NonNurse[[#This Row],[MDS Census]]</f>
        <v>0.10967617579028528</v>
      </c>
      <c r="AA194" s="6">
        <v>0</v>
      </c>
      <c r="AB194" s="6">
        <v>0</v>
      </c>
      <c r="AC194" s="6">
        <v>0</v>
      </c>
      <c r="AD194" s="6">
        <v>0</v>
      </c>
      <c r="AE194" s="6">
        <v>0</v>
      </c>
      <c r="AF194" s="6">
        <v>0</v>
      </c>
      <c r="AG194" s="6">
        <v>0</v>
      </c>
      <c r="AH194" s="1">
        <v>395067</v>
      </c>
      <c r="AI194">
        <v>3</v>
      </c>
    </row>
    <row r="195" spans="1:35" x14ac:dyDescent="0.25">
      <c r="A195" t="s">
        <v>721</v>
      </c>
      <c r="B195" t="s">
        <v>417</v>
      </c>
      <c r="C195" t="s">
        <v>960</v>
      </c>
      <c r="D195" t="s">
        <v>738</v>
      </c>
      <c r="E195" s="6">
        <v>80.597826086956516</v>
      </c>
      <c r="F195" s="6">
        <v>5.3913043478260869</v>
      </c>
      <c r="G195" s="6">
        <v>0.3858695652173913</v>
      </c>
      <c r="H195" s="6">
        <v>0.24184782608695651</v>
      </c>
      <c r="I195" s="6">
        <v>1.5869565217391304</v>
      </c>
      <c r="J195" s="6">
        <v>0</v>
      </c>
      <c r="K195" s="6">
        <v>0</v>
      </c>
      <c r="L195" s="6">
        <v>5.0760869565217392</v>
      </c>
      <c r="M195" s="6">
        <v>4.9728260869565215</v>
      </c>
      <c r="N195" s="6">
        <v>0</v>
      </c>
      <c r="O195" s="6">
        <f>SUM(NonNurse[[#This Row],[Qualified Social Work Staff Hours]],NonNurse[[#This Row],[Other Social Work Staff Hours]])/NonNurse[[#This Row],[MDS Census]]</f>
        <v>6.1699258260283212E-2</v>
      </c>
      <c r="P195" s="6">
        <v>5.7391304347826084</v>
      </c>
      <c r="Q195" s="6">
        <v>5.7223913043478261</v>
      </c>
      <c r="R195" s="6">
        <f>SUM(NonNurse[[#This Row],[Qualified Activities Professional Hours]],NonNurse[[#This Row],[Other Activities Professional Hours]])/NonNurse[[#This Row],[MDS Census]]</f>
        <v>0.14220633850303441</v>
      </c>
      <c r="S195" s="6">
        <v>4.3858695652173916</v>
      </c>
      <c r="T195" s="6">
        <v>0</v>
      </c>
      <c r="U195" s="6">
        <v>3.5108695652173911</v>
      </c>
      <c r="V195" s="6">
        <f>SUM(NonNurse[[#This Row],[Occupational Therapist Hours]],NonNurse[[#This Row],[OT Assistant Hours]],NonNurse[[#This Row],[OT Aide Hours]])/NonNurse[[#This Row],[MDS Census]]</f>
        <v>9.7977073499662864E-2</v>
      </c>
      <c r="W195" s="6">
        <v>5.0326086956521738</v>
      </c>
      <c r="X195" s="6">
        <v>0</v>
      </c>
      <c r="Y195" s="6">
        <v>9.3369565217391308</v>
      </c>
      <c r="Z195" s="6">
        <f>SUM(NonNurse[[#This Row],[Physical Therapist (PT) Hours]],NonNurse[[#This Row],[PT Assistant Hours]],NonNurse[[#This Row],[PT Aide Hours]])/NonNurse[[#This Row],[MDS Census]]</f>
        <v>0.17828725556304789</v>
      </c>
      <c r="AA195" s="6">
        <v>0</v>
      </c>
      <c r="AB195" s="6">
        <v>0</v>
      </c>
      <c r="AC195" s="6">
        <v>0</v>
      </c>
      <c r="AD195" s="6">
        <v>0</v>
      </c>
      <c r="AE195" s="6">
        <v>0</v>
      </c>
      <c r="AF195" s="6">
        <v>0</v>
      </c>
      <c r="AG195" s="6">
        <v>0</v>
      </c>
      <c r="AH195" s="1">
        <v>395695</v>
      </c>
      <c r="AI195">
        <v>3</v>
      </c>
    </row>
    <row r="196" spans="1:35" x14ac:dyDescent="0.25">
      <c r="A196" t="s">
        <v>721</v>
      </c>
      <c r="B196" t="s">
        <v>355</v>
      </c>
      <c r="C196" t="s">
        <v>849</v>
      </c>
      <c r="D196" t="s">
        <v>781</v>
      </c>
      <c r="E196" s="6">
        <v>74.608695652173907</v>
      </c>
      <c r="F196" s="6">
        <v>5.0434782608695654</v>
      </c>
      <c r="G196" s="6">
        <v>0.29891304347826086</v>
      </c>
      <c r="H196" s="6">
        <v>0.50543478260869568</v>
      </c>
      <c r="I196" s="6">
        <v>4.4347826086956523</v>
      </c>
      <c r="J196" s="6">
        <v>0</v>
      </c>
      <c r="K196" s="6">
        <v>0</v>
      </c>
      <c r="L196" s="6">
        <v>3.0485869565217381</v>
      </c>
      <c r="M196" s="6">
        <v>1.6630434782608696</v>
      </c>
      <c r="N196" s="6">
        <v>0</v>
      </c>
      <c r="O196" s="6">
        <f>SUM(NonNurse[[#This Row],[Qualified Social Work Staff Hours]],NonNurse[[#This Row],[Other Social Work Staff Hours]])/NonNurse[[#This Row],[MDS Census]]</f>
        <v>2.2290209790209792E-2</v>
      </c>
      <c r="P196" s="6">
        <v>5.625</v>
      </c>
      <c r="Q196" s="6">
        <v>10.510869565217391</v>
      </c>
      <c r="R196" s="6">
        <f>SUM(NonNurse[[#This Row],[Qualified Activities Professional Hours]],NonNurse[[#This Row],[Other Activities Professional Hours]])/NonNurse[[#This Row],[MDS Census]]</f>
        <v>0.21627331002331004</v>
      </c>
      <c r="S196" s="6">
        <v>6.5772826086956533</v>
      </c>
      <c r="T196" s="6">
        <v>6.2318478260869554</v>
      </c>
      <c r="U196" s="6">
        <v>0</v>
      </c>
      <c r="V196" s="6">
        <f>SUM(NonNurse[[#This Row],[Occupational Therapist Hours]],NonNurse[[#This Row],[OT Assistant Hours]],NonNurse[[#This Row],[OT Aide Hours]])/NonNurse[[#This Row],[MDS Census]]</f>
        <v>0.1716841491841492</v>
      </c>
      <c r="W196" s="6">
        <v>3.0868478260869567</v>
      </c>
      <c r="X196" s="6">
        <v>4.0927173913043484</v>
      </c>
      <c r="Y196" s="6">
        <v>1.4782608695652173</v>
      </c>
      <c r="Z196" s="6">
        <f>SUM(NonNurse[[#This Row],[Physical Therapist (PT) Hours]],NonNurse[[#This Row],[PT Assistant Hours]],NonNurse[[#This Row],[PT Aide Hours]])/NonNurse[[#This Row],[MDS Census]]</f>
        <v>0.11604312354312356</v>
      </c>
      <c r="AA196" s="6">
        <v>0</v>
      </c>
      <c r="AB196" s="6">
        <v>0</v>
      </c>
      <c r="AC196" s="6">
        <v>0</v>
      </c>
      <c r="AD196" s="6">
        <v>0</v>
      </c>
      <c r="AE196" s="6">
        <v>0</v>
      </c>
      <c r="AF196" s="6">
        <v>0</v>
      </c>
      <c r="AG196" s="6">
        <v>0</v>
      </c>
      <c r="AH196" s="1">
        <v>395604</v>
      </c>
      <c r="AI196">
        <v>3</v>
      </c>
    </row>
    <row r="197" spans="1:35" x14ac:dyDescent="0.25">
      <c r="A197" t="s">
        <v>721</v>
      </c>
      <c r="B197" t="s">
        <v>74</v>
      </c>
      <c r="C197" t="s">
        <v>806</v>
      </c>
      <c r="D197" t="s">
        <v>754</v>
      </c>
      <c r="E197" s="6">
        <v>99.706521739130437</v>
      </c>
      <c r="F197" s="6">
        <v>1.7246739130434785</v>
      </c>
      <c r="G197" s="6">
        <v>0</v>
      </c>
      <c r="H197" s="6">
        <v>0</v>
      </c>
      <c r="I197" s="6">
        <v>0</v>
      </c>
      <c r="J197" s="6">
        <v>0</v>
      </c>
      <c r="K197" s="6">
        <v>0</v>
      </c>
      <c r="L197" s="6">
        <v>3.9007608695652176</v>
      </c>
      <c r="M197" s="6">
        <v>10.048152173913044</v>
      </c>
      <c r="N197" s="6">
        <v>0</v>
      </c>
      <c r="O197" s="6">
        <f>SUM(NonNurse[[#This Row],[Qualified Social Work Staff Hours]],NonNurse[[#This Row],[Other Social Work Staff Hours]])/NonNurse[[#This Row],[MDS Census]]</f>
        <v>0.10077728115120463</v>
      </c>
      <c r="P197" s="6">
        <v>4.9953260869565224</v>
      </c>
      <c r="Q197" s="6">
        <v>19.450652173913046</v>
      </c>
      <c r="R197" s="6">
        <f>SUM(NonNurse[[#This Row],[Qualified Activities Professional Hours]],NonNurse[[#This Row],[Other Activities Professional Hours]])/NonNurse[[#This Row],[MDS Census]]</f>
        <v>0.24517933064428213</v>
      </c>
      <c r="S197" s="6">
        <v>4.8189130434782621</v>
      </c>
      <c r="T197" s="6">
        <v>6.1168478260869561</v>
      </c>
      <c r="U197" s="6">
        <v>0</v>
      </c>
      <c r="V197" s="6">
        <f>SUM(NonNurse[[#This Row],[Occupational Therapist Hours]],NonNurse[[#This Row],[OT Assistant Hours]],NonNurse[[#This Row],[OT Aide Hours]])/NonNurse[[#This Row],[MDS Census]]</f>
        <v>0.10967949416766598</v>
      </c>
      <c r="W197" s="6">
        <v>5.36</v>
      </c>
      <c r="X197" s="6">
        <v>4.7963043478260872</v>
      </c>
      <c r="Y197" s="6">
        <v>0</v>
      </c>
      <c r="Z197" s="6">
        <f>SUM(NonNurse[[#This Row],[Physical Therapist (PT) Hours]],NonNurse[[#This Row],[PT Assistant Hours]],NonNurse[[#This Row],[PT Aide Hours]])/NonNurse[[#This Row],[MDS Census]]</f>
        <v>0.10186198626403575</v>
      </c>
      <c r="AA197" s="6">
        <v>0</v>
      </c>
      <c r="AB197" s="6">
        <v>0</v>
      </c>
      <c r="AC197" s="6">
        <v>0</v>
      </c>
      <c r="AD197" s="6">
        <v>0</v>
      </c>
      <c r="AE197" s="6">
        <v>0</v>
      </c>
      <c r="AF197" s="6">
        <v>0</v>
      </c>
      <c r="AG197" s="6">
        <v>0</v>
      </c>
      <c r="AH197" s="1">
        <v>395158</v>
      </c>
      <c r="AI197">
        <v>3</v>
      </c>
    </row>
    <row r="198" spans="1:35" x14ac:dyDescent="0.25">
      <c r="A198" t="s">
        <v>721</v>
      </c>
      <c r="B198" t="s">
        <v>462</v>
      </c>
      <c r="C198" t="s">
        <v>877</v>
      </c>
      <c r="D198" t="s">
        <v>741</v>
      </c>
      <c r="E198" s="6">
        <v>91.25</v>
      </c>
      <c r="F198" s="6">
        <v>0</v>
      </c>
      <c r="G198" s="6">
        <v>0</v>
      </c>
      <c r="H198" s="6">
        <v>0</v>
      </c>
      <c r="I198" s="6">
        <v>0</v>
      </c>
      <c r="J198" s="6">
        <v>0</v>
      </c>
      <c r="K198" s="6">
        <v>0</v>
      </c>
      <c r="L198" s="6">
        <v>4.7014130434782606</v>
      </c>
      <c r="M198" s="6">
        <v>5.076956521739131</v>
      </c>
      <c r="N198" s="6">
        <v>0</v>
      </c>
      <c r="O198" s="6">
        <f>SUM(NonNurse[[#This Row],[Qualified Social Work Staff Hours]],NonNurse[[#This Row],[Other Social Work Staff Hours]])/NonNurse[[#This Row],[MDS Census]]</f>
        <v>5.5637879690291846E-2</v>
      </c>
      <c r="P198" s="6">
        <v>4.6119565217391303</v>
      </c>
      <c r="Q198" s="6">
        <v>12.479239130434784</v>
      </c>
      <c r="R198" s="6">
        <f>SUM(NonNurse[[#This Row],[Qualified Activities Professional Hours]],NonNurse[[#This Row],[Other Activities Professional Hours]])/NonNurse[[#This Row],[MDS Census]]</f>
        <v>0.18730077427039907</v>
      </c>
      <c r="S198" s="6">
        <v>0.61663043478260871</v>
      </c>
      <c r="T198" s="6">
        <v>9.1604347826086947</v>
      </c>
      <c r="U198" s="6">
        <v>0</v>
      </c>
      <c r="V198" s="6">
        <f>SUM(NonNurse[[#This Row],[Occupational Therapist Hours]],NonNurse[[#This Row],[OT Assistant Hours]],NonNurse[[#This Row],[OT Aide Hours]])/NonNurse[[#This Row],[MDS Census]]</f>
        <v>0.10714592019058963</v>
      </c>
      <c r="W198" s="6">
        <v>9.5438043478260859</v>
      </c>
      <c r="X198" s="6">
        <v>5.4479347826086961</v>
      </c>
      <c r="Y198" s="6">
        <v>0</v>
      </c>
      <c r="Z198" s="6">
        <f>SUM(NonNurse[[#This Row],[Physical Therapist (PT) Hours]],NonNurse[[#This Row],[PT Assistant Hours]],NonNurse[[#This Row],[PT Aide Hours]])/NonNurse[[#This Row],[MDS Census]]</f>
        <v>0.16429303156640856</v>
      </c>
      <c r="AA198" s="6">
        <v>0</v>
      </c>
      <c r="AB198" s="6">
        <v>0</v>
      </c>
      <c r="AC198" s="6">
        <v>0</v>
      </c>
      <c r="AD198" s="6">
        <v>0</v>
      </c>
      <c r="AE198" s="6">
        <v>0</v>
      </c>
      <c r="AF198" s="6">
        <v>0</v>
      </c>
      <c r="AG198" s="6">
        <v>0</v>
      </c>
      <c r="AH198" s="1">
        <v>395758</v>
      </c>
      <c r="AI198">
        <v>3</v>
      </c>
    </row>
    <row r="199" spans="1:35" x14ac:dyDescent="0.25">
      <c r="A199" t="s">
        <v>721</v>
      </c>
      <c r="B199" t="s">
        <v>550</v>
      </c>
      <c r="C199" t="s">
        <v>1093</v>
      </c>
      <c r="D199" t="s">
        <v>781</v>
      </c>
      <c r="E199" s="6">
        <v>83.989130434782609</v>
      </c>
      <c r="F199" s="6">
        <v>5.5128260869565215</v>
      </c>
      <c r="G199" s="6">
        <v>0</v>
      </c>
      <c r="H199" s="6">
        <v>0</v>
      </c>
      <c r="I199" s="6">
        <v>3.7826086956521738</v>
      </c>
      <c r="J199" s="6">
        <v>0</v>
      </c>
      <c r="K199" s="6">
        <v>0</v>
      </c>
      <c r="L199" s="6">
        <v>2.2089130434782609</v>
      </c>
      <c r="M199" s="6">
        <v>1.3778260869565215</v>
      </c>
      <c r="N199" s="6">
        <v>0</v>
      </c>
      <c r="O199" s="6">
        <f>SUM(NonNurse[[#This Row],[Qualified Social Work Staff Hours]],NonNurse[[#This Row],[Other Social Work Staff Hours]])/NonNurse[[#This Row],[MDS Census]]</f>
        <v>1.6404814287563088E-2</v>
      </c>
      <c r="P199" s="6">
        <v>4.6258695652173909</v>
      </c>
      <c r="Q199" s="6">
        <v>9.1930434782608703</v>
      </c>
      <c r="R199" s="6">
        <f>SUM(NonNurse[[#This Row],[Qualified Activities Professional Hours]],NonNurse[[#This Row],[Other Activities Professional Hours]])/NonNurse[[#This Row],[MDS Census]]</f>
        <v>0.16453215995858678</v>
      </c>
      <c r="S199" s="6">
        <v>2.9456521739130435</v>
      </c>
      <c r="T199" s="6">
        <v>5.3946739130434791</v>
      </c>
      <c r="U199" s="6">
        <v>0</v>
      </c>
      <c r="V199" s="6">
        <f>SUM(NonNurse[[#This Row],[Occupational Therapist Hours]],NonNurse[[#This Row],[OT Assistant Hours]],NonNurse[[#This Row],[OT Aide Hours]])/NonNurse[[#This Row],[MDS Census]]</f>
        <v>9.9302445968681263E-2</v>
      </c>
      <c r="W199" s="6">
        <v>8.090326086956523</v>
      </c>
      <c r="X199" s="6">
        <v>3.941086956521739</v>
      </c>
      <c r="Y199" s="6">
        <v>0</v>
      </c>
      <c r="Z199" s="6">
        <f>SUM(NonNurse[[#This Row],[Physical Therapist (PT) Hours]],NonNurse[[#This Row],[PT Assistant Hours]],NonNurse[[#This Row],[PT Aide Hours]])/NonNurse[[#This Row],[MDS Census]]</f>
        <v>0.14324964410508606</v>
      </c>
      <c r="AA199" s="6">
        <v>0</v>
      </c>
      <c r="AB199" s="6">
        <v>0</v>
      </c>
      <c r="AC199" s="6">
        <v>0</v>
      </c>
      <c r="AD199" s="6">
        <v>0</v>
      </c>
      <c r="AE199" s="6">
        <v>0</v>
      </c>
      <c r="AF199" s="6">
        <v>0</v>
      </c>
      <c r="AG199" s="6">
        <v>0</v>
      </c>
      <c r="AH199" s="1">
        <v>395892</v>
      </c>
      <c r="AI199">
        <v>3</v>
      </c>
    </row>
    <row r="200" spans="1:35" x14ac:dyDescent="0.25">
      <c r="A200" t="s">
        <v>721</v>
      </c>
      <c r="B200" t="s">
        <v>301</v>
      </c>
      <c r="C200" t="s">
        <v>830</v>
      </c>
      <c r="D200" t="s">
        <v>739</v>
      </c>
      <c r="E200" s="6">
        <v>51.706521739130437</v>
      </c>
      <c r="F200" s="6">
        <v>5.2302173913043477</v>
      </c>
      <c r="G200" s="6">
        <v>0</v>
      </c>
      <c r="H200" s="6">
        <v>0</v>
      </c>
      <c r="I200" s="6">
        <v>0</v>
      </c>
      <c r="J200" s="6">
        <v>0</v>
      </c>
      <c r="K200" s="6">
        <v>0</v>
      </c>
      <c r="L200" s="6">
        <v>2.6638043478260869</v>
      </c>
      <c r="M200" s="6">
        <v>5.2709782608695646</v>
      </c>
      <c r="N200" s="6">
        <v>0</v>
      </c>
      <c r="O200" s="6">
        <f>SUM(NonNurse[[#This Row],[Qualified Social Work Staff Hours]],NonNurse[[#This Row],[Other Social Work Staff Hours]])/NonNurse[[#This Row],[MDS Census]]</f>
        <v>0.10194029850746267</v>
      </c>
      <c r="P200" s="6">
        <v>4.6794565217391302</v>
      </c>
      <c r="Q200" s="6">
        <v>12.275760869565216</v>
      </c>
      <c r="R200" s="6">
        <f>SUM(NonNurse[[#This Row],[Qualified Activities Professional Hours]],NonNurse[[#This Row],[Other Activities Professional Hours]])/NonNurse[[#This Row],[MDS Census]]</f>
        <v>0.32791254992642416</v>
      </c>
      <c r="S200" s="6">
        <v>3.6347826086956521</v>
      </c>
      <c r="T200" s="6">
        <v>0.12771739130434784</v>
      </c>
      <c r="U200" s="6">
        <v>0</v>
      </c>
      <c r="V200" s="6">
        <f>SUM(NonNurse[[#This Row],[Occupational Therapist Hours]],NonNurse[[#This Row],[OT Assistant Hours]],NonNurse[[#This Row],[OT Aide Hours]])/NonNurse[[#This Row],[MDS Census]]</f>
        <v>7.2766449442926207E-2</v>
      </c>
      <c r="W200" s="6">
        <v>5.4157608695652177</v>
      </c>
      <c r="X200" s="6">
        <v>4.5440217391304349</v>
      </c>
      <c r="Y200" s="6">
        <v>0</v>
      </c>
      <c r="Z200" s="6">
        <f>SUM(NonNurse[[#This Row],[Physical Therapist (PT) Hours]],NonNurse[[#This Row],[PT Assistant Hours]],NonNurse[[#This Row],[PT Aide Hours]])/NonNurse[[#This Row],[MDS Census]]</f>
        <v>0.19262140004204331</v>
      </c>
      <c r="AA200" s="6">
        <v>0</v>
      </c>
      <c r="AB200" s="6">
        <v>0</v>
      </c>
      <c r="AC200" s="6">
        <v>0</v>
      </c>
      <c r="AD200" s="6">
        <v>0</v>
      </c>
      <c r="AE200" s="6">
        <v>0</v>
      </c>
      <c r="AF200" s="6">
        <v>0</v>
      </c>
      <c r="AG200" s="6">
        <v>0</v>
      </c>
      <c r="AH200" s="1">
        <v>395524</v>
      </c>
      <c r="AI200">
        <v>3</v>
      </c>
    </row>
    <row r="201" spans="1:35" x14ac:dyDescent="0.25">
      <c r="A201" t="s">
        <v>721</v>
      </c>
      <c r="B201" t="s">
        <v>91</v>
      </c>
      <c r="C201" t="s">
        <v>937</v>
      </c>
      <c r="D201" t="s">
        <v>739</v>
      </c>
      <c r="E201" s="6">
        <v>73.967391304347828</v>
      </c>
      <c r="F201" s="6">
        <v>4.4813043478260868</v>
      </c>
      <c r="G201" s="6">
        <v>0</v>
      </c>
      <c r="H201" s="6">
        <v>0</v>
      </c>
      <c r="I201" s="6">
        <v>0</v>
      </c>
      <c r="J201" s="6">
        <v>0</v>
      </c>
      <c r="K201" s="6">
        <v>0</v>
      </c>
      <c r="L201" s="6">
        <v>1.9456521739130435</v>
      </c>
      <c r="M201" s="6">
        <v>1.3567391304347824</v>
      </c>
      <c r="N201" s="6">
        <v>0</v>
      </c>
      <c r="O201" s="6">
        <f>SUM(NonNurse[[#This Row],[Qualified Social Work Staff Hours]],NonNurse[[#This Row],[Other Social Work Staff Hours]])/NonNurse[[#This Row],[MDS Census]]</f>
        <v>1.8342395297575309E-2</v>
      </c>
      <c r="P201" s="6">
        <v>3.818695652173913</v>
      </c>
      <c r="Q201" s="6">
        <v>15.570652173913043</v>
      </c>
      <c r="R201" s="6">
        <f>SUM(NonNurse[[#This Row],[Qualified Activities Professional Hours]],NonNurse[[#This Row],[Other Activities Professional Hours]])/NonNurse[[#This Row],[MDS Census]]</f>
        <v>0.2621337252020573</v>
      </c>
      <c r="S201" s="6">
        <v>1.6684782608695652</v>
      </c>
      <c r="T201" s="6">
        <v>5.2279347826086955</v>
      </c>
      <c r="U201" s="6">
        <v>0</v>
      </c>
      <c r="V201" s="6">
        <f>SUM(NonNurse[[#This Row],[Occupational Therapist Hours]],NonNurse[[#This Row],[OT Assistant Hours]],NonNurse[[#This Row],[OT Aide Hours]])/NonNurse[[#This Row],[MDS Census]]</f>
        <v>9.3235855988243937E-2</v>
      </c>
      <c r="W201" s="6">
        <v>5.2744565217391308</v>
      </c>
      <c r="X201" s="6">
        <v>6.3479347826086956</v>
      </c>
      <c r="Y201" s="6">
        <v>0</v>
      </c>
      <c r="Z201" s="6">
        <f>SUM(NonNurse[[#This Row],[Physical Therapist (PT) Hours]],NonNurse[[#This Row],[PT Assistant Hours]],NonNurse[[#This Row],[PT Aide Hours]])/NonNurse[[#This Row],[MDS Census]]</f>
        <v>0.15712858192505511</v>
      </c>
      <c r="AA201" s="6">
        <v>0</v>
      </c>
      <c r="AB201" s="6">
        <v>0</v>
      </c>
      <c r="AC201" s="6">
        <v>0</v>
      </c>
      <c r="AD201" s="6">
        <v>0</v>
      </c>
      <c r="AE201" s="6">
        <v>0</v>
      </c>
      <c r="AF201" s="6">
        <v>0</v>
      </c>
      <c r="AG201" s="6">
        <v>0</v>
      </c>
      <c r="AH201" s="1">
        <v>395197</v>
      </c>
      <c r="AI201">
        <v>3</v>
      </c>
    </row>
    <row r="202" spans="1:35" x14ac:dyDescent="0.25">
      <c r="A202" t="s">
        <v>721</v>
      </c>
      <c r="B202" t="s">
        <v>199</v>
      </c>
      <c r="C202" t="s">
        <v>993</v>
      </c>
      <c r="D202" t="s">
        <v>781</v>
      </c>
      <c r="E202" s="6">
        <v>90.293478260869563</v>
      </c>
      <c r="F202" s="6">
        <v>4.6848913043478264</v>
      </c>
      <c r="G202" s="6">
        <v>0</v>
      </c>
      <c r="H202" s="6">
        <v>0</v>
      </c>
      <c r="I202" s="6">
        <v>2.8913043478260869</v>
      </c>
      <c r="J202" s="6">
        <v>0</v>
      </c>
      <c r="K202" s="6">
        <v>0</v>
      </c>
      <c r="L202" s="6">
        <v>4.4022826086956517</v>
      </c>
      <c r="M202" s="6">
        <v>4.8751086956521741</v>
      </c>
      <c r="N202" s="6">
        <v>0</v>
      </c>
      <c r="O202" s="6">
        <f>SUM(NonNurse[[#This Row],[Qualified Social Work Staff Hours]],NonNurse[[#This Row],[Other Social Work Staff Hours]])/NonNurse[[#This Row],[MDS Census]]</f>
        <v>5.3991814132659209E-2</v>
      </c>
      <c r="P202" s="6">
        <v>4.609673913043479</v>
      </c>
      <c r="Q202" s="6">
        <v>7.5440217391304341</v>
      </c>
      <c r="R202" s="6">
        <f>SUM(NonNurse[[#This Row],[Qualified Activities Professional Hours]],NonNurse[[#This Row],[Other Activities Professional Hours]])/NonNurse[[#This Row],[MDS Census]]</f>
        <v>0.13460214277115684</v>
      </c>
      <c r="S202" s="6">
        <v>9.322499999999998</v>
      </c>
      <c r="T202" s="6">
        <v>12.73054347826087</v>
      </c>
      <c r="U202" s="6">
        <v>0</v>
      </c>
      <c r="V202" s="6">
        <f>SUM(NonNurse[[#This Row],[Occupational Therapist Hours]],NonNurse[[#This Row],[OT Assistant Hours]],NonNurse[[#This Row],[OT Aide Hours]])/NonNurse[[#This Row],[MDS Census]]</f>
        <v>0.24423739015288309</v>
      </c>
      <c r="W202" s="6">
        <v>5.296086956521739</v>
      </c>
      <c r="X202" s="6">
        <v>9.955869565217391</v>
      </c>
      <c r="Y202" s="6">
        <v>0</v>
      </c>
      <c r="Z202" s="6">
        <f>SUM(NonNurse[[#This Row],[Physical Therapist (PT) Hours]],NonNurse[[#This Row],[PT Assistant Hours]],NonNurse[[#This Row],[PT Aide Hours]])/NonNurse[[#This Row],[MDS Census]]</f>
        <v>0.1689153725773444</v>
      </c>
      <c r="AA202" s="6">
        <v>0</v>
      </c>
      <c r="AB202" s="6">
        <v>0</v>
      </c>
      <c r="AC202" s="6">
        <v>0</v>
      </c>
      <c r="AD202" s="6">
        <v>0</v>
      </c>
      <c r="AE202" s="6">
        <v>0</v>
      </c>
      <c r="AF202" s="6">
        <v>0</v>
      </c>
      <c r="AG202" s="6">
        <v>0</v>
      </c>
      <c r="AH202" s="1">
        <v>395382</v>
      </c>
      <c r="AI202">
        <v>3</v>
      </c>
    </row>
    <row r="203" spans="1:35" x14ac:dyDescent="0.25">
      <c r="A203" t="s">
        <v>721</v>
      </c>
      <c r="B203" t="s">
        <v>406</v>
      </c>
      <c r="C203" t="s">
        <v>829</v>
      </c>
      <c r="D203" t="s">
        <v>738</v>
      </c>
      <c r="E203" s="6">
        <v>55.760869565217391</v>
      </c>
      <c r="F203" s="6">
        <v>5.3302173913043474</v>
      </c>
      <c r="G203" s="6">
        <v>0</v>
      </c>
      <c r="H203" s="6">
        <v>0</v>
      </c>
      <c r="I203" s="6">
        <v>0.10869565217391304</v>
      </c>
      <c r="J203" s="6">
        <v>0</v>
      </c>
      <c r="K203" s="6">
        <v>0</v>
      </c>
      <c r="L203" s="6">
        <v>2.7263043478260869</v>
      </c>
      <c r="M203" s="6">
        <v>1.5056521739130433</v>
      </c>
      <c r="N203" s="6">
        <v>0</v>
      </c>
      <c r="O203" s="6">
        <f>SUM(NonNurse[[#This Row],[Qualified Social Work Staff Hours]],NonNurse[[#This Row],[Other Social Work Staff Hours]])/NonNurse[[#This Row],[MDS Census]]</f>
        <v>2.7001949317738787E-2</v>
      </c>
      <c r="P203" s="6">
        <v>4.9605434782608704</v>
      </c>
      <c r="Q203" s="6">
        <v>10.771739130434783</v>
      </c>
      <c r="R203" s="6">
        <f>SUM(NonNurse[[#This Row],[Qualified Activities Professional Hours]],NonNurse[[#This Row],[Other Activities Professional Hours]])/NonNurse[[#This Row],[MDS Census]]</f>
        <v>0.28213840155945424</v>
      </c>
      <c r="S203" s="6">
        <v>7.6086956521739135E-2</v>
      </c>
      <c r="T203" s="6">
        <v>3.4429347826086958</v>
      </c>
      <c r="U203" s="6">
        <v>0</v>
      </c>
      <c r="V203" s="6">
        <f>SUM(NonNurse[[#This Row],[Occupational Therapist Hours]],NonNurse[[#This Row],[OT Assistant Hours]],NonNurse[[#This Row],[OT Aide Hours]])/NonNurse[[#This Row],[MDS Census]]</f>
        <v>6.3109161793372323E-2</v>
      </c>
      <c r="W203" s="6">
        <v>9.0904347826086944</v>
      </c>
      <c r="X203" s="6">
        <v>5.1630434782608696E-2</v>
      </c>
      <c r="Y203" s="6">
        <v>0</v>
      </c>
      <c r="Z203" s="6">
        <f>SUM(NonNurse[[#This Row],[Physical Therapist (PT) Hours]],NonNurse[[#This Row],[PT Assistant Hours]],NonNurse[[#This Row],[PT Aide Hours]])/NonNurse[[#This Row],[MDS Census]]</f>
        <v>0.16395126705653021</v>
      </c>
      <c r="AA203" s="6">
        <v>0</v>
      </c>
      <c r="AB203" s="6">
        <v>0</v>
      </c>
      <c r="AC203" s="6">
        <v>0</v>
      </c>
      <c r="AD203" s="6">
        <v>0</v>
      </c>
      <c r="AE203" s="6">
        <v>0</v>
      </c>
      <c r="AF203" s="6">
        <v>0</v>
      </c>
      <c r="AG203" s="6">
        <v>0</v>
      </c>
      <c r="AH203" s="1">
        <v>395679</v>
      </c>
      <c r="AI203">
        <v>3</v>
      </c>
    </row>
    <row r="204" spans="1:35" x14ac:dyDescent="0.25">
      <c r="A204" t="s">
        <v>721</v>
      </c>
      <c r="B204" t="s">
        <v>293</v>
      </c>
      <c r="C204" t="s">
        <v>887</v>
      </c>
      <c r="D204" t="s">
        <v>754</v>
      </c>
      <c r="E204" s="6">
        <v>41.510869565217391</v>
      </c>
      <c r="F204" s="6">
        <v>0</v>
      </c>
      <c r="G204" s="6">
        <v>0.23641304347826086</v>
      </c>
      <c r="H204" s="6">
        <v>9.7826086956521743E-2</v>
      </c>
      <c r="I204" s="6">
        <v>1.8804347826086956</v>
      </c>
      <c r="J204" s="6">
        <v>0</v>
      </c>
      <c r="K204" s="6">
        <v>0</v>
      </c>
      <c r="L204" s="6">
        <v>3.1017391304347828</v>
      </c>
      <c r="M204" s="6">
        <v>3.7391304347826089</v>
      </c>
      <c r="N204" s="6">
        <v>0</v>
      </c>
      <c r="O204" s="6">
        <f>SUM(NonNurse[[#This Row],[Qualified Social Work Staff Hours]],NonNurse[[#This Row],[Other Social Work Staff Hours]])/NonNurse[[#This Row],[MDS Census]]</f>
        <v>9.0075936108929042E-2</v>
      </c>
      <c r="P204" s="6">
        <v>5.3043478260869561</v>
      </c>
      <c r="Q204" s="6">
        <v>3.5279347826086962</v>
      </c>
      <c r="R204" s="6">
        <f>SUM(NonNurse[[#This Row],[Qualified Activities Professional Hours]],NonNurse[[#This Row],[Other Activities Professional Hours]])/NonNurse[[#This Row],[MDS Census]]</f>
        <v>0.21277035873265254</v>
      </c>
      <c r="S204" s="6">
        <v>6.2733695652173926</v>
      </c>
      <c r="T204" s="6">
        <v>4.0596739130434782</v>
      </c>
      <c r="U204" s="6">
        <v>0</v>
      </c>
      <c r="V204" s="6">
        <f>SUM(NonNurse[[#This Row],[Occupational Therapist Hours]],NonNurse[[#This Row],[OT Assistant Hours]],NonNurse[[#This Row],[OT Aide Hours]])/NonNurse[[#This Row],[MDS Census]]</f>
        <v>0.24892380204241951</v>
      </c>
      <c r="W204" s="6">
        <v>4.1016304347826091</v>
      </c>
      <c r="X204" s="6">
        <v>10.020217391304351</v>
      </c>
      <c r="Y204" s="6">
        <v>0</v>
      </c>
      <c r="Z204" s="6">
        <f>SUM(NonNurse[[#This Row],[Physical Therapist (PT) Hours]],NonNurse[[#This Row],[PT Assistant Hours]],NonNurse[[#This Row],[PT Aide Hours]])/NonNurse[[#This Row],[MDS Census]]</f>
        <v>0.34019638648860967</v>
      </c>
      <c r="AA204" s="6">
        <v>0</v>
      </c>
      <c r="AB204" s="6">
        <v>0</v>
      </c>
      <c r="AC204" s="6">
        <v>0</v>
      </c>
      <c r="AD204" s="6">
        <v>13.816630434782605</v>
      </c>
      <c r="AE204" s="6">
        <v>0</v>
      </c>
      <c r="AF204" s="6">
        <v>0</v>
      </c>
      <c r="AG204" s="6">
        <v>0</v>
      </c>
      <c r="AH204" s="1">
        <v>395510</v>
      </c>
      <c r="AI204">
        <v>3</v>
      </c>
    </row>
    <row r="205" spans="1:35" x14ac:dyDescent="0.25">
      <c r="A205" t="s">
        <v>721</v>
      </c>
      <c r="B205" t="s">
        <v>109</v>
      </c>
      <c r="C205" t="s">
        <v>803</v>
      </c>
      <c r="D205" t="s">
        <v>771</v>
      </c>
      <c r="E205" s="6">
        <v>78.608695652173907</v>
      </c>
      <c r="F205" s="6">
        <v>4.8315217391304346</v>
      </c>
      <c r="G205" s="6">
        <v>0.27717391304347827</v>
      </c>
      <c r="H205" s="6">
        <v>0.56793478260869568</v>
      </c>
      <c r="I205" s="6">
        <v>2.7608695652173911</v>
      </c>
      <c r="J205" s="6">
        <v>0</v>
      </c>
      <c r="K205" s="6">
        <v>0</v>
      </c>
      <c r="L205" s="6">
        <v>1.9031521739130433</v>
      </c>
      <c r="M205" s="6">
        <v>5.4782608695652177</v>
      </c>
      <c r="N205" s="6">
        <v>5.2826086956521738</v>
      </c>
      <c r="O205" s="6">
        <f>SUM(NonNurse[[#This Row],[Qualified Social Work Staff Hours]],NonNurse[[#This Row],[Other Social Work Staff Hours]])/NonNurse[[#This Row],[MDS Census]]</f>
        <v>0.13689159292035399</v>
      </c>
      <c r="P205" s="6">
        <v>5.0896739130434785</v>
      </c>
      <c r="Q205" s="6">
        <v>8.6521739130434785</v>
      </c>
      <c r="R205" s="6">
        <f>SUM(NonNurse[[#This Row],[Qualified Activities Professional Hours]],NonNurse[[#This Row],[Other Activities Professional Hours]])/NonNurse[[#This Row],[MDS Census]]</f>
        <v>0.17481332964601773</v>
      </c>
      <c r="S205" s="6">
        <v>7.2608695652173916</v>
      </c>
      <c r="T205" s="6">
        <v>5.6441304347826087</v>
      </c>
      <c r="U205" s="6">
        <v>0</v>
      </c>
      <c r="V205" s="6">
        <f>SUM(NonNurse[[#This Row],[Occupational Therapist Hours]],NonNurse[[#This Row],[OT Assistant Hours]],NonNurse[[#This Row],[OT Aide Hours]])/NonNurse[[#This Row],[MDS Census]]</f>
        <v>0.16416758849557525</v>
      </c>
      <c r="W205" s="6">
        <v>5.4545652173913046</v>
      </c>
      <c r="X205" s="6">
        <v>9.6049999999999986</v>
      </c>
      <c r="Y205" s="6">
        <v>0</v>
      </c>
      <c r="Z205" s="6">
        <f>SUM(NonNurse[[#This Row],[Physical Therapist (PT) Hours]],NonNurse[[#This Row],[PT Assistant Hours]],NonNurse[[#This Row],[PT Aide Hours]])/NonNurse[[#This Row],[MDS Census]]</f>
        <v>0.19157632743362832</v>
      </c>
      <c r="AA205" s="6">
        <v>0</v>
      </c>
      <c r="AB205" s="6">
        <v>0</v>
      </c>
      <c r="AC205" s="6">
        <v>0</v>
      </c>
      <c r="AD205" s="6">
        <v>0</v>
      </c>
      <c r="AE205" s="6">
        <v>0</v>
      </c>
      <c r="AF205" s="6">
        <v>0</v>
      </c>
      <c r="AG205" s="6">
        <v>0</v>
      </c>
      <c r="AH205" s="1">
        <v>395241</v>
      </c>
      <c r="AI205">
        <v>3</v>
      </c>
    </row>
    <row r="206" spans="1:35" x14ac:dyDescent="0.25">
      <c r="A206" t="s">
        <v>721</v>
      </c>
      <c r="B206" t="s">
        <v>144</v>
      </c>
      <c r="C206" t="s">
        <v>964</v>
      </c>
      <c r="D206" t="s">
        <v>777</v>
      </c>
      <c r="E206" s="6">
        <v>79.532608695652172</v>
      </c>
      <c r="F206" s="6">
        <v>4.9456521739130439</v>
      </c>
      <c r="G206" s="6">
        <v>0</v>
      </c>
      <c r="H206" s="6">
        <v>0.2391304347826087</v>
      </c>
      <c r="I206" s="6">
        <v>5.3913043478260869</v>
      </c>
      <c r="J206" s="6">
        <v>0</v>
      </c>
      <c r="K206" s="6">
        <v>0</v>
      </c>
      <c r="L206" s="6">
        <v>10.700978260869565</v>
      </c>
      <c r="M206" s="6">
        <v>5.2173913043478262</v>
      </c>
      <c r="N206" s="6">
        <v>0</v>
      </c>
      <c r="O206" s="6">
        <f>SUM(NonNurse[[#This Row],[Qualified Social Work Staff Hours]],NonNurse[[#This Row],[Other Social Work Staff Hours]])/NonNurse[[#This Row],[MDS Census]]</f>
        <v>6.5600656006560065E-2</v>
      </c>
      <c r="P206" s="6">
        <v>5.3260869565217392</v>
      </c>
      <c r="Q206" s="6">
        <v>3.0923913043478262</v>
      </c>
      <c r="R206" s="6">
        <f>SUM(NonNurse[[#This Row],[Qualified Activities Professional Hours]],NonNurse[[#This Row],[Other Activities Professional Hours]])/NonNurse[[#This Row],[MDS Census]]</f>
        <v>0.10584939182725162</v>
      </c>
      <c r="S206" s="6">
        <v>7.8354347826086945</v>
      </c>
      <c r="T206" s="6">
        <v>6.0857608695652177</v>
      </c>
      <c r="U206" s="6">
        <v>0</v>
      </c>
      <c r="V206" s="6">
        <f>SUM(NonNurse[[#This Row],[Occupational Therapist Hours]],NonNurse[[#This Row],[OT Assistant Hours]],NonNurse[[#This Row],[OT Aide Hours]])/NonNurse[[#This Row],[MDS Census]]</f>
        <v>0.17503758370917041</v>
      </c>
      <c r="W206" s="6">
        <v>8.1684782608695645</v>
      </c>
      <c r="X206" s="6">
        <v>10.959239130434783</v>
      </c>
      <c r="Y206" s="6">
        <v>0</v>
      </c>
      <c r="Z206" s="6">
        <f>SUM(NonNurse[[#This Row],[Physical Therapist (PT) Hours]],NonNurse[[#This Row],[PT Assistant Hours]],NonNurse[[#This Row],[PT Aide Hours]])/NonNurse[[#This Row],[MDS Census]]</f>
        <v>0.24050157168238348</v>
      </c>
      <c r="AA206" s="6">
        <v>0</v>
      </c>
      <c r="AB206" s="6">
        <v>0</v>
      </c>
      <c r="AC206" s="6">
        <v>0</v>
      </c>
      <c r="AD206" s="6">
        <v>0</v>
      </c>
      <c r="AE206" s="6">
        <v>0</v>
      </c>
      <c r="AF206" s="6">
        <v>0</v>
      </c>
      <c r="AG206" s="6">
        <v>0</v>
      </c>
      <c r="AH206" s="1">
        <v>395298</v>
      </c>
      <c r="AI206">
        <v>3</v>
      </c>
    </row>
    <row r="207" spans="1:35" x14ac:dyDescent="0.25">
      <c r="A207" t="s">
        <v>721</v>
      </c>
      <c r="B207" t="s">
        <v>328</v>
      </c>
      <c r="C207" t="s">
        <v>815</v>
      </c>
      <c r="D207" t="s">
        <v>772</v>
      </c>
      <c r="E207" s="6">
        <v>85.054347826086953</v>
      </c>
      <c r="F207" s="6">
        <v>5.7391304347826084</v>
      </c>
      <c r="G207" s="6">
        <v>0</v>
      </c>
      <c r="H207" s="6">
        <v>0.24456521739130435</v>
      </c>
      <c r="I207" s="6">
        <v>5.0434782608695654</v>
      </c>
      <c r="J207" s="6">
        <v>0</v>
      </c>
      <c r="K207" s="6">
        <v>0</v>
      </c>
      <c r="L207" s="6">
        <v>10.692934782608697</v>
      </c>
      <c r="M207" s="6">
        <v>5.1413043478260869</v>
      </c>
      <c r="N207" s="6">
        <v>0</v>
      </c>
      <c r="O207" s="6">
        <f>SUM(NonNurse[[#This Row],[Qualified Social Work Staff Hours]],NonNurse[[#This Row],[Other Social Work Staff Hours]])/NonNurse[[#This Row],[MDS Census]]</f>
        <v>6.0447284345047925E-2</v>
      </c>
      <c r="P207" s="6">
        <v>5.3206521739130439</v>
      </c>
      <c r="Q207" s="6">
        <v>17.560869565217391</v>
      </c>
      <c r="R207" s="6">
        <f>SUM(NonNurse[[#This Row],[Qualified Activities Professional Hours]],NonNurse[[#This Row],[Other Activities Professional Hours]])/NonNurse[[#This Row],[MDS Census]]</f>
        <v>0.2690223642172524</v>
      </c>
      <c r="S207" s="6">
        <v>10.943152173913045</v>
      </c>
      <c r="T207" s="6">
        <v>5.3886956521739133</v>
      </c>
      <c r="U207" s="6">
        <v>0</v>
      </c>
      <c r="V207" s="6">
        <f>SUM(NonNurse[[#This Row],[Occupational Therapist Hours]],NonNurse[[#This Row],[OT Assistant Hours]],NonNurse[[#This Row],[OT Aide Hours]])/NonNurse[[#This Row],[MDS Census]]</f>
        <v>0.19201661341853035</v>
      </c>
      <c r="W207" s="6">
        <v>7.5219565217391304</v>
      </c>
      <c r="X207" s="6">
        <v>5.2610869565217389</v>
      </c>
      <c r="Y207" s="6">
        <v>0</v>
      </c>
      <c r="Z207" s="6">
        <f>SUM(NonNurse[[#This Row],[Physical Therapist (PT) Hours]],NonNurse[[#This Row],[PT Assistant Hours]],NonNurse[[#This Row],[PT Aide Hours]])/NonNurse[[#This Row],[MDS Census]]</f>
        <v>0.15029265175718848</v>
      </c>
      <c r="AA207" s="6">
        <v>0</v>
      </c>
      <c r="AB207" s="6">
        <v>0</v>
      </c>
      <c r="AC207" s="6">
        <v>0</v>
      </c>
      <c r="AD207" s="6">
        <v>0</v>
      </c>
      <c r="AE207" s="6">
        <v>0</v>
      </c>
      <c r="AF207" s="6">
        <v>0</v>
      </c>
      <c r="AG207" s="6">
        <v>0</v>
      </c>
      <c r="AH207" s="1">
        <v>395564</v>
      </c>
      <c r="AI207">
        <v>3</v>
      </c>
    </row>
    <row r="208" spans="1:35" x14ac:dyDescent="0.25">
      <c r="A208" t="s">
        <v>721</v>
      </c>
      <c r="B208" t="s">
        <v>541</v>
      </c>
      <c r="C208" t="s">
        <v>1098</v>
      </c>
      <c r="D208" t="s">
        <v>735</v>
      </c>
      <c r="E208" s="6">
        <v>39.826086956521742</v>
      </c>
      <c r="F208" s="6">
        <v>4.9347826086956523</v>
      </c>
      <c r="G208" s="6">
        <v>0.14130434782608695</v>
      </c>
      <c r="H208" s="6">
        <v>0.17934782608695651</v>
      </c>
      <c r="I208" s="6">
        <v>1.3913043478260869</v>
      </c>
      <c r="J208" s="6">
        <v>0</v>
      </c>
      <c r="K208" s="6">
        <v>0</v>
      </c>
      <c r="L208" s="6">
        <v>3.28</v>
      </c>
      <c r="M208" s="6">
        <v>4.9565217391304346</v>
      </c>
      <c r="N208" s="6">
        <v>0</v>
      </c>
      <c r="O208" s="6">
        <f>SUM(NonNurse[[#This Row],[Qualified Social Work Staff Hours]],NonNurse[[#This Row],[Other Social Work Staff Hours]])/NonNurse[[#This Row],[MDS Census]]</f>
        <v>0.12445414847161571</v>
      </c>
      <c r="P208" s="6">
        <v>4.8233695652173916</v>
      </c>
      <c r="Q208" s="6">
        <v>11.258152173913043</v>
      </c>
      <c r="R208" s="6">
        <f>SUM(NonNurse[[#This Row],[Qualified Activities Professional Hours]],NonNurse[[#This Row],[Other Activities Professional Hours]])/NonNurse[[#This Row],[MDS Census]]</f>
        <v>0.40379366812227069</v>
      </c>
      <c r="S208" s="6">
        <v>2.4892391304347821</v>
      </c>
      <c r="T208" s="6">
        <v>5.0163043478260869</v>
      </c>
      <c r="U208" s="6">
        <v>0</v>
      </c>
      <c r="V208" s="6">
        <f>SUM(NonNurse[[#This Row],[Occupational Therapist Hours]],NonNurse[[#This Row],[OT Assistant Hours]],NonNurse[[#This Row],[OT Aide Hours]])/NonNurse[[#This Row],[MDS Census]]</f>
        <v>0.18845796943231438</v>
      </c>
      <c r="W208" s="6">
        <v>1.5657608695652174</v>
      </c>
      <c r="X208" s="6">
        <v>4.0628260869565205</v>
      </c>
      <c r="Y208" s="6">
        <v>0</v>
      </c>
      <c r="Z208" s="6">
        <f>SUM(NonNurse[[#This Row],[Physical Therapist (PT) Hours]],NonNurse[[#This Row],[PT Assistant Hours]],NonNurse[[#This Row],[PT Aide Hours]])/NonNurse[[#This Row],[MDS Census]]</f>
        <v>0.14132914847161568</v>
      </c>
      <c r="AA208" s="6">
        <v>0</v>
      </c>
      <c r="AB208" s="6">
        <v>0</v>
      </c>
      <c r="AC208" s="6">
        <v>0</v>
      </c>
      <c r="AD208" s="6">
        <v>0</v>
      </c>
      <c r="AE208" s="6">
        <v>0</v>
      </c>
      <c r="AF208" s="6">
        <v>0</v>
      </c>
      <c r="AG208" s="6">
        <v>0</v>
      </c>
      <c r="AH208" s="1">
        <v>395877</v>
      </c>
      <c r="AI208">
        <v>3</v>
      </c>
    </row>
    <row r="209" spans="1:35" x14ac:dyDescent="0.25">
      <c r="A209" t="s">
        <v>721</v>
      </c>
      <c r="B209" t="s">
        <v>181</v>
      </c>
      <c r="C209" t="s">
        <v>984</v>
      </c>
      <c r="D209" t="s">
        <v>792</v>
      </c>
      <c r="E209" s="6">
        <v>27.728260869565219</v>
      </c>
      <c r="F209" s="6">
        <v>4.9130434782608692</v>
      </c>
      <c r="G209" s="6">
        <v>3.8043478260869568E-2</v>
      </c>
      <c r="H209" s="6">
        <v>0.13043478260869565</v>
      </c>
      <c r="I209" s="6">
        <v>0</v>
      </c>
      <c r="J209" s="6">
        <v>0</v>
      </c>
      <c r="K209" s="6">
        <v>0.45652173913043476</v>
      </c>
      <c r="L209" s="6">
        <v>0.72739130434782606</v>
      </c>
      <c r="M209" s="6">
        <v>4.0760869565217392</v>
      </c>
      <c r="N209" s="6">
        <v>0</v>
      </c>
      <c r="O209" s="6">
        <f>SUM(NonNurse[[#This Row],[Qualified Social Work Staff Hours]],NonNurse[[#This Row],[Other Social Work Staff Hours]])/NonNurse[[#This Row],[MDS Census]]</f>
        <v>0.14700117600940807</v>
      </c>
      <c r="P209" s="6">
        <v>5.3641304347826084</v>
      </c>
      <c r="Q209" s="6">
        <v>9.3070652173913047</v>
      </c>
      <c r="R209" s="6">
        <f>SUM(NonNurse[[#This Row],[Qualified Activities Professional Hours]],NonNurse[[#This Row],[Other Activities Professional Hours]])/NonNurse[[#This Row],[MDS Census]]</f>
        <v>0.5291062328498628</v>
      </c>
      <c r="S209" s="6">
        <v>0.28260869565217389</v>
      </c>
      <c r="T209" s="6">
        <v>9.6608695652173946</v>
      </c>
      <c r="U209" s="6">
        <v>0</v>
      </c>
      <c r="V209" s="6">
        <f>SUM(NonNurse[[#This Row],[Occupational Therapist Hours]],NonNurse[[#This Row],[OT Assistant Hours]],NonNurse[[#This Row],[OT Aide Hours]])/NonNurse[[#This Row],[MDS Census]]</f>
        <v>0.35860446883575081</v>
      </c>
      <c r="W209" s="6">
        <v>0.48369565217391303</v>
      </c>
      <c r="X209" s="6">
        <v>0.14945652173913043</v>
      </c>
      <c r="Y209" s="6">
        <v>0</v>
      </c>
      <c r="Z209" s="6">
        <f>SUM(NonNurse[[#This Row],[Physical Therapist (PT) Hours]],NonNurse[[#This Row],[PT Assistant Hours]],NonNurse[[#This Row],[PT Aide Hours]])/NonNurse[[#This Row],[MDS Census]]</f>
        <v>2.2834182673461385E-2</v>
      </c>
      <c r="AA209" s="6">
        <v>0</v>
      </c>
      <c r="AB209" s="6">
        <v>0</v>
      </c>
      <c r="AC209" s="6">
        <v>0</v>
      </c>
      <c r="AD209" s="6">
        <v>0</v>
      </c>
      <c r="AE209" s="6">
        <v>0</v>
      </c>
      <c r="AF209" s="6">
        <v>0</v>
      </c>
      <c r="AG209" s="6">
        <v>6.5217391304347824E-2</v>
      </c>
      <c r="AH209" s="1">
        <v>395356</v>
      </c>
      <c r="AI209">
        <v>3</v>
      </c>
    </row>
    <row r="210" spans="1:35" x14ac:dyDescent="0.25">
      <c r="A210" t="s">
        <v>721</v>
      </c>
      <c r="B210" t="s">
        <v>270</v>
      </c>
      <c r="C210" t="s">
        <v>948</v>
      </c>
      <c r="D210" t="s">
        <v>736</v>
      </c>
      <c r="E210" s="6">
        <v>171.69565217391303</v>
      </c>
      <c r="F210" s="6">
        <v>11.478260869565217</v>
      </c>
      <c r="G210" s="6">
        <v>1.6956521739130435</v>
      </c>
      <c r="H210" s="6">
        <v>0.2391304347826087</v>
      </c>
      <c r="I210" s="6">
        <v>5.7391304347826084</v>
      </c>
      <c r="J210" s="6">
        <v>0</v>
      </c>
      <c r="K210" s="6">
        <v>0</v>
      </c>
      <c r="L210" s="6">
        <v>7.278913043478263</v>
      </c>
      <c r="M210" s="6">
        <v>0</v>
      </c>
      <c r="N210" s="6">
        <v>0</v>
      </c>
      <c r="O210" s="6">
        <f>SUM(NonNurse[[#This Row],[Qualified Social Work Staff Hours]],NonNurse[[#This Row],[Other Social Work Staff Hours]])/NonNurse[[#This Row],[MDS Census]]</f>
        <v>0</v>
      </c>
      <c r="P210" s="6">
        <v>0</v>
      </c>
      <c r="Q210" s="6">
        <v>0</v>
      </c>
      <c r="R210" s="6">
        <f>SUM(NonNurse[[#This Row],[Qualified Activities Professional Hours]],NonNurse[[#This Row],[Other Activities Professional Hours]])/NonNurse[[#This Row],[MDS Census]]</f>
        <v>0</v>
      </c>
      <c r="S210" s="6">
        <v>4.2446739130434787</v>
      </c>
      <c r="T210" s="6">
        <v>6.8023913043478252</v>
      </c>
      <c r="U210" s="6">
        <v>0</v>
      </c>
      <c r="V210" s="6">
        <f>SUM(NonNurse[[#This Row],[Occupational Therapist Hours]],NonNurse[[#This Row],[OT Assistant Hours]],NonNurse[[#This Row],[OT Aide Hours]])/NonNurse[[#This Row],[MDS Census]]</f>
        <v>6.4340972398075458E-2</v>
      </c>
      <c r="W210" s="6">
        <v>5.1609782608695642</v>
      </c>
      <c r="X210" s="6">
        <v>7.8742391304347805</v>
      </c>
      <c r="Y210" s="6">
        <v>0</v>
      </c>
      <c r="Z210" s="6">
        <f>SUM(NonNurse[[#This Row],[Physical Therapist (PT) Hours]],NonNurse[[#This Row],[PT Assistant Hours]],NonNurse[[#This Row],[PT Aide Hours]])/NonNurse[[#This Row],[MDS Census]]</f>
        <v>7.5920486199037712E-2</v>
      </c>
      <c r="AA210" s="6">
        <v>0</v>
      </c>
      <c r="AB210" s="6">
        <v>0</v>
      </c>
      <c r="AC210" s="6">
        <v>0</v>
      </c>
      <c r="AD210" s="6">
        <v>0</v>
      </c>
      <c r="AE210" s="6">
        <v>0</v>
      </c>
      <c r="AF210" s="6">
        <v>0</v>
      </c>
      <c r="AG210" s="6">
        <v>0.70652173913043481</v>
      </c>
      <c r="AH210" s="1">
        <v>395479</v>
      </c>
      <c r="AI210">
        <v>3</v>
      </c>
    </row>
    <row r="211" spans="1:35" x14ac:dyDescent="0.25">
      <c r="A211" t="s">
        <v>721</v>
      </c>
      <c r="B211" t="s">
        <v>348</v>
      </c>
      <c r="C211" t="s">
        <v>869</v>
      </c>
      <c r="D211" t="s">
        <v>795</v>
      </c>
      <c r="E211" s="6">
        <v>65.956521739130437</v>
      </c>
      <c r="F211" s="6">
        <v>4.7826086956521738</v>
      </c>
      <c r="G211" s="6">
        <v>0.22554347826086957</v>
      </c>
      <c r="H211" s="6">
        <v>0.4847826086956521</v>
      </c>
      <c r="I211" s="6">
        <v>3.6739130434782608</v>
      </c>
      <c r="J211" s="6">
        <v>0</v>
      </c>
      <c r="K211" s="6">
        <v>0</v>
      </c>
      <c r="L211" s="6">
        <v>5.9317391304347815</v>
      </c>
      <c r="M211" s="6">
        <v>3.5951086956521738</v>
      </c>
      <c r="N211" s="6">
        <v>0</v>
      </c>
      <c r="O211" s="6">
        <f>SUM(NonNurse[[#This Row],[Qualified Social Work Staff Hours]],NonNurse[[#This Row],[Other Social Work Staff Hours]])/NonNurse[[#This Row],[MDS Census]]</f>
        <v>5.450725115359261E-2</v>
      </c>
      <c r="P211" s="6">
        <v>4.7581521739130439</v>
      </c>
      <c r="Q211" s="6">
        <v>6.2472826086956523</v>
      </c>
      <c r="R211" s="6">
        <f>SUM(NonNurse[[#This Row],[Qualified Activities Professional Hours]],NonNurse[[#This Row],[Other Activities Professional Hours]])/NonNurse[[#This Row],[MDS Census]]</f>
        <v>0.16685893210283453</v>
      </c>
      <c r="S211" s="6">
        <v>4.9402173913043477</v>
      </c>
      <c r="T211" s="6">
        <v>9.3994565217391308</v>
      </c>
      <c r="U211" s="6">
        <v>0</v>
      </c>
      <c r="V211" s="6">
        <f>SUM(NonNurse[[#This Row],[Occupational Therapist Hours]],NonNurse[[#This Row],[OT Assistant Hours]],NonNurse[[#This Row],[OT Aide Hours]])/NonNurse[[#This Row],[MDS Census]]</f>
        <v>0.21741100856954515</v>
      </c>
      <c r="W211" s="6">
        <v>4.4872826086956517</v>
      </c>
      <c r="X211" s="6">
        <v>5.9326086956521733</v>
      </c>
      <c r="Y211" s="6">
        <v>0</v>
      </c>
      <c r="Z211" s="6">
        <f>SUM(NonNurse[[#This Row],[Physical Therapist (PT) Hours]],NonNurse[[#This Row],[PT Assistant Hours]],NonNurse[[#This Row],[PT Aide Hours]])/NonNurse[[#This Row],[MDS Census]]</f>
        <v>0.15798121292023729</v>
      </c>
      <c r="AA211" s="6">
        <v>0</v>
      </c>
      <c r="AB211" s="6">
        <v>0</v>
      </c>
      <c r="AC211" s="6">
        <v>0</v>
      </c>
      <c r="AD211" s="6">
        <v>0</v>
      </c>
      <c r="AE211" s="6">
        <v>0</v>
      </c>
      <c r="AF211" s="6">
        <v>0</v>
      </c>
      <c r="AG211" s="6">
        <v>0</v>
      </c>
      <c r="AH211" s="1">
        <v>395592</v>
      </c>
      <c r="AI211">
        <v>3</v>
      </c>
    </row>
    <row r="212" spans="1:35" x14ac:dyDescent="0.25">
      <c r="A212" t="s">
        <v>721</v>
      </c>
      <c r="B212" t="s">
        <v>102</v>
      </c>
      <c r="C212" t="s">
        <v>818</v>
      </c>
      <c r="D212" t="s">
        <v>761</v>
      </c>
      <c r="E212" s="6">
        <v>87.173913043478265</v>
      </c>
      <c r="F212" s="6">
        <v>5.5652173913043477</v>
      </c>
      <c r="G212" s="6">
        <v>0</v>
      </c>
      <c r="H212" s="6">
        <v>0</v>
      </c>
      <c r="I212" s="6">
        <v>0</v>
      </c>
      <c r="J212" s="6">
        <v>0</v>
      </c>
      <c r="K212" s="6">
        <v>0</v>
      </c>
      <c r="L212" s="6">
        <v>4.4956521739130446</v>
      </c>
      <c r="M212" s="6">
        <v>5.25</v>
      </c>
      <c r="N212" s="6">
        <v>0</v>
      </c>
      <c r="O212" s="6">
        <f>SUM(NonNurse[[#This Row],[Qualified Social Work Staff Hours]],NonNurse[[#This Row],[Other Social Work Staff Hours]])/NonNurse[[#This Row],[MDS Census]]</f>
        <v>6.0224438902743142E-2</v>
      </c>
      <c r="P212" s="6">
        <v>5.6766304347826084</v>
      </c>
      <c r="Q212" s="6">
        <v>9.6494565217391308</v>
      </c>
      <c r="R212" s="6">
        <f>SUM(NonNurse[[#This Row],[Qualified Activities Professional Hours]],NonNurse[[#This Row],[Other Activities Professional Hours]])/NonNurse[[#This Row],[MDS Census]]</f>
        <v>0.17581047381546133</v>
      </c>
      <c r="S212" s="6">
        <v>3.7749999999999999</v>
      </c>
      <c r="T212" s="6">
        <v>7.5838043478260895</v>
      </c>
      <c r="U212" s="6">
        <v>0</v>
      </c>
      <c r="V212" s="6">
        <f>SUM(NonNurse[[#This Row],[Occupational Therapist Hours]],NonNurse[[#This Row],[OT Assistant Hours]],NonNurse[[#This Row],[OT Aide Hours]])/NonNurse[[#This Row],[MDS Census]]</f>
        <v>0.13030049875311722</v>
      </c>
      <c r="W212" s="6">
        <v>5.6521739130434785</v>
      </c>
      <c r="X212" s="6">
        <v>8.1027173913043473</v>
      </c>
      <c r="Y212" s="6">
        <v>0</v>
      </c>
      <c r="Z212" s="6">
        <f>SUM(NonNurse[[#This Row],[Physical Therapist (PT) Hours]],NonNurse[[#This Row],[PT Assistant Hours]],NonNurse[[#This Row],[PT Aide Hours]])/NonNurse[[#This Row],[MDS Census]]</f>
        <v>0.15778678304239399</v>
      </c>
      <c r="AA212" s="6">
        <v>0</v>
      </c>
      <c r="AB212" s="6">
        <v>0</v>
      </c>
      <c r="AC212" s="6">
        <v>0</v>
      </c>
      <c r="AD212" s="6">
        <v>0</v>
      </c>
      <c r="AE212" s="6">
        <v>0</v>
      </c>
      <c r="AF212" s="6">
        <v>0</v>
      </c>
      <c r="AG212" s="6">
        <v>0</v>
      </c>
      <c r="AH212" s="1">
        <v>395224</v>
      </c>
      <c r="AI212">
        <v>3</v>
      </c>
    </row>
    <row r="213" spans="1:35" x14ac:dyDescent="0.25">
      <c r="A213" t="s">
        <v>721</v>
      </c>
      <c r="B213" t="s">
        <v>114</v>
      </c>
      <c r="C213" t="s">
        <v>927</v>
      </c>
      <c r="D213" t="s">
        <v>777</v>
      </c>
      <c r="E213" s="6">
        <v>90.097826086956516</v>
      </c>
      <c r="F213" s="6">
        <v>5.4782608695652177</v>
      </c>
      <c r="G213" s="6">
        <v>0</v>
      </c>
      <c r="H213" s="6">
        <v>0</v>
      </c>
      <c r="I213" s="6">
        <v>0.98913043478260865</v>
      </c>
      <c r="J213" s="6">
        <v>0</v>
      </c>
      <c r="K213" s="6">
        <v>0</v>
      </c>
      <c r="L213" s="6">
        <v>3.9097826086956533</v>
      </c>
      <c r="M213" s="6">
        <v>5.9913043478260875</v>
      </c>
      <c r="N213" s="6">
        <v>0</v>
      </c>
      <c r="O213" s="6">
        <f>SUM(NonNurse[[#This Row],[Qualified Social Work Staff Hours]],NonNurse[[#This Row],[Other Social Work Staff Hours]])/NonNurse[[#This Row],[MDS Census]]</f>
        <v>6.6497768126432627E-2</v>
      </c>
      <c r="P213" s="6">
        <v>5.0793478260869573</v>
      </c>
      <c r="Q213" s="6">
        <v>6.6065217391304358</v>
      </c>
      <c r="R213" s="6">
        <f>SUM(NonNurse[[#This Row],[Qualified Activities Professional Hours]],NonNurse[[#This Row],[Other Activities Professional Hours]])/NonNurse[[#This Row],[MDS Census]]</f>
        <v>0.12970201471830139</v>
      </c>
      <c r="S213" s="6">
        <v>10.185869565217388</v>
      </c>
      <c r="T213" s="6">
        <v>0.4010869565217392</v>
      </c>
      <c r="U213" s="6">
        <v>0</v>
      </c>
      <c r="V213" s="6">
        <f>SUM(NonNurse[[#This Row],[Occupational Therapist Hours]],NonNurse[[#This Row],[OT Assistant Hours]],NonNurse[[#This Row],[OT Aide Hours]])/NonNurse[[#This Row],[MDS Census]]</f>
        <v>0.11750512727711422</v>
      </c>
      <c r="W213" s="6">
        <v>5.093478260869567</v>
      </c>
      <c r="X213" s="6">
        <v>4.8228260869565238</v>
      </c>
      <c r="Y213" s="6">
        <v>0</v>
      </c>
      <c r="Z213" s="6">
        <f>SUM(NonNurse[[#This Row],[Physical Therapist (PT) Hours]],NonNurse[[#This Row],[PT Assistant Hours]],NonNurse[[#This Row],[PT Aide Hours]])/NonNurse[[#This Row],[MDS Census]]</f>
        <v>0.11006152732537103</v>
      </c>
      <c r="AA213" s="6">
        <v>0</v>
      </c>
      <c r="AB213" s="6">
        <v>0</v>
      </c>
      <c r="AC213" s="6">
        <v>0</v>
      </c>
      <c r="AD213" s="6">
        <v>0</v>
      </c>
      <c r="AE213" s="6">
        <v>0</v>
      </c>
      <c r="AF213" s="6">
        <v>0</v>
      </c>
      <c r="AG213" s="6">
        <v>0</v>
      </c>
      <c r="AH213" s="1">
        <v>395249</v>
      </c>
      <c r="AI213">
        <v>3</v>
      </c>
    </row>
    <row r="214" spans="1:35" x14ac:dyDescent="0.25">
      <c r="A214" t="s">
        <v>721</v>
      </c>
      <c r="B214" t="s">
        <v>27</v>
      </c>
      <c r="C214" t="s">
        <v>848</v>
      </c>
      <c r="D214" t="s">
        <v>758</v>
      </c>
      <c r="E214" s="6">
        <v>115.95652173913044</v>
      </c>
      <c r="F214" s="6">
        <v>4.7826086956521738</v>
      </c>
      <c r="G214" s="6">
        <v>0</v>
      </c>
      <c r="H214" s="6">
        <v>0.2608695652173913</v>
      </c>
      <c r="I214" s="6">
        <v>4.0652173913043477</v>
      </c>
      <c r="J214" s="6">
        <v>0</v>
      </c>
      <c r="K214" s="6">
        <v>0</v>
      </c>
      <c r="L214" s="6">
        <v>3.9491304347826097</v>
      </c>
      <c r="M214" s="6">
        <v>7.8070652173913047</v>
      </c>
      <c r="N214" s="6">
        <v>1.486413043478261</v>
      </c>
      <c r="O214" s="6">
        <f>SUM(NonNurse[[#This Row],[Qualified Social Work Staff Hours]],NonNurse[[#This Row],[Other Social Work Staff Hours]])/NonNurse[[#This Row],[MDS Census]]</f>
        <v>8.0146231721034883E-2</v>
      </c>
      <c r="P214" s="6">
        <v>3.3913043478260869</v>
      </c>
      <c r="Q214" s="6">
        <v>11.320652173913043</v>
      </c>
      <c r="R214" s="6">
        <f>SUM(NonNurse[[#This Row],[Qualified Activities Professional Hours]],NonNurse[[#This Row],[Other Activities Professional Hours]])/NonNurse[[#This Row],[MDS Census]]</f>
        <v>0.1268747656542932</v>
      </c>
      <c r="S214" s="6">
        <v>8.2294565217391327</v>
      </c>
      <c r="T214" s="6">
        <v>1.8146739130434781</v>
      </c>
      <c r="U214" s="6">
        <v>0</v>
      </c>
      <c r="V214" s="6">
        <f>SUM(NonNurse[[#This Row],[Occupational Therapist Hours]],NonNurse[[#This Row],[OT Assistant Hours]],NonNurse[[#This Row],[OT Aide Hours]])/NonNurse[[#This Row],[MDS Census]]</f>
        <v>8.661979752530935E-2</v>
      </c>
      <c r="W214" s="6">
        <v>4.4442391304347826</v>
      </c>
      <c r="X214" s="6">
        <v>10.146739130434781</v>
      </c>
      <c r="Y214" s="6">
        <v>1.1086956521739131</v>
      </c>
      <c r="Z214" s="6">
        <f>SUM(NonNurse[[#This Row],[Physical Therapist (PT) Hours]],NonNurse[[#This Row],[PT Assistant Hours]],NonNurse[[#This Row],[PT Aide Hours]])/NonNurse[[#This Row],[MDS Census]]</f>
        <v>0.1353927634045744</v>
      </c>
      <c r="AA214" s="6">
        <v>0</v>
      </c>
      <c r="AB214" s="6">
        <v>7.5760869565217392</v>
      </c>
      <c r="AC214" s="6">
        <v>0</v>
      </c>
      <c r="AD214" s="6">
        <v>0</v>
      </c>
      <c r="AE214" s="6">
        <v>0</v>
      </c>
      <c r="AF214" s="6">
        <v>0</v>
      </c>
      <c r="AG214" s="6">
        <v>0</v>
      </c>
      <c r="AH214" s="1">
        <v>395016</v>
      </c>
      <c r="AI214">
        <v>3</v>
      </c>
    </row>
    <row r="215" spans="1:35" x14ac:dyDescent="0.25">
      <c r="A215" t="s">
        <v>721</v>
      </c>
      <c r="B215" t="s">
        <v>118</v>
      </c>
      <c r="C215" t="s">
        <v>948</v>
      </c>
      <c r="D215" t="s">
        <v>736</v>
      </c>
      <c r="E215" s="6">
        <v>104.26086956521739</v>
      </c>
      <c r="F215" s="6">
        <v>5.2527173913043477</v>
      </c>
      <c r="G215" s="6">
        <v>6.5217391304347824E-2</v>
      </c>
      <c r="H215" s="6">
        <v>0.52173913043478259</v>
      </c>
      <c r="I215" s="6">
        <v>3.3586956521739131</v>
      </c>
      <c r="J215" s="6">
        <v>0</v>
      </c>
      <c r="K215" s="6">
        <v>0</v>
      </c>
      <c r="L215" s="6">
        <v>4.2527173913043477</v>
      </c>
      <c r="M215" s="6">
        <v>4.9130434782608692</v>
      </c>
      <c r="N215" s="6">
        <v>0</v>
      </c>
      <c r="O215" s="6">
        <f>SUM(NonNurse[[#This Row],[Qualified Social Work Staff Hours]],NonNurse[[#This Row],[Other Social Work Staff Hours]])/NonNurse[[#This Row],[MDS Census]]</f>
        <v>4.7122602168473728E-2</v>
      </c>
      <c r="P215" s="6">
        <v>4.7336956521739131</v>
      </c>
      <c r="Q215" s="6">
        <v>13.644021739130435</v>
      </c>
      <c r="R215" s="6">
        <f>SUM(NonNurse[[#This Row],[Qualified Activities Professional Hours]],NonNurse[[#This Row],[Other Activities Professional Hours]])/NonNurse[[#This Row],[MDS Census]]</f>
        <v>0.17626668056713929</v>
      </c>
      <c r="S215" s="6">
        <v>5.4048913043478262</v>
      </c>
      <c r="T215" s="6">
        <v>3.7798913043478262</v>
      </c>
      <c r="U215" s="6">
        <v>0</v>
      </c>
      <c r="V215" s="6">
        <f>SUM(NonNurse[[#This Row],[Occupational Therapist Hours]],NonNurse[[#This Row],[OT Assistant Hours]],NonNurse[[#This Row],[OT Aide Hours]])/NonNurse[[#This Row],[MDS Census]]</f>
        <v>8.8094245204336952E-2</v>
      </c>
      <c r="W215" s="6">
        <v>5.3396739130434785</v>
      </c>
      <c r="X215" s="6">
        <v>3.5163043478260869</v>
      </c>
      <c r="Y215" s="6">
        <v>0</v>
      </c>
      <c r="Z215" s="6">
        <f>SUM(NonNurse[[#This Row],[Physical Therapist (PT) Hours]],NonNurse[[#This Row],[PT Assistant Hours]],NonNurse[[#This Row],[PT Aide Hours]])/NonNurse[[#This Row],[MDS Census]]</f>
        <v>8.4940575479566321E-2</v>
      </c>
      <c r="AA215" s="6">
        <v>0</v>
      </c>
      <c r="AB215" s="6">
        <v>0</v>
      </c>
      <c r="AC215" s="6">
        <v>0</v>
      </c>
      <c r="AD215" s="6">
        <v>0</v>
      </c>
      <c r="AE215" s="6">
        <v>0</v>
      </c>
      <c r="AF215" s="6">
        <v>0</v>
      </c>
      <c r="AG215" s="6">
        <v>0</v>
      </c>
      <c r="AH215" s="1">
        <v>395256</v>
      </c>
      <c r="AI215">
        <v>3</v>
      </c>
    </row>
    <row r="216" spans="1:35" x14ac:dyDescent="0.25">
      <c r="A216" t="s">
        <v>721</v>
      </c>
      <c r="B216" t="s">
        <v>130</v>
      </c>
      <c r="C216" t="s">
        <v>892</v>
      </c>
      <c r="D216" t="s">
        <v>767</v>
      </c>
      <c r="E216" s="6">
        <v>74.717391304347828</v>
      </c>
      <c r="F216" s="6">
        <v>5.1304347826086953</v>
      </c>
      <c r="G216" s="6">
        <v>0</v>
      </c>
      <c r="H216" s="6">
        <v>0.40217391304347827</v>
      </c>
      <c r="I216" s="6">
        <v>4.3478260869565215</v>
      </c>
      <c r="J216" s="6">
        <v>0</v>
      </c>
      <c r="K216" s="6">
        <v>0</v>
      </c>
      <c r="L216" s="6">
        <v>0.96467391304347827</v>
      </c>
      <c r="M216" s="6">
        <v>4.1793478260869561</v>
      </c>
      <c r="N216" s="6">
        <v>0</v>
      </c>
      <c r="O216" s="6">
        <f>SUM(NonNurse[[#This Row],[Qualified Social Work Staff Hours]],NonNurse[[#This Row],[Other Social Work Staff Hours]])/NonNurse[[#This Row],[MDS Census]]</f>
        <v>5.5935408786732609E-2</v>
      </c>
      <c r="P216" s="6">
        <v>4.4402173913043477</v>
      </c>
      <c r="Q216" s="6">
        <v>10.703804347826088</v>
      </c>
      <c r="R216" s="6">
        <f>SUM(NonNurse[[#This Row],[Qualified Activities Professional Hours]],NonNurse[[#This Row],[Other Activities Professional Hours]])/NonNurse[[#This Row],[MDS Census]]</f>
        <v>0.20268402676752983</v>
      </c>
      <c r="S216" s="6">
        <v>5.7418478260869561</v>
      </c>
      <c r="T216" s="6">
        <v>0</v>
      </c>
      <c r="U216" s="6">
        <v>0</v>
      </c>
      <c r="V216" s="6">
        <f>SUM(NonNurse[[#This Row],[Occupational Therapist Hours]],NonNurse[[#This Row],[OT Assistant Hours]],NonNurse[[#This Row],[OT Aide Hours]])/NonNurse[[#This Row],[MDS Census]]</f>
        <v>7.6847541460576083E-2</v>
      </c>
      <c r="W216" s="6">
        <v>5.6636956521739128</v>
      </c>
      <c r="X216" s="6">
        <v>5.1413043478260869</v>
      </c>
      <c r="Y216" s="6">
        <v>0</v>
      </c>
      <c r="Z216" s="6">
        <f>SUM(NonNurse[[#This Row],[Physical Therapist (PT) Hours]],NonNurse[[#This Row],[PT Assistant Hours]],NonNurse[[#This Row],[PT Aide Hours]])/NonNurse[[#This Row],[MDS Census]]</f>
        <v>0.14461157986616235</v>
      </c>
      <c r="AA216" s="6">
        <v>0</v>
      </c>
      <c r="AB216" s="6">
        <v>0</v>
      </c>
      <c r="AC216" s="6">
        <v>0</v>
      </c>
      <c r="AD216" s="6">
        <v>0</v>
      </c>
      <c r="AE216" s="6">
        <v>0</v>
      </c>
      <c r="AF216" s="6">
        <v>0</v>
      </c>
      <c r="AG216" s="6">
        <v>0</v>
      </c>
      <c r="AH216" s="1">
        <v>395277</v>
      </c>
      <c r="AI216">
        <v>3</v>
      </c>
    </row>
    <row r="217" spans="1:35" x14ac:dyDescent="0.25">
      <c r="A217" t="s">
        <v>721</v>
      </c>
      <c r="B217" t="s">
        <v>608</v>
      </c>
      <c r="C217" t="s">
        <v>1031</v>
      </c>
      <c r="D217" t="s">
        <v>768</v>
      </c>
      <c r="E217" s="6">
        <v>71.945652173913047</v>
      </c>
      <c r="F217" s="6">
        <v>4.7826086956521738</v>
      </c>
      <c r="G217" s="6">
        <v>0.89673913043478259</v>
      </c>
      <c r="H217" s="6">
        <v>0.72554347826086951</v>
      </c>
      <c r="I217" s="6">
        <v>12.445652173913043</v>
      </c>
      <c r="J217" s="6">
        <v>0</v>
      </c>
      <c r="K217" s="6">
        <v>0</v>
      </c>
      <c r="L217" s="6">
        <v>8.0143478260869596</v>
      </c>
      <c r="M217" s="6">
        <v>5.9239130434782608</v>
      </c>
      <c r="N217" s="6">
        <v>0</v>
      </c>
      <c r="O217" s="6">
        <f>SUM(NonNurse[[#This Row],[Qualified Social Work Staff Hours]],NonNurse[[#This Row],[Other Social Work Staff Hours]])/NonNurse[[#This Row],[MDS Census]]</f>
        <v>8.2338721861308348E-2</v>
      </c>
      <c r="P217" s="6">
        <v>4.8043478260869561</v>
      </c>
      <c r="Q217" s="6">
        <v>29.997282608695652</v>
      </c>
      <c r="R217" s="6">
        <f>SUM(NonNurse[[#This Row],[Qualified Activities Professional Hours]],NonNurse[[#This Row],[Other Activities Professional Hours]])/NonNurse[[#This Row],[MDS Census]]</f>
        <v>0.48372110590723671</v>
      </c>
      <c r="S217" s="6">
        <v>4.8823913043478262</v>
      </c>
      <c r="T217" s="6">
        <v>13.034239130434786</v>
      </c>
      <c r="U217" s="6">
        <v>0</v>
      </c>
      <c r="V217" s="6">
        <f>SUM(NonNurse[[#This Row],[Occupational Therapist Hours]],NonNurse[[#This Row],[OT Assistant Hours]],NonNurse[[#This Row],[OT Aide Hours]])/NonNurse[[#This Row],[MDS Census]]</f>
        <v>0.24903006496449617</v>
      </c>
      <c r="W217" s="6">
        <v>9.0355434782608661</v>
      </c>
      <c r="X217" s="6">
        <v>4.6396739130434792</v>
      </c>
      <c r="Y217" s="6">
        <v>2.4782608695652173</v>
      </c>
      <c r="Z217" s="6">
        <f>SUM(NonNurse[[#This Row],[Physical Therapist (PT) Hours]],NonNurse[[#This Row],[PT Assistant Hours]],NonNurse[[#This Row],[PT Aide Hours]])/NonNurse[[#This Row],[MDS Census]]</f>
        <v>0.22452334189454595</v>
      </c>
      <c r="AA217" s="6">
        <v>0</v>
      </c>
      <c r="AB217" s="6">
        <v>0</v>
      </c>
      <c r="AC217" s="6">
        <v>0</v>
      </c>
      <c r="AD217" s="6">
        <v>0</v>
      </c>
      <c r="AE217" s="6">
        <v>0</v>
      </c>
      <c r="AF217" s="6">
        <v>0</v>
      </c>
      <c r="AG217" s="6">
        <v>0</v>
      </c>
      <c r="AH217" s="1">
        <v>396048</v>
      </c>
      <c r="AI217">
        <v>3</v>
      </c>
    </row>
    <row r="218" spans="1:35" x14ac:dyDescent="0.25">
      <c r="A218" t="s">
        <v>721</v>
      </c>
      <c r="B218" t="s">
        <v>440</v>
      </c>
      <c r="C218" t="s">
        <v>836</v>
      </c>
      <c r="D218" t="s">
        <v>781</v>
      </c>
      <c r="E218" s="6">
        <v>73.717391304347828</v>
      </c>
      <c r="F218" s="6">
        <v>5.3913043478260869</v>
      </c>
      <c r="G218" s="6">
        <v>0.55434782608695654</v>
      </c>
      <c r="H218" s="6">
        <v>0.81793478260869568</v>
      </c>
      <c r="I218" s="6">
        <v>5.5217391304347823</v>
      </c>
      <c r="J218" s="6">
        <v>0</v>
      </c>
      <c r="K218" s="6">
        <v>0</v>
      </c>
      <c r="L218" s="6">
        <v>4.8990217391304354</v>
      </c>
      <c r="M218" s="6">
        <v>5.2173913043478262</v>
      </c>
      <c r="N218" s="6">
        <v>0</v>
      </c>
      <c r="O218" s="6">
        <f>SUM(NonNurse[[#This Row],[Qualified Social Work Staff Hours]],NonNurse[[#This Row],[Other Social Work Staff Hours]])/NonNurse[[#This Row],[MDS Census]]</f>
        <v>7.077558242406369E-2</v>
      </c>
      <c r="P218" s="6">
        <v>4.2608695652173916</v>
      </c>
      <c r="Q218" s="6">
        <v>10.070652173913043</v>
      </c>
      <c r="R218" s="6">
        <f>SUM(NonNurse[[#This Row],[Qualified Activities Professional Hours]],NonNurse[[#This Row],[Other Activities Professional Hours]])/NonNurse[[#This Row],[MDS Census]]</f>
        <v>0.19441167797109996</v>
      </c>
      <c r="S218" s="6">
        <v>4.0682608695652158</v>
      </c>
      <c r="T218" s="6">
        <v>8.2470652173913059</v>
      </c>
      <c r="U218" s="6">
        <v>0</v>
      </c>
      <c r="V218" s="6">
        <f>SUM(NonNurse[[#This Row],[Occupational Therapist Hours]],NonNurse[[#This Row],[OT Assistant Hours]],NonNurse[[#This Row],[OT Aide Hours]])/NonNurse[[#This Row],[MDS Census]]</f>
        <v>0.16706133883810084</v>
      </c>
      <c r="W218" s="6">
        <v>3.9468478260869575</v>
      </c>
      <c r="X218" s="6">
        <v>9.7604347826086943</v>
      </c>
      <c r="Y218" s="6">
        <v>0</v>
      </c>
      <c r="Z218" s="6">
        <f>SUM(NonNurse[[#This Row],[Physical Therapist (PT) Hours]],NonNurse[[#This Row],[PT Assistant Hours]],NonNurse[[#This Row],[PT Aide Hours]])/NonNurse[[#This Row],[MDS Census]]</f>
        <v>0.18594367443232082</v>
      </c>
      <c r="AA218" s="6">
        <v>0</v>
      </c>
      <c r="AB218" s="6">
        <v>0</v>
      </c>
      <c r="AC218" s="6">
        <v>0</v>
      </c>
      <c r="AD218" s="6">
        <v>0</v>
      </c>
      <c r="AE218" s="6">
        <v>0</v>
      </c>
      <c r="AF218" s="6">
        <v>0</v>
      </c>
      <c r="AG218" s="6">
        <v>0</v>
      </c>
      <c r="AH218" s="1">
        <v>395726</v>
      </c>
      <c r="AI218">
        <v>3</v>
      </c>
    </row>
    <row r="219" spans="1:35" x14ac:dyDescent="0.25">
      <c r="A219" t="s">
        <v>721</v>
      </c>
      <c r="B219" t="s">
        <v>668</v>
      </c>
      <c r="C219" t="s">
        <v>808</v>
      </c>
      <c r="D219" t="s">
        <v>768</v>
      </c>
      <c r="E219" s="6">
        <v>21.934782608695652</v>
      </c>
      <c r="F219" s="6">
        <v>2.347826086956522</v>
      </c>
      <c r="G219" s="6">
        <v>0.60869565217391308</v>
      </c>
      <c r="H219" s="6">
        <v>0.13043478260869565</v>
      </c>
      <c r="I219" s="6">
        <v>0</v>
      </c>
      <c r="J219" s="6">
        <v>0</v>
      </c>
      <c r="K219" s="6">
        <v>0</v>
      </c>
      <c r="L219" s="6">
        <v>1.4701086956521738</v>
      </c>
      <c r="M219" s="6">
        <v>1.9565217391304348</v>
      </c>
      <c r="N219" s="6">
        <v>5.6739130434782608</v>
      </c>
      <c r="O219" s="6">
        <f>SUM(NonNurse[[#This Row],[Qualified Social Work Staff Hours]],NonNurse[[#This Row],[Other Social Work Staff Hours]])/NonNurse[[#This Row],[MDS Census]]</f>
        <v>0.34786917740336964</v>
      </c>
      <c r="P219" s="6">
        <v>0</v>
      </c>
      <c r="Q219" s="6">
        <v>0</v>
      </c>
      <c r="R219" s="6">
        <f>SUM(NonNurse[[#This Row],[Qualified Activities Professional Hours]],NonNurse[[#This Row],[Other Activities Professional Hours]])/NonNurse[[#This Row],[MDS Census]]</f>
        <v>0</v>
      </c>
      <c r="S219" s="6">
        <v>2.614782608695652</v>
      </c>
      <c r="T219" s="6">
        <v>8.1222826086956523</v>
      </c>
      <c r="U219" s="6">
        <v>0</v>
      </c>
      <c r="V219" s="6">
        <f>SUM(NonNurse[[#This Row],[Occupational Therapist Hours]],NonNurse[[#This Row],[OT Assistant Hours]],NonNurse[[#This Row],[OT Aide Hours]])/NonNurse[[#This Row],[MDS Census]]</f>
        <v>0.48949950445986123</v>
      </c>
      <c r="W219" s="6">
        <v>6.1956521739130439</v>
      </c>
      <c r="X219" s="6">
        <v>8.1172826086956515</v>
      </c>
      <c r="Y219" s="6">
        <v>0</v>
      </c>
      <c r="Z219" s="6">
        <f>SUM(NonNurse[[#This Row],[Physical Therapist (PT) Hours]],NonNurse[[#This Row],[PT Assistant Hours]],NonNurse[[#This Row],[PT Aide Hours]])/NonNurse[[#This Row],[MDS Census]]</f>
        <v>0.65252229930624384</v>
      </c>
      <c r="AA219" s="6">
        <v>0</v>
      </c>
      <c r="AB219" s="6">
        <v>0</v>
      </c>
      <c r="AC219" s="6">
        <v>0</v>
      </c>
      <c r="AD219" s="6">
        <v>0</v>
      </c>
      <c r="AE219" s="6">
        <v>0</v>
      </c>
      <c r="AF219" s="6">
        <v>0</v>
      </c>
      <c r="AG219" s="6">
        <v>0</v>
      </c>
      <c r="AH219" s="1">
        <v>396138</v>
      </c>
      <c r="AI219">
        <v>3</v>
      </c>
    </row>
    <row r="220" spans="1:35" x14ac:dyDescent="0.25">
      <c r="A220" t="s">
        <v>721</v>
      </c>
      <c r="B220" t="s">
        <v>646</v>
      </c>
      <c r="C220" t="s">
        <v>830</v>
      </c>
      <c r="D220" t="s">
        <v>739</v>
      </c>
      <c r="E220" s="6">
        <v>89.434782608695656</v>
      </c>
      <c r="F220" s="6">
        <v>11.478260869565217</v>
      </c>
      <c r="G220" s="6">
        <v>0.10869565217391304</v>
      </c>
      <c r="H220" s="6">
        <v>0.53260869565217395</v>
      </c>
      <c r="I220" s="6">
        <v>0.86956521739130432</v>
      </c>
      <c r="J220" s="6">
        <v>0</v>
      </c>
      <c r="K220" s="6">
        <v>0</v>
      </c>
      <c r="L220" s="6">
        <v>2.5781521739130433</v>
      </c>
      <c r="M220" s="6">
        <v>5.6007608695652156</v>
      </c>
      <c r="N220" s="6">
        <v>0</v>
      </c>
      <c r="O220" s="6">
        <f>SUM(NonNurse[[#This Row],[Qualified Social Work Staff Hours]],NonNurse[[#This Row],[Other Social Work Staff Hours]])/NonNurse[[#This Row],[MDS Census]]</f>
        <v>6.2623966942148737E-2</v>
      </c>
      <c r="P220" s="6">
        <v>5.7391304347826084</v>
      </c>
      <c r="Q220" s="6">
        <v>27.204673913043479</v>
      </c>
      <c r="R220" s="6">
        <f>SUM(NonNurse[[#This Row],[Qualified Activities Professional Hours]],NonNurse[[#This Row],[Other Activities Professional Hours]])/NonNurse[[#This Row],[MDS Census]]</f>
        <v>0.36835561497326202</v>
      </c>
      <c r="S220" s="6">
        <v>2.8031521739130425</v>
      </c>
      <c r="T220" s="6">
        <v>5.155434782608693</v>
      </c>
      <c r="U220" s="6">
        <v>0</v>
      </c>
      <c r="V220" s="6">
        <f>SUM(NonNurse[[#This Row],[Occupational Therapist Hours]],NonNurse[[#This Row],[OT Assistant Hours]],NonNurse[[#This Row],[OT Aide Hours]])/NonNurse[[#This Row],[MDS Census]]</f>
        <v>8.8987603305785076E-2</v>
      </c>
      <c r="W220" s="6">
        <v>5.4131521739130433</v>
      </c>
      <c r="X220" s="6">
        <v>5.5068478260869549</v>
      </c>
      <c r="Y220" s="6">
        <v>0</v>
      </c>
      <c r="Z220" s="6">
        <f>SUM(NonNurse[[#This Row],[Physical Therapist (PT) Hours]],NonNurse[[#This Row],[PT Assistant Hours]],NonNurse[[#This Row],[PT Aide Hours]])/NonNurse[[#This Row],[MDS Census]]</f>
        <v>0.12210014584346132</v>
      </c>
      <c r="AA220" s="6">
        <v>0</v>
      </c>
      <c r="AB220" s="6">
        <v>5.1630434782608692</v>
      </c>
      <c r="AC220" s="6">
        <v>0</v>
      </c>
      <c r="AD220" s="6">
        <v>0</v>
      </c>
      <c r="AE220" s="6">
        <v>0</v>
      </c>
      <c r="AF220" s="6">
        <v>0</v>
      </c>
      <c r="AG220" s="6">
        <v>0</v>
      </c>
      <c r="AH220" s="1">
        <v>396106</v>
      </c>
      <c r="AI220">
        <v>3</v>
      </c>
    </row>
    <row r="221" spans="1:35" x14ac:dyDescent="0.25">
      <c r="A221" t="s">
        <v>721</v>
      </c>
      <c r="B221" t="s">
        <v>33</v>
      </c>
      <c r="C221" t="s">
        <v>907</v>
      </c>
      <c r="D221" t="s">
        <v>753</v>
      </c>
      <c r="E221" s="6">
        <v>71.076086956521735</v>
      </c>
      <c r="F221" s="6">
        <v>8.2336956521739122</v>
      </c>
      <c r="G221" s="6">
        <v>0.4891304347826087</v>
      </c>
      <c r="H221" s="6">
        <v>0.95652173913043481</v>
      </c>
      <c r="I221" s="6">
        <v>3.597826086956522</v>
      </c>
      <c r="J221" s="6">
        <v>0</v>
      </c>
      <c r="K221" s="6">
        <v>2.6673913043478259</v>
      </c>
      <c r="L221" s="6">
        <v>4.4750000000000014</v>
      </c>
      <c r="M221" s="6">
        <v>0</v>
      </c>
      <c r="N221" s="6">
        <v>7.0380434782608718</v>
      </c>
      <c r="O221" s="6">
        <f>SUM(NonNurse[[#This Row],[Qualified Social Work Staff Hours]],NonNurse[[#This Row],[Other Social Work Staff Hours]])/NonNurse[[#This Row],[MDS Census]]</f>
        <v>9.9021257072946969E-2</v>
      </c>
      <c r="P221" s="6">
        <v>22.196195652173913</v>
      </c>
      <c r="Q221" s="6">
        <v>0</v>
      </c>
      <c r="R221" s="6">
        <f>SUM(NonNurse[[#This Row],[Qualified Activities Professional Hours]],NonNurse[[#This Row],[Other Activities Professional Hours]])/NonNurse[[#This Row],[MDS Census]]</f>
        <v>0.31228781159198654</v>
      </c>
      <c r="S221" s="6">
        <v>4.7804347826086957</v>
      </c>
      <c r="T221" s="6">
        <v>0.64347826086956517</v>
      </c>
      <c r="U221" s="6">
        <v>0</v>
      </c>
      <c r="V221" s="6">
        <f>SUM(NonNurse[[#This Row],[Occupational Therapist Hours]],NonNurse[[#This Row],[OT Assistant Hours]],NonNurse[[#This Row],[OT Aide Hours]])/NonNurse[[#This Row],[MDS Census]]</f>
        <v>7.6311362593668761E-2</v>
      </c>
      <c r="W221" s="6">
        <v>4.9815217391304341</v>
      </c>
      <c r="X221" s="6">
        <v>7.0945652173913007</v>
      </c>
      <c r="Y221" s="6">
        <v>0</v>
      </c>
      <c r="Z221" s="6">
        <f>SUM(NonNurse[[#This Row],[Physical Therapist (PT) Hours]],NonNurse[[#This Row],[PT Assistant Hours]],NonNurse[[#This Row],[PT Aide Hours]])/NonNurse[[#This Row],[MDS Census]]</f>
        <v>0.16990365499311816</v>
      </c>
      <c r="AA221" s="6">
        <v>0</v>
      </c>
      <c r="AB221" s="6">
        <v>0</v>
      </c>
      <c r="AC221" s="6">
        <v>0</v>
      </c>
      <c r="AD221" s="6">
        <v>0</v>
      </c>
      <c r="AE221" s="6">
        <v>0</v>
      </c>
      <c r="AF221" s="6">
        <v>0</v>
      </c>
      <c r="AG221" s="6">
        <v>0.51630434782608692</v>
      </c>
      <c r="AH221" s="1">
        <v>395031</v>
      </c>
      <c r="AI221">
        <v>3</v>
      </c>
    </row>
    <row r="222" spans="1:35" x14ac:dyDescent="0.25">
      <c r="A222" t="s">
        <v>721</v>
      </c>
      <c r="B222" t="s">
        <v>376</v>
      </c>
      <c r="C222" t="s">
        <v>1053</v>
      </c>
      <c r="D222" t="s">
        <v>738</v>
      </c>
      <c r="E222" s="6">
        <v>45.260869565217391</v>
      </c>
      <c r="F222" s="6">
        <v>6.0434782608695654</v>
      </c>
      <c r="G222" s="6">
        <v>0.60869565217391308</v>
      </c>
      <c r="H222" s="6">
        <v>0.40217391304347827</v>
      </c>
      <c r="I222" s="6">
        <v>1.25</v>
      </c>
      <c r="J222" s="6">
        <v>0</v>
      </c>
      <c r="K222" s="6">
        <v>0</v>
      </c>
      <c r="L222" s="6">
        <v>4.5849999999999991</v>
      </c>
      <c r="M222" s="6">
        <v>4.2608695652173916</v>
      </c>
      <c r="N222" s="6">
        <v>7.3369565217391311E-2</v>
      </c>
      <c r="O222" s="6">
        <f>SUM(NonNurse[[#This Row],[Qualified Social Work Staff Hours]],NonNurse[[#This Row],[Other Social Work Staff Hours]])/NonNurse[[#This Row],[MDS Census]]</f>
        <v>9.5761287223823266E-2</v>
      </c>
      <c r="P222" s="6">
        <v>2.4375</v>
      </c>
      <c r="Q222" s="6">
        <v>0.11684782608695653</v>
      </c>
      <c r="R222" s="6">
        <f>SUM(NonNurse[[#This Row],[Qualified Activities Professional Hours]],NonNurse[[#This Row],[Other Activities Professional Hours]])/NonNurse[[#This Row],[MDS Census]]</f>
        <v>5.643611911623439E-2</v>
      </c>
      <c r="S222" s="6">
        <v>5.922065217391304</v>
      </c>
      <c r="T222" s="6">
        <v>5.6978260869565212</v>
      </c>
      <c r="U222" s="6">
        <v>0</v>
      </c>
      <c r="V222" s="6">
        <f>SUM(NonNurse[[#This Row],[Occupational Therapist Hours]],NonNurse[[#This Row],[OT Assistant Hours]],NonNurse[[#This Row],[OT Aide Hours]])/NonNurse[[#This Row],[MDS Census]]</f>
        <v>0.25673150816522572</v>
      </c>
      <c r="W222" s="6">
        <v>2.988695652173913</v>
      </c>
      <c r="X222" s="6">
        <v>6.134130434782608</v>
      </c>
      <c r="Y222" s="6">
        <v>0</v>
      </c>
      <c r="Z222" s="6">
        <f>SUM(NonNurse[[#This Row],[Physical Therapist (PT) Hours]],NonNurse[[#This Row],[PT Assistant Hours]],NonNurse[[#This Row],[PT Aide Hours]])/NonNurse[[#This Row],[MDS Census]]</f>
        <v>0.20156099903938521</v>
      </c>
      <c r="AA222" s="6">
        <v>0</v>
      </c>
      <c r="AB222" s="6">
        <v>0</v>
      </c>
      <c r="AC222" s="6">
        <v>0</v>
      </c>
      <c r="AD222" s="6">
        <v>0</v>
      </c>
      <c r="AE222" s="6">
        <v>0</v>
      </c>
      <c r="AF222" s="6">
        <v>0</v>
      </c>
      <c r="AG222" s="6">
        <v>0</v>
      </c>
      <c r="AH222" s="1">
        <v>395633</v>
      </c>
      <c r="AI222">
        <v>3</v>
      </c>
    </row>
    <row r="223" spans="1:35" x14ac:dyDescent="0.25">
      <c r="A223" t="s">
        <v>721</v>
      </c>
      <c r="B223" t="s">
        <v>514</v>
      </c>
      <c r="C223" t="s">
        <v>974</v>
      </c>
      <c r="D223" t="s">
        <v>756</v>
      </c>
      <c r="E223" s="6">
        <v>47.608695652173914</v>
      </c>
      <c r="F223" s="6">
        <v>4.7826086956521738</v>
      </c>
      <c r="G223" s="6">
        <v>0.33152173913043476</v>
      </c>
      <c r="H223" s="6">
        <v>0</v>
      </c>
      <c r="I223" s="6">
        <v>3.5869565217391304</v>
      </c>
      <c r="J223" s="6">
        <v>0</v>
      </c>
      <c r="K223" s="6">
        <v>0</v>
      </c>
      <c r="L223" s="6">
        <v>2.2530434782608704</v>
      </c>
      <c r="M223" s="6">
        <v>3.9130434782608696</v>
      </c>
      <c r="N223" s="6">
        <v>3.5706521739130435</v>
      </c>
      <c r="O223" s="6">
        <f>SUM(NonNurse[[#This Row],[Qualified Social Work Staff Hours]],NonNurse[[#This Row],[Other Social Work Staff Hours]])/NonNurse[[#This Row],[MDS Census]]</f>
        <v>0.15719178082191781</v>
      </c>
      <c r="P223" s="6">
        <v>14.600543478260869</v>
      </c>
      <c r="Q223" s="6">
        <v>13.339673913043478</v>
      </c>
      <c r="R223" s="6">
        <f>SUM(NonNurse[[#This Row],[Qualified Activities Professional Hours]],NonNurse[[#This Row],[Other Activities Professional Hours]])/NonNurse[[#This Row],[MDS Census]]</f>
        <v>0.58687214611872141</v>
      </c>
      <c r="S223" s="6">
        <v>5.9206521739130435</v>
      </c>
      <c r="T223" s="6">
        <v>3.1535869565217389</v>
      </c>
      <c r="U223" s="6">
        <v>0</v>
      </c>
      <c r="V223" s="6">
        <f>SUM(NonNurse[[#This Row],[Occupational Therapist Hours]],NonNurse[[#This Row],[OT Assistant Hours]],NonNurse[[#This Row],[OT Aide Hours]])/NonNurse[[#This Row],[MDS Census]]</f>
        <v>0.19060045662100458</v>
      </c>
      <c r="W223" s="6">
        <v>2.8829347826086953</v>
      </c>
      <c r="X223" s="6">
        <v>2.3916304347826096</v>
      </c>
      <c r="Y223" s="6">
        <v>0</v>
      </c>
      <c r="Z223" s="6">
        <f>SUM(NonNurse[[#This Row],[Physical Therapist (PT) Hours]],NonNurse[[#This Row],[PT Assistant Hours]],NonNurse[[#This Row],[PT Aide Hours]])/NonNurse[[#This Row],[MDS Census]]</f>
        <v>0.11078995433789955</v>
      </c>
      <c r="AA223" s="6">
        <v>0</v>
      </c>
      <c r="AB223" s="6">
        <v>0</v>
      </c>
      <c r="AC223" s="6">
        <v>0</v>
      </c>
      <c r="AD223" s="6">
        <v>0</v>
      </c>
      <c r="AE223" s="6">
        <v>0</v>
      </c>
      <c r="AF223" s="6">
        <v>0</v>
      </c>
      <c r="AG223" s="6">
        <v>0</v>
      </c>
      <c r="AH223" s="1">
        <v>395833</v>
      </c>
      <c r="AI223">
        <v>3</v>
      </c>
    </row>
    <row r="224" spans="1:35" x14ac:dyDescent="0.25">
      <c r="A224" t="s">
        <v>721</v>
      </c>
      <c r="B224" t="s">
        <v>651</v>
      </c>
      <c r="C224" t="s">
        <v>1088</v>
      </c>
      <c r="D224" t="s">
        <v>736</v>
      </c>
      <c r="E224" s="6">
        <v>42.858695652173914</v>
      </c>
      <c r="F224" s="6">
        <v>4.8507608695652173</v>
      </c>
      <c r="G224" s="6">
        <v>0.56521739130434778</v>
      </c>
      <c r="H224" s="6">
        <v>0</v>
      </c>
      <c r="I224" s="6">
        <v>5.3913043478260869</v>
      </c>
      <c r="J224" s="6">
        <v>0</v>
      </c>
      <c r="K224" s="6">
        <v>0</v>
      </c>
      <c r="L224" s="6">
        <v>2.4266304347826084</v>
      </c>
      <c r="M224" s="6">
        <v>1.7826086956521738</v>
      </c>
      <c r="N224" s="6">
        <v>0</v>
      </c>
      <c r="O224" s="6">
        <f>SUM(NonNurse[[#This Row],[Qualified Social Work Staff Hours]],NonNurse[[#This Row],[Other Social Work Staff Hours]])/NonNurse[[#This Row],[MDS Census]]</f>
        <v>4.1592695916814602E-2</v>
      </c>
      <c r="P224" s="6">
        <v>0</v>
      </c>
      <c r="Q224" s="6">
        <v>0</v>
      </c>
      <c r="R224" s="6">
        <f>SUM(NonNurse[[#This Row],[Qualified Activities Professional Hours]],NonNurse[[#This Row],[Other Activities Professional Hours]])/NonNurse[[#This Row],[MDS Census]]</f>
        <v>0</v>
      </c>
      <c r="S224" s="6">
        <v>6.2639130434782615</v>
      </c>
      <c r="T224" s="6">
        <v>4.367717391304347</v>
      </c>
      <c r="U224" s="6">
        <v>0</v>
      </c>
      <c r="V224" s="6">
        <f>SUM(NonNurse[[#This Row],[Occupational Therapist Hours]],NonNurse[[#This Row],[OT Assistant Hours]],NonNurse[[#This Row],[OT Aide Hours]])/NonNurse[[#This Row],[MDS Census]]</f>
        <v>0.2480623890438752</v>
      </c>
      <c r="W224" s="6">
        <v>9.229782608695654</v>
      </c>
      <c r="X224" s="6">
        <v>8.6334782608695626</v>
      </c>
      <c r="Y224" s="6">
        <v>0</v>
      </c>
      <c r="Z224" s="6">
        <f>SUM(NonNurse[[#This Row],[Physical Therapist (PT) Hours]],NonNurse[[#This Row],[PT Assistant Hours]],NonNurse[[#This Row],[PT Aide Hours]])/NonNurse[[#This Row],[MDS Census]]</f>
        <v>0.41679431904641134</v>
      </c>
      <c r="AA224" s="6">
        <v>0</v>
      </c>
      <c r="AB224" s="6">
        <v>0</v>
      </c>
      <c r="AC224" s="6">
        <v>0</v>
      </c>
      <c r="AD224" s="6">
        <v>0</v>
      </c>
      <c r="AE224" s="6">
        <v>0</v>
      </c>
      <c r="AF224" s="6">
        <v>0</v>
      </c>
      <c r="AG224" s="6">
        <v>0</v>
      </c>
      <c r="AH224" s="1">
        <v>396113</v>
      </c>
      <c r="AI224">
        <v>3</v>
      </c>
    </row>
    <row r="225" spans="1:35" x14ac:dyDescent="0.25">
      <c r="A225" t="s">
        <v>721</v>
      </c>
      <c r="B225" t="s">
        <v>649</v>
      </c>
      <c r="C225" t="s">
        <v>1066</v>
      </c>
      <c r="D225" t="s">
        <v>777</v>
      </c>
      <c r="E225" s="6">
        <v>29.5</v>
      </c>
      <c r="F225" s="6">
        <v>4.9239130434782608</v>
      </c>
      <c r="G225" s="6">
        <v>0.84782608695652173</v>
      </c>
      <c r="H225" s="6">
        <v>0.27989130434782611</v>
      </c>
      <c r="I225" s="6">
        <v>4.0760869565217392</v>
      </c>
      <c r="J225" s="6">
        <v>0</v>
      </c>
      <c r="K225" s="6">
        <v>0</v>
      </c>
      <c r="L225" s="6">
        <v>2.8583695652173917</v>
      </c>
      <c r="M225" s="6">
        <v>7.8152173913043477</v>
      </c>
      <c r="N225" s="6">
        <v>0</v>
      </c>
      <c r="O225" s="6">
        <f>SUM(NonNurse[[#This Row],[Qualified Social Work Staff Hours]],NonNurse[[#This Row],[Other Social Work Staff Hours]])/NonNurse[[#This Row],[MDS Census]]</f>
        <v>0.26492262343404566</v>
      </c>
      <c r="P225" s="6">
        <v>1.8586956521739131</v>
      </c>
      <c r="Q225" s="6">
        <v>3.410326086956522</v>
      </c>
      <c r="R225" s="6">
        <f>SUM(NonNurse[[#This Row],[Qualified Activities Professional Hours]],NonNurse[[#This Row],[Other Activities Professional Hours]])/NonNurse[[#This Row],[MDS Census]]</f>
        <v>0.1786109064112012</v>
      </c>
      <c r="S225" s="6">
        <v>22.595108695652176</v>
      </c>
      <c r="T225" s="6">
        <v>2.9945652173913042</v>
      </c>
      <c r="U225" s="6">
        <v>4.5652173913043477</v>
      </c>
      <c r="V225" s="6">
        <f>SUM(NonNurse[[#This Row],[Occupational Therapist Hours]],NonNurse[[#This Row],[OT Assistant Hours]],NonNurse[[#This Row],[OT Aide Hours]])/NonNurse[[#This Row],[MDS Census]]</f>
        <v>1.0221997052321297</v>
      </c>
      <c r="W225" s="6">
        <v>9.4538043478260878</v>
      </c>
      <c r="X225" s="6">
        <v>15.141304347826088</v>
      </c>
      <c r="Y225" s="6">
        <v>0</v>
      </c>
      <c r="Z225" s="6">
        <f>SUM(NonNurse[[#This Row],[Physical Therapist (PT) Hours]],NonNurse[[#This Row],[PT Assistant Hours]],NonNurse[[#This Row],[PT Aide Hours]])/NonNurse[[#This Row],[MDS Census]]</f>
        <v>0.8337324981577009</v>
      </c>
      <c r="AA225" s="6">
        <v>0.45652173913043476</v>
      </c>
      <c r="AB225" s="6">
        <v>0</v>
      </c>
      <c r="AC225" s="6">
        <v>0</v>
      </c>
      <c r="AD225" s="6">
        <v>0</v>
      </c>
      <c r="AE225" s="6">
        <v>6.3369565217391308</v>
      </c>
      <c r="AF225" s="6">
        <v>0</v>
      </c>
      <c r="AG225" s="6">
        <v>0</v>
      </c>
      <c r="AH225" s="1">
        <v>396109</v>
      </c>
      <c r="AI225">
        <v>3</v>
      </c>
    </row>
    <row r="226" spans="1:35" x14ac:dyDescent="0.25">
      <c r="A226" t="s">
        <v>721</v>
      </c>
      <c r="B226" t="s">
        <v>425</v>
      </c>
      <c r="C226" t="s">
        <v>849</v>
      </c>
      <c r="D226" t="s">
        <v>781</v>
      </c>
      <c r="E226" s="6">
        <v>107.95774647887323</v>
      </c>
      <c r="F226" s="6">
        <v>5.52112676056338</v>
      </c>
      <c r="G226" s="6">
        <v>0</v>
      </c>
      <c r="H226" s="6">
        <v>0.44943661971830984</v>
      </c>
      <c r="I226" s="6">
        <v>4.915492957746479</v>
      </c>
      <c r="J226" s="6">
        <v>0</v>
      </c>
      <c r="K226" s="6">
        <v>0</v>
      </c>
      <c r="L226" s="6">
        <v>3.166619718309859</v>
      </c>
      <c r="M226" s="6">
        <v>5.6338028169014081</v>
      </c>
      <c r="N226" s="6">
        <v>3.7661971830985919</v>
      </c>
      <c r="O226" s="6">
        <f>SUM(NonNurse[[#This Row],[Qualified Social Work Staff Hours]],NonNurse[[#This Row],[Other Social Work Staff Hours]])/NonNurse[[#This Row],[MDS Census]]</f>
        <v>8.7071102413568177E-2</v>
      </c>
      <c r="P226" s="6">
        <v>5.408450704225352</v>
      </c>
      <c r="Q226" s="6">
        <v>11.259154929577466</v>
      </c>
      <c r="R226" s="6">
        <f>SUM(NonNurse[[#This Row],[Qualified Activities Professional Hours]],NonNurse[[#This Row],[Other Activities Professional Hours]])/NonNurse[[#This Row],[MDS Census]]</f>
        <v>0.15439008480104371</v>
      </c>
      <c r="S226" s="6">
        <v>8.7467605633802812</v>
      </c>
      <c r="T226" s="6">
        <v>14.777323943661973</v>
      </c>
      <c r="U226" s="6">
        <v>0</v>
      </c>
      <c r="V226" s="6">
        <f>SUM(NonNurse[[#This Row],[Occupational Therapist Hours]],NonNurse[[#This Row],[OT Assistant Hours]],NonNurse[[#This Row],[OT Aide Hours]])/NonNurse[[#This Row],[MDS Census]]</f>
        <v>0.21790084801043708</v>
      </c>
      <c r="W226" s="6">
        <v>10.576760563380285</v>
      </c>
      <c r="X226" s="6">
        <v>12.052957746478874</v>
      </c>
      <c r="Y226" s="6">
        <v>0</v>
      </c>
      <c r="Z226" s="6">
        <f>SUM(NonNurse[[#This Row],[Physical Therapist (PT) Hours]],NonNurse[[#This Row],[PT Assistant Hours]],NonNurse[[#This Row],[PT Aide Hours]])/NonNurse[[#This Row],[MDS Census]]</f>
        <v>0.20961643835616442</v>
      </c>
      <c r="AA226" s="6">
        <v>0</v>
      </c>
      <c r="AB226" s="6">
        <v>0</v>
      </c>
      <c r="AC226" s="6">
        <v>0</v>
      </c>
      <c r="AD226" s="6">
        <v>0</v>
      </c>
      <c r="AE226" s="6">
        <v>0</v>
      </c>
      <c r="AF226" s="6">
        <v>0</v>
      </c>
      <c r="AG226" s="6">
        <v>0</v>
      </c>
      <c r="AH226" s="1">
        <v>395705</v>
      </c>
      <c r="AI226">
        <v>3</v>
      </c>
    </row>
    <row r="227" spans="1:35" x14ac:dyDescent="0.25">
      <c r="A227" t="s">
        <v>721</v>
      </c>
      <c r="B227" t="s">
        <v>41</v>
      </c>
      <c r="C227" t="s">
        <v>892</v>
      </c>
      <c r="D227" t="s">
        <v>767</v>
      </c>
      <c r="E227" s="6">
        <v>88.130434782608702</v>
      </c>
      <c r="F227" s="6">
        <v>0.86847826086956526</v>
      </c>
      <c r="G227" s="6">
        <v>0</v>
      </c>
      <c r="H227" s="6">
        <v>0</v>
      </c>
      <c r="I227" s="6">
        <v>0.86956521739130432</v>
      </c>
      <c r="J227" s="6">
        <v>0</v>
      </c>
      <c r="K227" s="6">
        <v>0</v>
      </c>
      <c r="L227" s="6">
        <v>0.11413043478260869</v>
      </c>
      <c r="M227" s="6">
        <v>1.0239130434782608</v>
      </c>
      <c r="N227" s="6">
        <v>0</v>
      </c>
      <c r="O227" s="6">
        <f>SUM(NonNurse[[#This Row],[Qualified Social Work Staff Hours]],NonNurse[[#This Row],[Other Social Work Staff Hours]])/NonNurse[[#This Row],[MDS Census]]</f>
        <v>1.1618154908732116E-2</v>
      </c>
      <c r="P227" s="6">
        <v>3.4195652173913045</v>
      </c>
      <c r="Q227" s="6">
        <v>0.16086956521739132</v>
      </c>
      <c r="R227" s="6">
        <f>SUM(NonNurse[[#This Row],[Qualified Activities Professional Hours]],NonNurse[[#This Row],[Other Activities Professional Hours]])/NonNurse[[#This Row],[MDS Census]]</f>
        <v>4.0626541687222496E-2</v>
      </c>
      <c r="S227" s="6">
        <v>1.8086956521739128</v>
      </c>
      <c r="T227" s="6">
        <v>7.9347826086956522E-2</v>
      </c>
      <c r="U227" s="6">
        <v>0</v>
      </c>
      <c r="V227" s="6">
        <f>SUM(NonNurse[[#This Row],[Occupational Therapist Hours]],NonNurse[[#This Row],[OT Assistant Hours]],NonNurse[[#This Row],[OT Aide Hours]])/NonNurse[[#This Row],[MDS Census]]</f>
        <v>2.142328564380858E-2</v>
      </c>
      <c r="W227" s="6">
        <v>7.9347826086956522E-2</v>
      </c>
      <c r="X227" s="6">
        <v>1.8782608695652174</v>
      </c>
      <c r="Y227" s="6">
        <v>0</v>
      </c>
      <c r="Z227" s="6">
        <f>SUM(NonNurse[[#This Row],[Physical Therapist (PT) Hours]],NonNurse[[#This Row],[PT Assistant Hours]],NonNurse[[#This Row],[PT Aide Hours]])/NonNurse[[#This Row],[MDS Census]]</f>
        <v>2.2212629501726689E-2</v>
      </c>
      <c r="AA227" s="6">
        <v>0</v>
      </c>
      <c r="AB227" s="6">
        <v>0</v>
      </c>
      <c r="AC227" s="6">
        <v>0</v>
      </c>
      <c r="AD227" s="6">
        <v>0.49239130434782608</v>
      </c>
      <c r="AE227" s="6">
        <v>0</v>
      </c>
      <c r="AF227" s="6">
        <v>0</v>
      </c>
      <c r="AG227" s="6">
        <v>0</v>
      </c>
      <c r="AH227" s="1">
        <v>395047</v>
      </c>
      <c r="AI227">
        <v>3</v>
      </c>
    </row>
    <row r="228" spans="1:35" x14ac:dyDescent="0.25">
      <c r="A228" t="s">
        <v>721</v>
      </c>
      <c r="B228" t="s">
        <v>106</v>
      </c>
      <c r="C228" t="s">
        <v>879</v>
      </c>
      <c r="D228" t="s">
        <v>754</v>
      </c>
      <c r="E228" s="6">
        <v>85.304347826086953</v>
      </c>
      <c r="F228" s="6">
        <v>8.6956521739130432E-2</v>
      </c>
      <c r="G228" s="6">
        <v>0</v>
      </c>
      <c r="H228" s="6">
        <v>0</v>
      </c>
      <c r="I228" s="6">
        <v>0</v>
      </c>
      <c r="J228" s="6">
        <v>0</v>
      </c>
      <c r="K228" s="6">
        <v>0</v>
      </c>
      <c r="L228" s="6">
        <v>5.2153260869565221</v>
      </c>
      <c r="M228" s="6">
        <v>5.6521739130434785</v>
      </c>
      <c r="N228" s="6">
        <v>0</v>
      </c>
      <c r="O228" s="6">
        <f>SUM(NonNurse[[#This Row],[Qualified Social Work Staff Hours]],NonNurse[[#This Row],[Other Social Work Staff Hours]])/NonNurse[[#This Row],[MDS Census]]</f>
        <v>6.6258919469928651E-2</v>
      </c>
      <c r="P228" s="6">
        <v>4.3179347826086953</v>
      </c>
      <c r="Q228" s="6">
        <v>0</v>
      </c>
      <c r="R228" s="6">
        <f>SUM(NonNurse[[#This Row],[Qualified Activities Professional Hours]],NonNurse[[#This Row],[Other Activities Professional Hours]])/NonNurse[[#This Row],[MDS Census]]</f>
        <v>5.0617991845056061E-2</v>
      </c>
      <c r="S228" s="6">
        <v>3.0702173913043476</v>
      </c>
      <c r="T228" s="6">
        <v>9.8368478260869558</v>
      </c>
      <c r="U228" s="6">
        <v>0</v>
      </c>
      <c r="V228" s="6">
        <f>SUM(NonNurse[[#This Row],[Occupational Therapist Hours]],NonNurse[[#This Row],[OT Assistant Hours]],NonNurse[[#This Row],[OT Aide Hours]])/NonNurse[[#This Row],[MDS Census]]</f>
        <v>0.15130606523955145</v>
      </c>
      <c r="W228" s="6">
        <v>3.4610869565217386</v>
      </c>
      <c r="X228" s="6">
        <v>6.8716304347826078</v>
      </c>
      <c r="Y228" s="6">
        <v>0</v>
      </c>
      <c r="Z228" s="6">
        <f>SUM(NonNurse[[#This Row],[Physical Therapist (PT) Hours]],NonNurse[[#This Row],[PT Assistant Hours]],NonNurse[[#This Row],[PT Aide Hours]])/NonNurse[[#This Row],[MDS Census]]</f>
        <v>0.12112767584097858</v>
      </c>
      <c r="AA228" s="6">
        <v>0</v>
      </c>
      <c r="AB228" s="6">
        <v>0</v>
      </c>
      <c r="AC228" s="6">
        <v>0</v>
      </c>
      <c r="AD228" s="6">
        <v>0</v>
      </c>
      <c r="AE228" s="6">
        <v>0</v>
      </c>
      <c r="AF228" s="6">
        <v>0</v>
      </c>
      <c r="AG228" s="6">
        <v>0</v>
      </c>
      <c r="AH228" s="1">
        <v>395231</v>
      </c>
      <c r="AI228">
        <v>3</v>
      </c>
    </row>
    <row r="229" spans="1:35" x14ac:dyDescent="0.25">
      <c r="A229" t="s">
        <v>721</v>
      </c>
      <c r="B229" t="s">
        <v>239</v>
      </c>
      <c r="C229" t="s">
        <v>1008</v>
      </c>
      <c r="D229" t="s">
        <v>778</v>
      </c>
      <c r="E229" s="6">
        <v>82.206521739130437</v>
      </c>
      <c r="F229" s="6">
        <v>56.643369565217398</v>
      </c>
      <c r="G229" s="6">
        <v>0.47282608695652173</v>
      </c>
      <c r="H229" s="6">
        <v>0.46195652173913043</v>
      </c>
      <c r="I229" s="6">
        <v>5.2173913043478262</v>
      </c>
      <c r="J229" s="6">
        <v>0</v>
      </c>
      <c r="K229" s="6">
        <v>0</v>
      </c>
      <c r="L229" s="6">
        <v>6.2688043478260873</v>
      </c>
      <c r="M229" s="6">
        <v>5.1304347826086953</v>
      </c>
      <c r="N229" s="6">
        <v>3.280652173913043</v>
      </c>
      <c r="O229" s="6">
        <f>SUM(NonNurse[[#This Row],[Qualified Social Work Staff Hours]],NonNurse[[#This Row],[Other Social Work Staff Hours]])/NonNurse[[#This Row],[MDS Census]]</f>
        <v>0.10231654105513685</v>
      </c>
      <c r="P229" s="6">
        <v>0</v>
      </c>
      <c r="Q229" s="6">
        <v>16.225978260869567</v>
      </c>
      <c r="R229" s="6">
        <f>SUM(NonNurse[[#This Row],[Qualified Activities Professional Hours]],NonNurse[[#This Row],[Other Activities Professional Hours]])/NonNurse[[#This Row],[MDS Census]]</f>
        <v>0.19738066904667462</v>
      </c>
      <c r="S229" s="6">
        <v>4.7623913043478252</v>
      </c>
      <c r="T229" s="6">
        <v>6.7034782608695682</v>
      </c>
      <c r="U229" s="6">
        <v>3.7934782608695654</v>
      </c>
      <c r="V229" s="6">
        <f>SUM(NonNurse[[#This Row],[Occupational Therapist Hours]],NonNurse[[#This Row],[OT Assistant Hours]],NonNurse[[#This Row],[OT Aide Hours]])/NonNurse[[#This Row],[MDS Census]]</f>
        <v>0.18562210762924766</v>
      </c>
      <c r="W229" s="6">
        <v>15.460869565217392</v>
      </c>
      <c r="X229" s="6">
        <v>0.53489130434782606</v>
      </c>
      <c r="Y229" s="6">
        <v>0</v>
      </c>
      <c r="Z229" s="6">
        <f>SUM(NonNurse[[#This Row],[Physical Therapist (PT) Hours]],NonNurse[[#This Row],[PT Assistant Hours]],NonNurse[[#This Row],[PT Aide Hours]])/NonNurse[[#This Row],[MDS Census]]</f>
        <v>0.19458019304508792</v>
      </c>
      <c r="AA229" s="6">
        <v>0</v>
      </c>
      <c r="AB229" s="6">
        <v>4.8804347826086953</v>
      </c>
      <c r="AC229" s="6">
        <v>0</v>
      </c>
      <c r="AD229" s="6">
        <v>0</v>
      </c>
      <c r="AE229" s="6">
        <v>0</v>
      </c>
      <c r="AF229" s="6">
        <v>0</v>
      </c>
      <c r="AG229" s="6">
        <v>0</v>
      </c>
      <c r="AH229" s="1">
        <v>395436</v>
      </c>
      <c r="AI229">
        <v>3</v>
      </c>
    </row>
    <row r="230" spans="1:35" x14ac:dyDescent="0.25">
      <c r="A230" t="s">
        <v>721</v>
      </c>
      <c r="B230" t="s">
        <v>329</v>
      </c>
      <c r="C230" t="s">
        <v>883</v>
      </c>
      <c r="D230" t="s">
        <v>777</v>
      </c>
      <c r="E230" s="6">
        <v>105.28260869565217</v>
      </c>
      <c r="F230" s="6">
        <v>5.2173913043478262</v>
      </c>
      <c r="G230" s="6">
        <v>0.28260869565217389</v>
      </c>
      <c r="H230" s="6">
        <v>0.2608695652173913</v>
      </c>
      <c r="I230" s="6">
        <v>4.9565217391304346</v>
      </c>
      <c r="J230" s="6">
        <v>0</v>
      </c>
      <c r="K230" s="6">
        <v>4.8913043478260869</v>
      </c>
      <c r="L230" s="6">
        <v>13.714673913043478</v>
      </c>
      <c r="M230" s="6">
        <v>4.8913043478260869</v>
      </c>
      <c r="N230" s="6">
        <v>0</v>
      </c>
      <c r="O230" s="6">
        <f>SUM(NonNurse[[#This Row],[Qualified Social Work Staff Hours]],NonNurse[[#This Row],[Other Social Work Staff Hours]])/NonNurse[[#This Row],[MDS Census]]</f>
        <v>4.6458806524881276E-2</v>
      </c>
      <c r="P230" s="6">
        <v>4.7282608695652177</v>
      </c>
      <c r="Q230" s="6">
        <v>14.951086956521738</v>
      </c>
      <c r="R230" s="6">
        <f>SUM(NonNurse[[#This Row],[Qualified Activities Professional Hours]],NonNurse[[#This Row],[Other Activities Professional Hours]])/NonNurse[[#This Row],[MDS Census]]</f>
        <v>0.18691926491843899</v>
      </c>
      <c r="S230" s="6">
        <v>7.6405434782608701</v>
      </c>
      <c r="T230" s="6">
        <v>9.0679347826086953</v>
      </c>
      <c r="U230" s="6">
        <v>5.0869565217391308</v>
      </c>
      <c r="V230" s="6">
        <f>SUM(NonNurse[[#This Row],[Occupational Therapist Hours]],NonNurse[[#This Row],[OT Assistant Hours]],NonNurse[[#This Row],[OT Aide Hours]])/NonNurse[[#This Row],[MDS Census]]</f>
        <v>0.2070183770390254</v>
      </c>
      <c r="W230" s="6">
        <v>10.855978260869565</v>
      </c>
      <c r="X230" s="6">
        <v>10.396739130434783</v>
      </c>
      <c r="Y230" s="6">
        <v>0</v>
      </c>
      <c r="Z230" s="6">
        <f>SUM(NonNurse[[#This Row],[Physical Therapist (PT) Hours]],NonNurse[[#This Row],[PT Assistant Hours]],NonNurse[[#This Row],[PT Aide Hours]])/NonNurse[[#This Row],[MDS Census]]</f>
        <v>0.20186351435060912</v>
      </c>
      <c r="AA230" s="6">
        <v>0</v>
      </c>
      <c r="AB230" s="6">
        <v>0</v>
      </c>
      <c r="AC230" s="6">
        <v>0</v>
      </c>
      <c r="AD230" s="6">
        <v>67.122173913043483</v>
      </c>
      <c r="AE230" s="6">
        <v>0</v>
      </c>
      <c r="AF230" s="6">
        <v>0</v>
      </c>
      <c r="AG230" s="6">
        <v>0</v>
      </c>
      <c r="AH230" s="1">
        <v>395566</v>
      </c>
      <c r="AI230">
        <v>3</v>
      </c>
    </row>
    <row r="231" spans="1:35" x14ac:dyDescent="0.25">
      <c r="A231" t="s">
        <v>721</v>
      </c>
      <c r="B231" t="s">
        <v>16</v>
      </c>
      <c r="C231" t="s">
        <v>905</v>
      </c>
      <c r="D231" t="s">
        <v>768</v>
      </c>
      <c r="E231" s="6">
        <v>86.108695652173907</v>
      </c>
      <c r="F231" s="6">
        <v>5.0434782608695654</v>
      </c>
      <c r="G231" s="6">
        <v>0.33423913043478259</v>
      </c>
      <c r="H231" s="6">
        <v>0.59782608695652173</v>
      </c>
      <c r="I231" s="6">
        <v>5.3913043478260869</v>
      </c>
      <c r="J231" s="6">
        <v>0</v>
      </c>
      <c r="K231" s="6">
        <v>0</v>
      </c>
      <c r="L231" s="6">
        <v>2.6972826086956521</v>
      </c>
      <c r="M231" s="6">
        <v>4.5217391304347823</v>
      </c>
      <c r="N231" s="6">
        <v>0</v>
      </c>
      <c r="O231" s="6">
        <f>SUM(NonNurse[[#This Row],[Qualified Social Work Staff Hours]],NonNurse[[#This Row],[Other Social Work Staff Hours]])/NonNurse[[#This Row],[MDS Census]]</f>
        <v>5.2511991921232015E-2</v>
      </c>
      <c r="P231" s="6">
        <v>5.3913043478260869</v>
      </c>
      <c r="Q231" s="6">
        <v>9.9782608695652169</v>
      </c>
      <c r="R231" s="6">
        <f>SUM(NonNurse[[#This Row],[Qualified Activities Professional Hours]],NonNurse[[#This Row],[Other Activities Professional Hours]])/NonNurse[[#This Row],[MDS Census]]</f>
        <v>0.1784902802322646</v>
      </c>
      <c r="S231" s="6">
        <v>10.946956521739125</v>
      </c>
      <c r="T231" s="6">
        <v>9.1695652173913036</v>
      </c>
      <c r="U231" s="6">
        <v>0</v>
      </c>
      <c r="V231" s="6">
        <f>SUM(NonNurse[[#This Row],[Occupational Therapist Hours]],NonNurse[[#This Row],[OT Assistant Hours]],NonNurse[[#This Row],[OT Aide Hours]])/NonNurse[[#This Row],[MDS Census]]</f>
        <v>0.23361777328957326</v>
      </c>
      <c r="W231" s="6">
        <v>4.8419565217391298</v>
      </c>
      <c r="X231" s="6">
        <v>6.7769565217391321</v>
      </c>
      <c r="Y231" s="6">
        <v>0</v>
      </c>
      <c r="Z231" s="6">
        <f>SUM(NonNurse[[#This Row],[Physical Therapist (PT) Hours]],NonNurse[[#This Row],[PT Assistant Hours]],NonNurse[[#This Row],[PT Aide Hours]])/NonNurse[[#This Row],[MDS Census]]</f>
        <v>0.13493309770260037</v>
      </c>
      <c r="AA231" s="6">
        <v>0</v>
      </c>
      <c r="AB231" s="6">
        <v>0</v>
      </c>
      <c r="AC231" s="6">
        <v>0</v>
      </c>
      <c r="AD231" s="6">
        <v>0</v>
      </c>
      <c r="AE231" s="6">
        <v>0</v>
      </c>
      <c r="AF231" s="6">
        <v>0</v>
      </c>
      <c r="AG231" s="6">
        <v>0</v>
      </c>
      <c r="AH231" s="1">
        <v>395773</v>
      </c>
      <c r="AI231">
        <v>3</v>
      </c>
    </row>
    <row r="232" spans="1:35" x14ac:dyDescent="0.25">
      <c r="A232" t="s">
        <v>721</v>
      </c>
      <c r="B232" t="s">
        <v>492</v>
      </c>
      <c r="C232" t="s">
        <v>1081</v>
      </c>
      <c r="D232" t="s">
        <v>776</v>
      </c>
      <c r="E232" s="6">
        <v>56.619565217391305</v>
      </c>
      <c r="F232" s="6">
        <v>4.7826086956521738</v>
      </c>
      <c r="G232" s="6">
        <v>0.61956521739130432</v>
      </c>
      <c r="H232" s="6">
        <v>0.2608695652173913</v>
      </c>
      <c r="I232" s="6">
        <v>2.2065217391304346</v>
      </c>
      <c r="J232" s="6">
        <v>0</v>
      </c>
      <c r="K232" s="6">
        <v>1.2336956521739131</v>
      </c>
      <c r="L232" s="6">
        <v>2.8920652173913042</v>
      </c>
      <c r="M232" s="6">
        <v>5.1304347826086953</v>
      </c>
      <c r="N232" s="6">
        <v>3.4673913043478262</v>
      </c>
      <c r="O232" s="6">
        <f>SUM(NonNurse[[#This Row],[Qualified Social Work Staff Hours]],NonNurse[[#This Row],[Other Social Work Staff Hours]])/NonNurse[[#This Row],[MDS Census]]</f>
        <v>0.1518525628719524</v>
      </c>
      <c r="P232" s="6">
        <v>5.6983695652173916</v>
      </c>
      <c r="Q232" s="6">
        <v>5.9538043478260869</v>
      </c>
      <c r="R232" s="6">
        <f>SUM(NonNurse[[#This Row],[Qualified Activities Professional Hours]],NonNurse[[#This Row],[Other Activities Professional Hours]])/NonNurse[[#This Row],[MDS Census]]</f>
        <v>0.20579765789978882</v>
      </c>
      <c r="S232" s="6">
        <v>7.108913043478263</v>
      </c>
      <c r="T232" s="6">
        <v>7.7702173913043477</v>
      </c>
      <c r="U232" s="6">
        <v>0</v>
      </c>
      <c r="V232" s="6">
        <f>SUM(NonNurse[[#This Row],[Occupational Therapist Hours]],NonNurse[[#This Row],[OT Assistant Hours]],NonNurse[[#This Row],[OT Aide Hours]])/NonNurse[[#This Row],[MDS Census]]</f>
        <v>0.26279132271069305</v>
      </c>
      <c r="W232" s="6">
        <v>7.871195652173915</v>
      </c>
      <c r="X232" s="6">
        <v>10.41358695652174</v>
      </c>
      <c r="Y232" s="6">
        <v>0</v>
      </c>
      <c r="Z232" s="6">
        <f>SUM(NonNurse[[#This Row],[Physical Therapist (PT) Hours]],NonNurse[[#This Row],[PT Assistant Hours]],NonNurse[[#This Row],[PT Aide Hours]])/NonNurse[[#This Row],[MDS Census]]</f>
        <v>0.32294106354386648</v>
      </c>
      <c r="AA232" s="6">
        <v>0</v>
      </c>
      <c r="AB232" s="6">
        <v>0</v>
      </c>
      <c r="AC232" s="6">
        <v>0</v>
      </c>
      <c r="AD232" s="6">
        <v>0</v>
      </c>
      <c r="AE232" s="6">
        <v>0.34782608695652173</v>
      </c>
      <c r="AF232" s="6">
        <v>0</v>
      </c>
      <c r="AG232" s="6">
        <v>0.18478260869565216</v>
      </c>
      <c r="AH232" s="1">
        <v>395800</v>
      </c>
      <c r="AI232">
        <v>3</v>
      </c>
    </row>
    <row r="233" spans="1:35" x14ac:dyDescent="0.25">
      <c r="A233" t="s">
        <v>721</v>
      </c>
      <c r="B233" t="s">
        <v>408</v>
      </c>
      <c r="C233" t="s">
        <v>1064</v>
      </c>
      <c r="D233" t="s">
        <v>757</v>
      </c>
      <c r="E233" s="6">
        <v>87.804347826086953</v>
      </c>
      <c r="F233" s="6">
        <v>3.9130434782608696</v>
      </c>
      <c r="G233" s="6">
        <v>0.19021739130434784</v>
      </c>
      <c r="H233" s="6">
        <v>0.26630434782608697</v>
      </c>
      <c r="I233" s="6">
        <v>0.51086956521739135</v>
      </c>
      <c r="J233" s="6">
        <v>0</v>
      </c>
      <c r="K233" s="6">
        <v>0</v>
      </c>
      <c r="L233" s="6">
        <v>4.6641304347826082</v>
      </c>
      <c r="M233" s="6">
        <v>0</v>
      </c>
      <c r="N233" s="6">
        <v>5.4103260869565215</v>
      </c>
      <c r="O233" s="6">
        <f>SUM(NonNurse[[#This Row],[Qualified Social Work Staff Hours]],NonNurse[[#This Row],[Other Social Work Staff Hours]])/NonNurse[[#This Row],[MDS Census]]</f>
        <v>6.161797474622431E-2</v>
      </c>
      <c r="P233" s="6">
        <v>5.0896739130434785</v>
      </c>
      <c r="Q233" s="6">
        <v>11.847826086956522</v>
      </c>
      <c r="R233" s="6">
        <f>SUM(NonNurse[[#This Row],[Qualified Activities Professional Hours]],NonNurse[[#This Row],[Other Activities Professional Hours]])/NonNurse[[#This Row],[MDS Census]]</f>
        <v>0.19290047041346869</v>
      </c>
      <c r="S233" s="6">
        <v>2.3502173913043478</v>
      </c>
      <c r="T233" s="6">
        <v>9.8450000000000024</v>
      </c>
      <c r="U233" s="6">
        <v>0</v>
      </c>
      <c r="V233" s="6">
        <f>SUM(NonNurse[[#This Row],[Occupational Therapist Hours]],NonNurse[[#This Row],[OT Assistant Hours]],NonNurse[[#This Row],[OT Aide Hours]])/NonNurse[[#This Row],[MDS Census]]</f>
        <v>0.13889081455805896</v>
      </c>
      <c r="W233" s="6">
        <v>4.155869565217392</v>
      </c>
      <c r="X233" s="6">
        <v>4.6063043478260877</v>
      </c>
      <c r="Y233" s="6">
        <v>0</v>
      </c>
      <c r="Z233" s="6">
        <f>SUM(NonNurse[[#This Row],[Physical Therapist (PT) Hours]],NonNurse[[#This Row],[PT Assistant Hours]],NonNurse[[#This Row],[PT Aide Hours]])/NonNurse[[#This Row],[MDS Census]]</f>
        <v>9.9792027729636065E-2</v>
      </c>
      <c r="AA233" s="6">
        <v>0</v>
      </c>
      <c r="AB233" s="6">
        <v>0</v>
      </c>
      <c r="AC233" s="6">
        <v>0</v>
      </c>
      <c r="AD233" s="6">
        <v>0</v>
      </c>
      <c r="AE233" s="6">
        <v>0</v>
      </c>
      <c r="AF233" s="6">
        <v>0</v>
      </c>
      <c r="AG233" s="6">
        <v>0</v>
      </c>
      <c r="AH233" s="1">
        <v>395683</v>
      </c>
      <c r="AI233">
        <v>3</v>
      </c>
    </row>
    <row r="234" spans="1:35" x14ac:dyDescent="0.25">
      <c r="A234" t="s">
        <v>721</v>
      </c>
      <c r="B234" t="s">
        <v>272</v>
      </c>
      <c r="C234" t="s">
        <v>979</v>
      </c>
      <c r="D234" t="s">
        <v>736</v>
      </c>
      <c r="E234" s="6">
        <v>168.9891304347826</v>
      </c>
      <c r="F234" s="6">
        <v>4.7826086956521738</v>
      </c>
      <c r="G234" s="6">
        <v>0.30978260869565216</v>
      </c>
      <c r="H234" s="6">
        <v>0.87782608695652165</v>
      </c>
      <c r="I234" s="6">
        <v>4.1195652173913047</v>
      </c>
      <c r="J234" s="6">
        <v>0</v>
      </c>
      <c r="K234" s="6">
        <v>4.8695652173913047</v>
      </c>
      <c r="L234" s="6">
        <v>3.5352173913043465</v>
      </c>
      <c r="M234" s="6">
        <v>11.10358695652174</v>
      </c>
      <c r="N234" s="6">
        <v>0</v>
      </c>
      <c r="O234" s="6">
        <f>SUM(NonNurse[[#This Row],[Qualified Social Work Staff Hours]],NonNurse[[#This Row],[Other Social Work Staff Hours]])/NonNurse[[#This Row],[MDS Census]]</f>
        <v>6.570592397247059E-2</v>
      </c>
      <c r="P234" s="6">
        <v>0</v>
      </c>
      <c r="Q234" s="6">
        <v>7.2725000000000026</v>
      </c>
      <c r="R234" s="6">
        <f>SUM(NonNurse[[#This Row],[Qualified Activities Professional Hours]],NonNurse[[#This Row],[Other Activities Professional Hours]])/NonNurse[[#This Row],[MDS Census]]</f>
        <v>4.3035312278896266E-2</v>
      </c>
      <c r="S234" s="6">
        <v>4.2932608695652164</v>
      </c>
      <c r="T234" s="6">
        <v>6.0669565217391312</v>
      </c>
      <c r="U234" s="6">
        <v>0</v>
      </c>
      <c r="V234" s="6">
        <f>SUM(NonNurse[[#This Row],[Occupational Therapist Hours]],NonNurse[[#This Row],[OT Assistant Hours]],NonNurse[[#This Row],[OT Aide Hours]])/NonNurse[[#This Row],[MDS Census]]</f>
        <v>6.1307004566797454E-2</v>
      </c>
      <c r="W234" s="6">
        <v>3.2180434782608698</v>
      </c>
      <c r="X234" s="6">
        <v>8.7238043478260856</v>
      </c>
      <c r="Y234" s="6">
        <v>0</v>
      </c>
      <c r="Z234" s="6">
        <f>SUM(NonNurse[[#This Row],[Physical Therapist (PT) Hours]],NonNurse[[#This Row],[PT Assistant Hours]],NonNurse[[#This Row],[PT Aide Hours]])/NonNurse[[#This Row],[MDS Census]]</f>
        <v>7.0666366501575872E-2</v>
      </c>
      <c r="AA234" s="6">
        <v>0</v>
      </c>
      <c r="AB234" s="6">
        <v>5.4021739130434785</v>
      </c>
      <c r="AC234" s="6">
        <v>0</v>
      </c>
      <c r="AD234" s="6">
        <v>0</v>
      </c>
      <c r="AE234" s="6">
        <v>0</v>
      </c>
      <c r="AF234" s="6">
        <v>0</v>
      </c>
      <c r="AG234" s="6">
        <v>0</v>
      </c>
      <c r="AH234" s="1">
        <v>395481</v>
      </c>
      <c r="AI234">
        <v>3</v>
      </c>
    </row>
    <row r="235" spans="1:35" x14ac:dyDescent="0.25">
      <c r="A235" t="s">
        <v>721</v>
      </c>
      <c r="B235" t="s">
        <v>235</v>
      </c>
      <c r="C235" t="s">
        <v>872</v>
      </c>
      <c r="D235" t="s">
        <v>767</v>
      </c>
      <c r="E235" s="6">
        <v>47.271739130434781</v>
      </c>
      <c r="F235" s="6">
        <v>10.176630434782609</v>
      </c>
      <c r="G235" s="6">
        <v>1.0108695652173914</v>
      </c>
      <c r="H235" s="6">
        <v>0.32065217391304346</v>
      </c>
      <c r="I235" s="6">
        <v>0.53260869565217395</v>
      </c>
      <c r="J235" s="6">
        <v>0</v>
      </c>
      <c r="K235" s="6">
        <v>0</v>
      </c>
      <c r="L235" s="6">
        <v>6.3695652173913047</v>
      </c>
      <c r="M235" s="6">
        <v>0.95652173913043481</v>
      </c>
      <c r="N235" s="6">
        <v>0</v>
      </c>
      <c r="O235" s="6">
        <f>SUM(NonNurse[[#This Row],[Qualified Social Work Staff Hours]],NonNurse[[#This Row],[Other Social Work Staff Hours]])/NonNurse[[#This Row],[MDS Census]]</f>
        <v>2.0234536675097725E-2</v>
      </c>
      <c r="P235" s="6">
        <v>10.149347826086956</v>
      </c>
      <c r="Q235" s="6">
        <v>15.798913043478262</v>
      </c>
      <c r="R235" s="6">
        <f>SUM(NonNurse[[#This Row],[Qualified Activities Professional Hours]],NonNurse[[#This Row],[Other Activities Professional Hours]])/NonNurse[[#This Row],[MDS Census]]</f>
        <v>0.54891699241204872</v>
      </c>
      <c r="S235" s="6">
        <v>7.3614130434782608</v>
      </c>
      <c r="T235" s="6">
        <v>0</v>
      </c>
      <c r="U235" s="6">
        <v>10.445652173913043</v>
      </c>
      <c r="V235" s="6">
        <f>SUM(NonNurse[[#This Row],[Occupational Therapist Hours]],NonNurse[[#This Row],[OT Assistant Hours]],NonNurse[[#This Row],[OT Aide Hours]])/NonNurse[[#This Row],[MDS Census]]</f>
        <v>0.37669579213612325</v>
      </c>
      <c r="W235" s="6">
        <v>23.342391304347824</v>
      </c>
      <c r="X235" s="6">
        <v>0</v>
      </c>
      <c r="Y235" s="6">
        <v>4.7608695652173916</v>
      </c>
      <c r="Z235" s="6">
        <f>SUM(NonNurse[[#This Row],[Physical Therapist (PT) Hours]],NonNurse[[#This Row],[PT Assistant Hours]],NonNurse[[#This Row],[PT Aide Hours]])/NonNurse[[#This Row],[MDS Census]]</f>
        <v>0.59450448378937681</v>
      </c>
      <c r="AA235" s="6">
        <v>0</v>
      </c>
      <c r="AB235" s="6">
        <v>0</v>
      </c>
      <c r="AC235" s="6">
        <v>0</v>
      </c>
      <c r="AD235" s="6">
        <v>0</v>
      </c>
      <c r="AE235" s="6">
        <v>0</v>
      </c>
      <c r="AF235" s="6">
        <v>0</v>
      </c>
      <c r="AG235" s="6">
        <v>0</v>
      </c>
      <c r="AH235" s="1">
        <v>395432</v>
      </c>
      <c r="AI235">
        <v>3</v>
      </c>
    </row>
    <row r="236" spans="1:35" x14ac:dyDescent="0.25">
      <c r="A236" t="s">
        <v>721</v>
      </c>
      <c r="B236" t="s">
        <v>681</v>
      </c>
      <c r="C236" t="s">
        <v>912</v>
      </c>
      <c r="D236" t="s">
        <v>771</v>
      </c>
      <c r="E236" s="6">
        <v>142.20652173913044</v>
      </c>
      <c r="F236" s="6">
        <v>46.504130434782603</v>
      </c>
      <c r="G236" s="6">
        <v>0.32065217391304346</v>
      </c>
      <c r="H236" s="6">
        <v>9.0216304347826082</v>
      </c>
      <c r="I236" s="6">
        <v>15.782608695652174</v>
      </c>
      <c r="J236" s="6">
        <v>0</v>
      </c>
      <c r="K236" s="6">
        <v>1.3490217391304349</v>
      </c>
      <c r="L236" s="6">
        <v>4.0368478260869578</v>
      </c>
      <c r="M236" s="6">
        <v>27.223369565217389</v>
      </c>
      <c r="N236" s="6">
        <v>0</v>
      </c>
      <c r="O236" s="6">
        <f>SUM(NonNurse[[#This Row],[Qualified Social Work Staff Hours]],NonNurse[[#This Row],[Other Social Work Staff Hours]])/NonNurse[[#This Row],[MDS Census]]</f>
        <v>0.19143545058472825</v>
      </c>
      <c r="P236" s="6">
        <v>4.3152173913043477</v>
      </c>
      <c r="Q236" s="6">
        <v>0</v>
      </c>
      <c r="R236" s="6">
        <f>SUM(NonNurse[[#This Row],[Qualified Activities Professional Hours]],NonNurse[[#This Row],[Other Activities Professional Hours]])/NonNurse[[#This Row],[MDS Census]]</f>
        <v>3.0344722158526329E-2</v>
      </c>
      <c r="S236" s="6">
        <v>6.0717391304347839</v>
      </c>
      <c r="T236" s="6">
        <v>0</v>
      </c>
      <c r="U236" s="6">
        <v>0</v>
      </c>
      <c r="V236" s="6">
        <f>SUM(NonNurse[[#This Row],[Occupational Therapist Hours]],NonNurse[[#This Row],[OT Assistant Hours]],NonNurse[[#This Row],[OT Aide Hours]])/NonNurse[[#This Row],[MDS Census]]</f>
        <v>4.2696629213483155E-2</v>
      </c>
      <c r="W236" s="6">
        <v>4.3902173913043478</v>
      </c>
      <c r="X236" s="6">
        <v>0</v>
      </c>
      <c r="Y236" s="6">
        <v>0</v>
      </c>
      <c r="Z236" s="6">
        <f>SUM(NonNurse[[#This Row],[Physical Therapist (PT) Hours]],NonNurse[[#This Row],[PT Assistant Hours]],NonNurse[[#This Row],[PT Aide Hours]])/NonNurse[[#This Row],[MDS Census]]</f>
        <v>3.0872124130551095E-2</v>
      </c>
      <c r="AA236" s="6">
        <v>0</v>
      </c>
      <c r="AB236" s="6">
        <v>0</v>
      </c>
      <c r="AC236" s="6">
        <v>0</v>
      </c>
      <c r="AD236" s="6">
        <v>347.18065217391319</v>
      </c>
      <c r="AE236" s="6">
        <v>0</v>
      </c>
      <c r="AF236" s="6">
        <v>0</v>
      </c>
      <c r="AG236" s="6">
        <v>2.0379347826086955</v>
      </c>
      <c r="AH236" t="s">
        <v>4</v>
      </c>
      <c r="AI236">
        <v>3</v>
      </c>
    </row>
    <row r="237" spans="1:35" x14ac:dyDescent="0.25">
      <c r="A237" t="s">
        <v>721</v>
      </c>
      <c r="B237" t="s">
        <v>379</v>
      </c>
      <c r="C237" t="s">
        <v>881</v>
      </c>
      <c r="D237" t="s">
        <v>774</v>
      </c>
      <c r="E237" s="6">
        <v>20.565217391304348</v>
      </c>
      <c r="F237" s="6">
        <v>4.4728260869565215</v>
      </c>
      <c r="G237" s="6">
        <v>1.0869565217391304E-2</v>
      </c>
      <c r="H237" s="6">
        <v>9.2391304347826081E-2</v>
      </c>
      <c r="I237" s="6">
        <v>0.65217391304347827</v>
      </c>
      <c r="J237" s="6">
        <v>0</v>
      </c>
      <c r="K237" s="6">
        <v>0</v>
      </c>
      <c r="L237" s="6">
        <v>0.24358695652173915</v>
      </c>
      <c r="M237" s="6">
        <v>3.277173913043478</v>
      </c>
      <c r="N237" s="6">
        <v>4.25</v>
      </c>
      <c r="O237" s="6">
        <f>SUM(NonNurse[[#This Row],[Qualified Social Work Staff Hours]],NonNurse[[#This Row],[Other Social Work Staff Hours]])/NonNurse[[#This Row],[MDS Census]]</f>
        <v>0.36601479915433405</v>
      </c>
      <c r="P237" s="6">
        <v>4.9782608695652177</v>
      </c>
      <c r="Q237" s="6">
        <v>7.4891304347826084</v>
      </c>
      <c r="R237" s="6">
        <f>SUM(NonNurse[[#This Row],[Qualified Activities Professional Hours]],NonNurse[[#This Row],[Other Activities Professional Hours]])/NonNurse[[#This Row],[MDS Census]]</f>
        <v>0.60623678646934465</v>
      </c>
      <c r="S237" s="6">
        <v>0.32065217391304346</v>
      </c>
      <c r="T237" s="6">
        <v>4.7474999999999996</v>
      </c>
      <c r="U237" s="6">
        <v>0</v>
      </c>
      <c r="V237" s="6">
        <f>SUM(NonNurse[[#This Row],[Occupational Therapist Hours]],NonNurse[[#This Row],[OT Assistant Hours]],NonNurse[[#This Row],[OT Aide Hours]])/NonNurse[[#This Row],[MDS Census]]</f>
        <v>0.24644291754756872</v>
      </c>
      <c r="W237" s="6">
        <v>0.62956521739130433</v>
      </c>
      <c r="X237" s="6">
        <v>0</v>
      </c>
      <c r="Y237" s="6">
        <v>0</v>
      </c>
      <c r="Z237" s="6">
        <f>SUM(NonNurse[[#This Row],[Physical Therapist (PT) Hours]],NonNurse[[#This Row],[PT Assistant Hours]],NonNurse[[#This Row],[PT Aide Hours]])/NonNurse[[#This Row],[MDS Census]]</f>
        <v>3.0613107822410147E-2</v>
      </c>
      <c r="AA237" s="6">
        <v>0</v>
      </c>
      <c r="AB237" s="6">
        <v>0</v>
      </c>
      <c r="AC237" s="6">
        <v>0</v>
      </c>
      <c r="AD237" s="6">
        <v>0</v>
      </c>
      <c r="AE237" s="6">
        <v>0</v>
      </c>
      <c r="AF237" s="6">
        <v>0</v>
      </c>
      <c r="AG237" s="6">
        <v>0</v>
      </c>
      <c r="AH237" s="1">
        <v>395637</v>
      </c>
      <c r="AI237">
        <v>3</v>
      </c>
    </row>
    <row r="238" spans="1:35" x14ac:dyDescent="0.25">
      <c r="A238" t="s">
        <v>721</v>
      </c>
      <c r="B238" t="s">
        <v>115</v>
      </c>
      <c r="C238" t="s">
        <v>946</v>
      </c>
      <c r="D238" t="s">
        <v>765</v>
      </c>
      <c r="E238" s="6">
        <v>96.369565217391298</v>
      </c>
      <c r="F238" s="6">
        <v>19.891304347826086</v>
      </c>
      <c r="G238" s="6">
        <v>0</v>
      </c>
      <c r="H238" s="6">
        <v>0.41304347826086957</v>
      </c>
      <c r="I238" s="6">
        <v>8.4021739130434785</v>
      </c>
      <c r="J238" s="6">
        <v>0</v>
      </c>
      <c r="K238" s="6">
        <v>0</v>
      </c>
      <c r="L238" s="6">
        <v>0</v>
      </c>
      <c r="M238" s="6">
        <v>13.016304347826088</v>
      </c>
      <c r="N238" s="6">
        <v>0</v>
      </c>
      <c r="O238" s="6">
        <f>SUM(NonNurse[[#This Row],[Qualified Social Work Staff Hours]],NonNurse[[#This Row],[Other Social Work Staff Hours]])/NonNurse[[#This Row],[MDS Census]]</f>
        <v>0.13506654635686896</v>
      </c>
      <c r="P238" s="6">
        <v>4.9728260869565215</v>
      </c>
      <c r="Q238" s="6">
        <v>25.551630434782609</v>
      </c>
      <c r="R238" s="6">
        <f>SUM(NonNurse[[#This Row],[Qualified Activities Professional Hours]],NonNurse[[#This Row],[Other Activities Professional Hours]])/NonNurse[[#This Row],[MDS Census]]</f>
        <v>0.31674374013083695</v>
      </c>
      <c r="S238" s="6">
        <v>0</v>
      </c>
      <c r="T238" s="6">
        <v>0</v>
      </c>
      <c r="U238" s="6">
        <v>0</v>
      </c>
      <c r="V238" s="6">
        <f>SUM(NonNurse[[#This Row],[Occupational Therapist Hours]],NonNurse[[#This Row],[OT Assistant Hours]],NonNurse[[#This Row],[OT Aide Hours]])/NonNurse[[#This Row],[MDS Census]]</f>
        <v>0</v>
      </c>
      <c r="W238" s="6">
        <v>0</v>
      </c>
      <c r="X238" s="6">
        <v>0</v>
      </c>
      <c r="Y238" s="6">
        <v>0</v>
      </c>
      <c r="Z238" s="6">
        <f>SUM(NonNurse[[#This Row],[Physical Therapist (PT) Hours]],NonNurse[[#This Row],[PT Assistant Hours]],NonNurse[[#This Row],[PT Aide Hours]])/NonNurse[[#This Row],[MDS Census]]</f>
        <v>0</v>
      </c>
      <c r="AA238" s="6">
        <v>0</v>
      </c>
      <c r="AB238" s="6">
        <v>3.1739130434782608</v>
      </c>
      <c r="AC238" s="6">
        <v>0</v>
      </c>
      <c r="AD238" s="6">
        <v>0</v>
      </c>
      <c r="AE238" s="6">
        <v>0</v>
      </c>
      <c r="AF238" s="6">
        <v>0</v>
      </c>
      <c r="AG238" s="6">
        <v>0</v>
      </c>
      <c r="AH238" s="1">
        <v>395250</v>
      </c>
      <c r="AI238">
        <v>3</v>
      </c>
    </row>
    <row r="239" spans="1:35" x14ac:dyDescent="0.25">
      <c r="A239" t="s">
        <v>721</v>
      </c>
      <c r="B239" t="s">
        <v>266</v>
      </c>
      <c r="C239" t="s">
        <v>814</v>
      </c>
      <c r="D239" t="s">
        <v>773</v>
      </c>
      <c r="E239" s="6">
        <v>87.391304347826093</v>
      </c>
      <c r="F239" s="6">
        <v>66.798913043478265</v>
      </c>
      <c r="G239" s="6">
        <v>0.38858695652173914</v>
      </c>
      <c r="H239" s="6">
        <v>0</v>
      </c>
      <c r="I239" s="6">
        <v>13.630434782608695</v>
      </c>
      <c r="J239" s="6">
        <v>0</v>
      </c>
      <c r="K239" s="6">
        <v>0</v>
      </c>
      <c r="L239" s="6">
        <v>2.3226086956521743</v>
      </c>
      <c r="M239" s="6">
        <v>5.3043478260869561</v>
      </c>
      <c r="N239" s="6">
        <v>8.8967391304347831</v>
      </c>
      <c r="O239" s="6">
        <f>SUM(NonNurse[[#This Row],[Qualified Social Work Staff Hours]],NonNurse[[#This Row],[Other Social Work Staff Hours]])/NonNurse[[#This Row],[MDS Census]]</f>
        <v>0.16249999999999998</v>
      </c>
      <c r="P239" s="6">
        <v>6.3695652173913047</v>
      </c>
      <c r="Q239" s="6">
        <v>30.095108695652176</v>
      </c>
      <c r="R239" s="6">
        <f>SUM(NonNurse[[#This Row],[Qualified Activities Professional Hours]],NonNurse[[#This Row],[Other Activities Professional Hours]])/NonNurse[[#This Row],[MDS Census]]</f>
        <v>0.41725746268656722</v>
      </c>
      <c r="S239" s="6">
        <v>8.2579347826086931</v>
      </c>
      <c r="T239" s="6">
        <v>7.5406521739130437</v>
      </c>
      <c r="U239" s="6">
        <v>0</v>
      </c>
      <c r="V239" s="6">
        <f>SUM(NonNurse[[#This Row],[Occupational Therapist Hours]],NonNurse[[#This Row],[OT Assistant Hours]],NonNurse[[#This Row],[OT Aide Hours]])/NonNurse[[#This Row],[MDS Census]]</f>
        <v>0.18077985074626862</v>
      </c>
      <c r="W239" s="6">
        <v>3.0910869565217389</v>
      </c>
      <c r="X239" s="6">
        <v>6.1915217391304349</v>
      </c>
      <c r="Y239" s="6">
        <v>0</v>
      </c>
      <c r="Z239" s="6">
        <f>SUM(NonNurse[[#This Row],[Physical Therapist (PT) Hours]],NonNurse[[#This Row],[PT Assistant Hours]],NonNurse[[#This Row],[PT Aide Hours]])/NonNurse[[#This Row],[MDS Census]]</f>
        <v>0.10621890547263681</v>
      </c>
      <c r="AA239" s="6">
        <v>0</v>
      </c>
      <c r="AB239" s="6">
        <v>0</v>
      </c>
      <c r="AC239" s="6">
        <v>0</v>
      </c>
      <c r="AD239" s="6">
        <v>0</v>
      </c>
      <c r="AE239" s="6">
        <v>0</v>
      </c>
      <c r="AF239" s="6">
        <v>0</v>
      </c>
      <c r="AG239" s="6">
        <v>0</v>
      </c>
      <c r="AH239" s="1">
        <v>395475</v>
      </c>
      <c r="AI239">
        <v>3</v>
      </c>
    </row>
    <row r="240" spans="1:35" x14ac:dyDescent="0.25">
      <c r="A240" t="s">
        <v>721</v>
      </c>
      <c r="B240" t="s">
        <v>437</v>
      </c>
      <c r="C240" t="s">
        <v>818</v>
      </c>
      <c r="D240" t="s">
        <v>761</v>
      </c>
      <c r="E240" s="6">
        <v>48.510869565217391</v>
      </c>
      <c r="F240" s="6">
        <v>4.6956521739130439</v>
      </c>
      <c r="G240" s="6">
        <v>0</v>
      </c>
      <c r="H240" s="6">
        <v>0.32065217391304346</v>
      </c>
      <c r="I240" s="6">
        <v>0.98913043478260865</v>
      </c>
      <c r="J240" s="6">
        <v>0</v>
      </c>
      <c r="K240" s="6">
        <v>0</v>
      </c>
      <c r="L240" s="6">
        <v>6.0459782608695658</v>
      </c>
      <c r="M240" s="6">
        <v>5.4782608695652177</v>
      </c>
      <c r="N240" s="6">
        <v>0</v>
      </c>
      <c r="O240" s="6">
        <f>SUM(NonNurse[[#This Row],[Qualified Social Work Staff Hours]],NonNurse[[#This Row],[Other Social Work Staff Hours]])/NonNurse[[#This Row],[MDS Census]]</f>
        <v>0.11292852341474345</v>
      </c>
      <c r="P240" s="6">
        <v>15.709239130434783</v>
      </c>
      <c r="Q240" s="6">
        <v>9.8777173913043477</v>
      </c>
      <c r="R240" s="6">
        <f>SUM(NonNurse[[#This Row],[Qualified Activities Professional Hours]],NonNurse[[#This Row],[Other Activities Professional Hours]])/NonNurse[[#This Row],[MDS Census]]</f>
        <v>0.52744790499663907</v>
      </c>
      <c r="S240" s="6">
        <v>5.1309782608695658</v>
      </c>
      <c r="T240" s="6">
        <v>8.7755434782608681</v>
      </c>
      <c r="U240" s="6">
        <v>0</v>
      </c>
      <c r="V240" s="6">
        <f>SUM(NonNurse[[#This Row],[Occupational Therapist Hours]],NonNurse[[#This Row],[OT Assistant Hours]],NonNurse[[#This Row],[OT Aide Hours]])/NonNurse[[#This Row],[MDS Census]]</f>
        <v>0.28666816043020388</v>
      </c>
      <c r="W240" s="6">
        <v>6.7794565217391334</v>
      </c>
      <c r="X240" s="6">
        <v>13.54347826086957</v>
      </c>
      <c r="Y240" s="6">
        <v>2.8043478260869565</v>
      </c>
      <c r="Z240" s="6">
        <f>SUM(NonNurse[[#This Row],[Physical Therapist (PT) Hours]],NonNurse[[#This Row],[PT Assistant Hours]],NonNurse[[#This Row],[PT Aide Hours]])/NonNurse[[#This Row],[MDS Census]]</f>
        <v>0.47674434237060292</v>
      </c>
      <c r="AA240" s="6">
        <v>0</v>
      </c>
      <c r="AB240" s="6">
        <v>0</v>
      </c>
      <c r="AC240" s="6">
        <v>0</v>
      </c>
      <c r="AD240" s="6">
        <v>0</v>
      </c>
      <c r="AE240" s="6">
        <v>0</v>
      </c>
      <c r="AF240" s="6">
        <v>0</v>
      </c>
      <c r="AG240" s="6">
        <v>0</v>
      </c>
      <c r="AH240" s="1">
        <v>395720</v>
      </c>
      <c r="AI240">
        <v>3</v>
      </c>
    </row>
    <row r="241" spans="1:35" x14ac:dyDescent="0.25">
      <c r="A241" t="s">
        <v>721</v>
      </c>
      <c r="B241" t="s">
        <v>539</v>
      </c>
      <c r="C241" t="s">
        <v>1097</v>
      </c>
      <c r="D241" t="s">
        <v>784</v>
      </c>
      <c r="E241" s="6">
        <v>81</v>
      </c>
      <c r="F241" s="6">
        <v>12.47608695652174</v>
      </c>
      <c r="G241" s="6">
        <v>0.78260869565217395</v>
      </c>
      <c r="H241" s="6">
        <v>0.69565217391304346</v>
      </c>
      <c r="I241" s="6">
        <v>2.5434782608695654</v>
      </c>
      <c r="J241" s="6">
        <v>0</v>
      </c>
      <c r="K241" s="6">
        <v>0</v>
      </c>
      <c r="L241" s="6">
        <v>5.298043478260869</v>
      </c>
      <c r="M241" s="6">
        <v>4.9297826086956524</v>
      </c>
      <c r="N241" s="6">
        <v>11.847608695652173</v>
      </c>
      <c r="O241" s="6">
        <f>SUM(NonNurse[[#This Row],[Qualified Social Work Staff Hours]],NonNurse[[#This Row],[Other Social Work Staff Hours]])/NonNurse[[#This Row],[MDS Census]]</f>
        <v>0.20712828770799785</v>
      </c>
      <c r="P241" s="6">
        <v>5.3103260869565228</v>
      </c>
      <c r="Q241" s="6">
        <v>13.989130434782609</v>
      </c>
      <c r="R241" s="6">
        <f>SUM(NonNurse[[#This Row],[Qualified Activities Professional Hours]],NonNurse[[#This Row],[Other Activities Professional Hours]])/NonNurse[[#This Row],[MDS Census]]</f>
        <v>0.23826489533011272</v>
      </c>
      <c r="S241" s="6">
        <v>9.9924999999999979</v>
      </c>
      <c r="T241" s="6">
        <v>4.3406521739130426</v>
      </c>
      <c r="U241" s="6">
        <v>0</v>
      </c>
      <c r="V241" s="6">
        <f>SUM(NonNurse[[#This Row],[Occupational Therapist Hours]],NonNurse[[#This Row],[OT Assistant Hours]],NonNurse[[#This Row],[OT Aide Hours]])/NonNurse[[#This Row],[MDS Census]]</f>
        <v>0.17695249597423507</v>
      </c>
      <c r="W241" s="6">
        <v>2.0913043478260867</v>
      </c>
      <c r="X241" s="6">
        <v>4.2710869565217395</v>
      </c>
      <c r="Y241" s="6">
        <v>0</v>
      </c>
      <c r="Z241" s="6">
        <f>SUM(NonNurse[[#This Row],[Physical Therapist (PT) Hours]],NonNurse[[#This Row],[PT Assistant Hours]],NonNurse[[#This Row],[PT Aide Hours]])/NonNurse[[#This Row],[MDS Census]]</f>
        <v>7.8548040794417601E-2</v>
      </c>
      <c r="AA241" s="6">
        <v>0</v>
      </c>
      <c r="AB241" s="6">
        <v>0</v>
      </c>
      <c r="AC241" s="6">
        <v>0</v>
      </c>
      <c r="AD241" s="6">
        <v>0</v>
      </c>
      <c r="AE241" s="6">
        <v>0</v>
      </c>
      <c r="AF241" s="6">
        <v>0</v>
      </c>
      <c r="AG241" s="6">
        <v>0</v>
      </c>
      <c r="AH241" s="1">
        <v>395875</v>
      </c>
      <c r="AI241">
        <v>3</v>
      </c>
    </row>
    <row r="242" spans="1:35" x14ac:dyDescent="0.25">
      <c r="A242" t="s">
        <v>721</v>
      </c>
      <c r="B242" t="s">
        <v>554</v>
      </c>
      <c r="C242" t="s">
        <v>1037</v>
      </c>
      <c r="D242" t="s">
        <v>771</v>
      </c>
      <c r="E242" s="6">
        <v>101.41304347826087</v>
      </c>
      <c r="F242" s="6">
        <v>5.7391304347826084</v>
      </c>
      <c r="G242" s="6">
        <v>0.88858695652173914</v>
      </c>
      <c r="H242" s="6">
        <v>0.98913043478260865</v>
      </c>
      <c r="I242" s="6">
        <v>2.0869565217391304</v>
      </c>
      <c r="J242" s="6">
        <v>0</v>
      </c>
      <c r="K242" s="6">
        <v>0</v>
      </c>
      <c r="L242" s="6">
        <v>1.2922826086956523</v>
      </c>
      <c r="M242" s="6">
        <v>11.486413043478262</v>
      </c>
      <c r="N242" s="6">
        <v>0</v>
      </c>
      <c r="O242" s="6">
        <f>SUM(NonNurse[[#This Row],[Qualified Social Work Staff Hours]],NonNurse[[#This Row],[Other Social Work Staff Hours]])/NonNurse[[#This Row],[MDS Census]]</f>
        <v>0.1132636655948553</v>
      </c>
      <c r="P242" s="6">
        <v>5.4782608695652177</v>
      </c>
      <c r="Q242" s="6">
        <v>31.271739130434781</v>
      </c>
      <c r="R242" s="6">
        <f>SUM(NonNurse[[#This Row],[Qualified Activities Professional Hours]],NonNurse[[#This Row],[Other Activities Professional Hours]])/NonNurse[[#This Row],[MDS Census]]</f>
        <v>0.36237942122186495</v>
      </c>
      <c r="S242" s="6">
        <v>3.1668478260869564</v>
      </c>
      <c r="T242" s="6">
        <v>2.8707608695652183</v>
      </c>
      <c r="U242" s="6">
        <v>0</v>
      </c>
      <c r="V242" s="6">
        <f>SUM(NonNurse[[#This Row],[Occupational Therapist Hours]],NonNurse[[#This Row],[OT Assistant Hours]],NonNurse[[#This Row],[OT Aide Hours]])/NonNurse[[#This Row],[MDS Census]]</f>
        <v>5.9534833869239016E-2</v>
      </c>
      <c r="W242" s="6">
        <v>2.0777173913043478</v>
      </c>
      <c r="X242" s="6">
        <v>3.8711956521739133</v>
      </c>
      <c r="Y242" s="6">
        <v>0</v>
      </c>
      <c r="Z242" s="6">
        <f>SUM(NonNurse[[#This Row],[Physical Therapist (PT) Hours]],NonNurse[[#This Row],[PT Assistant Hours]],NonNurse[[#This Row],[PT Aide Hours]])/NonNurse[[#This Row],[MDS Census]]</f>
        <v>5.8660235798499466E-2</v>
      </c>
      <c r="AA242" s="6">
        <v>0</v>
      </c>
      <c r="AB242" s="6">
        <v>0</v>
      </c>
      <c r="AC242" s="6">
        <v>0</v>
      </c>
      <c r="AD242" s="6">
        <v>73.366847826086953</v>
      </c>
      <c r="AE242" s="6">
        <v>0</v>
      </c>
      <c r="AF242" s="6">
        <v>0</v>
      </c>
      <c r="AG242" s="6">
        <v>0</v>
      </c>
      <c r="AH242" s="1">
        <v>395896</v>
      </c>
      <c r="AI242">
        <v>3</v>
      </c>
    </row>
    <row r="243" spans="1:35" x14ac:dyDescent="0.25">
      <c r="A243" t="s">
        <v>721</v>
      </c>
      <c r="B243" t="s">
        <v>555</v>
      </c>
      <c r="C243" t="s">
        <v>848</v>
      </c>
      <c r="D243" t="s">
        <v>758</v>
      </c>
      <c r="E243" s="6">
        <v>90.956521739130437</v>
      </c>
      <c r="F243" s="6">
        <v>5.3913043478260869</v>
      </c>
      <c r="G243" s="6">
        <v>0.70652173913043481</v>
      </c>
      <c r="H243" s="6">
        <v>1.4673913043478262</v>
      </c>
      <c r="I243" s="6">
        <v>7.1739130434782608</v>
      </c>
      <c r="J243" s="6">
        <v>0</v>
      </c>
      <c r="K243" s="6">
        <v>0</v>
      </c>
      <c r="L243" s="6">
        <v>6.7007608695652188</v>
      </c>
      <c r="M243" s="6">
        <v>18.211956521739129</v>
      </c>
      <c r="N243" s="6">
        <v>0</v>
      </c>
      <c r="O243" s="6">
        <f>SUM(NonNurse[[#This Row],[Qualified Social Work Staff Hours]],NonNurse[[#This Row],[Other Social Work Staff Hours]])/NonNurse[[#This Row],[MDS Census]]</f>
        <v>0.20022705544933075</v>
      </c>
      <c r="P243" s="6">
        <v>5.2173913043478262</v>
      </c>
      <c r="Q243" s="6">
        <v>45.138586956521742</v>
      </c>
      <c r="R243" s="6">
        <f>SUM(NonNurse[[#This Row],[Qualified Activities Professional Hours]],NonNurse[[#This Row],[Other Activities Professional Hours]])/NonNurse[[#This Row],[MDS Census]]</f>
        <v>0.5536269120458891</v>
      </c>
      <c r="S243" s="6">
        <v>3.9801086956521741</v>
      </c>
      <c r="T243" s="6">
        <v>6.7044565217391314</v>
      </c>
      <c r="U243" s="6">
        <v>0</v>
      </c>
      <c r="V243" s="6">
        <f>SUM(NonNurse[[#This Row],[Occupational Therapist Hours]],NonNurse[[#This Row],[OT Assistant Hours]],NonNurse[[#This Row],[OT Aide Hours]])/NonNurse[[#This Row],[MDS Census]]</f>
        <v>0.11746892925430212</v>
      </c>
      <c r="W243" s="6">
        <v>4.7485869565217396</v>
      </c>
      <c r="X243" s="6">
        <v>7.3172826086956517</v>
      </c>
      <c r="Y243" s="6">
        <v>0</v>
      </c>
      <c r="Z243" s="6">
        <f>SUM(NonNurse[[#This Row],[Physical Therapist (PT) Hours]],NonNurse[[#This Row],[PT Assistant Hours]],NonNurse[[#This Row],[PT Aide Hours]])/NonNurse[[#This Row],[MDS Census]]</f>
        <v>0.13265535372848947</v>
      </c>
      <c r="AA243" s="6">
        <v>0.91304347826086951</v>
      </c>
      <c r="AB243" s="6">
        <v>0</v>
      </c>
      <c r="AC243" s="6">
        <v>0</v>
      </c>
      <c r="AD243" s="6">
        <v>36.100543478260867</v>
      </c>
      <c r="AE243" s="6">
        <v>0</v>
      </c>
      <c r="AF243" s="6">
        <v>0</v>
      </c>
      <c r="AG243" s="6">
        <v>0</v>
      </c>
      <c r="AH243" s="1">
        <v>395898</v>
      </c>
      <c r="AI243">
        <v>3</v>
      </c>
    </row>
    <row r="244" spans="1:35" x14ac:dyDescent="0.25">
      <c r="A244" t="s">
        <v>721</v>
      </c>
      <c r="B244" t="s">
        <v>12</v>
      </c>
      <c r="C244" t="s">
        <v>979</v>
      </c>
      <c r="D244" t="s">
        <v>736</v>
      </c>
      <c r="E244" s="6">
        <v>100.48913043478261</v>
      </c>
      <c r="F244" s="6">
        <v>5.1304347826086953</v>
      </c>
      <c r="G244" s="6">
        <v>0.39130434782608697</v>
      </c>
      <c r="H244" s="6">
        <v>0.51739130434782621</v>
      </c>
      <c r="I244" s="6">
        <v>3.1195652173913042</v>
      </c>
      <c r="J244" s="6">
        <v>0</v>
      </c>
      <c r="K244" s="6">
        <v>4.5217391304347823</v>
      </c>
      <c r="L244" s="6">
        <v>2.2788043478260884</v>
      </c>
      <c r="M244" s="6">
        <v>5.2173913043478262</v>
      </c>
      <c r="N244" s="6">
        <v>0</v>
      </c>
      <c r="O244" s="6">
        <f>SUM(NonNurse[[#This Row],[Qualified Social Work Staff Hours]],NonNurse[[#This Row],[Other Social Work Staff Hours]])/NonNurse[[#This Row],[MDS Census]]</f>
        <v>5.1919956733369389E-2</v>
      </c>
      <c r="P244" s="6">
        <v>0</v>
      </c>
      <c r="Q244" s="6">
        <v>7.8054347826086934</v>
      </c>
      <c r="R244" s="6">
        <f>SUM(NonNurse[[#This Row],[Qualified Activities Professional Hours]],NonNurse[[#This Row],[Other Activities Professional Hours]])/NonNurse[[#This Row],[MDS Census]]</f>
        <v>7.7674418604651144E-2</v>
      </c>
      <c r="S244" s="6">
        <v>3.8060869565217388</v>
      </c>
      <c r="T244" s="6">
        <v>3.6082608695652176</v>
      </c>
      <c r="U244" s="6">
        <v>0</v>
      </c>
      <c r="V244" s="6">
        <f>SUM(NonNurse[[#This Row],[Occupational Therapist Hours]],NonNurse[[#This Row],[OT Assistant Hours]],NonNurse[[#This Row],[OT Aide Hours]])/NonNurse[[#This Row],[MDS Census]]</f>
        <v>7.3782585181179014E-2</v>
      </c>
      <c r="W244" s="6">
        <v>3.7149999999999999</v>
      </c>
      <c r="X244" s="6">
        <v>4.9378260869565214</v>
      </c>
      <c r="Y244" s="6">
        <v>0</v>
      </c>
      <c r="Z244" s="6">
        <f>SUM(NonNurse[[#This Row],[Physical Therapist (PT) Hours]],NonNurse[[#This Row],[PT Assistant Hours]],NonNurse[[#This Row],[PT Aide Hours]])/NonNurse[[#This Row],[MDS Census]]</f>
        <v>8.6107084910762563E-2</v>
      </c>
      <c r="AA244" s="6">
        <v>0</v>
      </c>
      <c r="AB244" s="6">
        <v>5.4347826086956523</v>
      </c>
      <c r="AC244" s="6">
        <v>0</v>
      </c>
      <c r="AD244" s="6">
        <v>0</v>
      </c>
      <c r="AE244" s="6">
        <v>0</v>
      </c>
      <c r="AF244" s="6">
        <v>0</v>
      </c>
      <c r="AG244" s="6">
        <v>0</v>
      </c>
      <c r="AH244" s="1">
        <v>395342</v>
      </c>
      <c r="AI244">
        <v>3</v>
      </c>
    </row>
    <row r="245" spans="1:35" x14ac:dyDescent="0.25">
      <c r="A245" t="s">
        <v>721</v>
      </c>
      <c r="B245" t="s">
        <v>629</v>
      </c>
      <c r="C245" t="s">
        <v>1118</v>
      </c>
      <c r="D245" t="s">
        <v>736</v>
      </c>
      <c r="E245" s="6">
        <v>315.75</v>
      </c>
      <c r="F245" s="6">
        <v>5.7391304347826084</v>
      </c>
      <c r="G245" s="6">
        <v>0</v>
      </c>
      <c r="H245" s="6">
        <v>0</v>
      </c>
      <c r="I245" s="6">
        <v>0</v>
      </c>
      <c r="J245" s="6">
        <v>0</v>
      </c>
      <c r="K245" s="6">
        <v>0</v>
      </c>
      <c r="L245" s="6">
        <v>8.6815217391304351</v>
      </c>
      <c r="M245" s="6">
        <v>20.086956521739129</v>
      </c>
      <c r="N245" s="6">
        <v>0</v>
      </c>
      <c r="O245" s="6">
        <f>SUM(NonNurse[[#This Row],[Qualified Social Work Staff Hours]],NonNurse[[#This Row],[Other Social Work Staff Hours]])/NonNurse[[#This Row],[MDS Census]]</f>
        <v>6.3616647733140547E-2</v>
      </c>
      <c r="P245" s="6">
        <v>46.282608695652172</v>
      </c>
      <c r="Q245" s="6">
        <v>0</v>
      </c>
      <c r="R245" s="6">
        <f>SUM(NonNurse[[#This Row],[Qualified Activities Professional Hours]],NonNurse[[#This Row],[Other Activities Professional Hours]])/NonNurse[[#This Row],[MDS Census]]</f>
        <v>0.1465799166924851</v>
      </c>
      <c r="S245" s="6">
        <v>25.182282608695651</v>
      </c>
      <c r="T245" s="6">
        <v>21.809565217391306</v>
      </c>
      <c r="U245" s="6">
        <v>0</v>
      </c>
      <c r="V245" s="6">
        <f>SUM(NonNurse[[#This Row],[Occupational Therapist Hours]],NonNurse[[#This Row],[OT Assistant Hours]],NonNurse[[#This Row],[OT Aide Hours]])/NonNurse[[#This Row],[MDS Census]]</f>
        <v>0.14882612138111465</v>
      </c>
      <c r="W245" s="6">
        <v>18.260978260869571</v>
      </c>
      <c r="X245" s="6">
        <v>20.57858695652174</v>
      </c>
      <c r="Y245" s="6">
        <v>5.3804347826086953</v>
      </c>
      <c r="Z245" s="6">
        <f>SUM(NonNurse[[#This Row],[Physical Therapist (PT) Hours]],NonNurse[[#This Row],[PT Assistant Hours]],NonNurse[[#This Row],[PT Aide Hours]])/NonNurse[[#This Row],[MDS Census]]</f>
        <v>0.14004750593824231</v>
      </c>
      <c r="AA245" s="6">
        <v>0</v>
      </c>
      <c r="AB245" s="6">
        <v>0</v>
      </c>
      <c r="AC245" s="6">
        <v>0</v>
      </c>
      <c r="AD245" s="6">
        <v>0</v>
      </c>
      <c r="AE245" s="6">
        <v>0</v>
      </c>
      <c r="AF245" s="6">
        <v>0</v>
      </c>
      <c r="AG245" s="6">
        <v>0</v>
      </c>
      <c r="AH245" s="1">
        <v>396078</v>
      </c>
      <c r="AI245">
        <v>3</v>
      </c>
    </row>
    <row r="246" spans="1:35" x14ac:dyDescent="0.25">
      <c r="A246" t="s">
        <v>721</v>
      </c>
      <c r="B246" t="s">
        <v>531</v>
      </c>
      <c r="C246" t="s">
        <v>898</v>
      </c>
      <c r="D246" t="s">
        <v>736</v>
      </c>
      <c r="E246" s="6">
        <v>16.097826086956523</v>
      </c>
      <c r="F246" s="6">
        <v>1.1304347826086956</v>
      </c>
      <c r="G246" s="6">
        <v>0.55434782608695654</v>
      </c>
      <c r="H246" s="6">
        <v>8</v>
      </c>
      <c r="I246" s="6">
        <v>2.4239130434782608</v>
      </c>
      <c r="J246" s="6">
        <v>0</v>
      </c>
      <c r="K246" s="6">
        <v>0</v>
      </c>
      <c r="L246" s="6">
        <v>0.47282608695652173</v>
      </c>
      <c r="M246" s="6">
        <v>0</v>
      </c>
      <c r="N246" s="6">
        <v>0</v>
      </c>
      <c r="O246" s="6">
        <f>SUM(NonNurse[[#This Row],[Qualified Social Work Staff Hours]],NonNurse[[#This Row],[Other Social Work Staff Hours]])/NonNurse[[#This Row],[MDS Census]]</f>
        <v>0</v>
      </c>
      <c r="P246" s="6">
        <v>0</v>
      </c>
      <c r="Q246" s="6">
        <v>2.9565217391304346</v>
      </c>
      <c r="R246" s="6">
        <f>SUM(NonNurse[[#This Row],[Qualified Activities Professional Hours]],NonNurse[[#This Row],[Other Activities Professional Hours]])/NonNurse[[#This Row],[MDS Census]]</f>
        <v>0.18365968939905467</v>
      </c>
      <c r="S246" s="6">
        <v>16.755434782608695</v>
      </c>
      <c r="T246" s="6">
        <v>0</v>
      </c>
      <c r="U246" s="6">
        <v>0</v>
      </c>
      <c r="V246" s="6">
        <f>SUM(NonNurse[[#This Row],[Occupational Therapist Hours]],NonNurse[[#This Row],[OT Assistant Hours]],NonNurse[[#This Row],[OT Aide Hours]])/NonNurse[[#This Row],[MDS Census]]</f>
        <v>1.0408507765023631</v>
      </c>
      <c r="W246" s="6">
        <v>12.923913043478262</v>
      </c>
      <c r="X246" s="6">
        <v>4.1521739130434785</v>
      </c>
      <c r="Y246" s="6">
        <v>0</v>
      </c>
      <c r="Z246" s="6">
        <f>SUM(NonNurse[[#This Row],[Physical Therapist (PT) Hours]],NonNurse[[#This Row],[PT Assistant Hours]],NonNurse[[#This Row],[PT Aide Hours]])/NonNurse[[#This Row],[MDS Census]]</f>
        <v>1.0607697501688049</v>
      </c>
      <c r="AA246" s="6">
        <v>0</v>
      </c>
      <c r="AB246" s="6">
        <v>0</v>
      </c>
      <c r="AC246" s="6">
        <v>0</v>
      </c>
      <c r="AD246" s="6">
        <v>0</v>
      </c>
      <c r="AE246" s="6">
        <v>0</v>
      </c>
      <c r="AF246" s="6">
        <v>0</v>
      </c>
      <c r="AG246" s="6">
        <v>0</v>
      </c>
      <c r="AH246" s="1">
        <v>395861</v>
      </c>
      <c r="AI246">
        <v>3</v>
      </c>
    </row>
    <row r="247" spans="1:35" x14ac:dyDescent="0.25">
      <c r="A247" t="s">
        <v>721</v>
      </c>
      <c r="B247" t="s">
        <v>167</v>
      </c>
      <c r="C247" t="s">
        <v>881</v>
      </c>
      <c r="D247" t="s">
        <v>774</v>
      </c>
      <c r="E247" s="6">
        <v>255.2608695652174</v>
      </c>
      <c r="F247" s="6">
        <v>3.652173913043478</v>
      </c>
      <c r="G247" s="6">
        <v>1.0108695652173914</v>
      </c>
      <c r="H247" s="6">
        <v>0.71739130434782605</v>
      </c>
      <c r="I247" s="6">
        <v>5.1304347826086953</v>
      </c>
      <c r="J247" s="6">
        <v>0</v>
      </c>
      <c r="K247" s="6">
        <v>0</v>
      </c>
      <c r="L247" s="6">
        <v>6.7636956521739107</v>
      </c>
      <c r="M247" s="6">
        <v>32.585434782608694</v>
      </c>
      <c r="N247" s="6">
        <v>0</v>
      </c>
      <c r="O247" s="6">
        <f>SUM(NonNurse[[#This Row],[Qualified Social Work Staff Hours]],NonNurse[[#This Row],[Other Social Work Staff Hours]])/NonNurse[[#This Row],[MDS Census]]</f>
        <v>0.12765542497019244</v>
      </c>
      <c r="P247" s="6">
        <v>5.0710869565217385</v>
      </c>
      <c r="Q247" s="6">
        <v>15.92217391304348</v>
      </c>
      <c r="R247" s="6">
        <f>SUM(NonNurse[[#This Row],[Qualified Activities Professional Hours]],NonNurse[[#This Row],[Other Activities Professional Hours]])/NonNurse[[#This Row],[MDS Census]]</f>
        <v>8.2242377789133028E-2</v>
      </c>
      <c r="S247" s="6">
        <v>14.7475</v>
      </c>
      <c r="T247" s="6">
        <v>13.478478260869565</v>
      </c>
      <c r="U247" s="6">
        <v>0</v>
      </c>
      <c r="V247" s="6">
        <f>SUM(NonNurse[[#This Row],[Occupational Therapist Hours]],NonNurse[[#This Row],[OT Assistant Hours]],NonNurse[[#This Row],[OT Aide Hours]])/NonNurse[[#This Row],[MDS Census]]</f>
        <v>0.11057698858797479</v>
      </c>
      <c r="W247" s="6">
        <v>11.778369565217391</v>
      </c>
      <c r="X247" s="6">
        <v>12.726413043478258</v>
      </c>
      <c r="Y247" s="6">
        <v>0</v>
      </c>
      <c r="Z247" s="6">
        <f>SUM(NonNurse[[#This Row],[Physical Therapist (PT) Hours]],NonNurse[[#This Row],[PT Assistant Hours]],NonNurse[[#This Row],[PT Aide Hours]])/NonNurse[[#This Row],[MDS Census]]</f>
        <v>9.5998978027593232E-2</v>
      </c>
      <c r="AA247" s="6">
        <v>0</v>
      </c>
      <c r="AB247" s="6">
        <v>5.3478260869565215</v>
      </c>
      <c r="AC247" s="6">
        <v>0</v>
      </c>
      <c r="AD247" s="6">
        <v>0</v>
      </c>
      <c r="AE247" s="6">
        <v>0</v>
      </c>
      <c r="AF247" s="6">
        <v>0</v>
      </c>
      <c r="AG247" s="6">
        <v>0</v>
      </c>
      <c r="AH247" s="1">
        <v>395338</v>
      </c>
      <c r="AI247">
        <v>3</v>
      </c>
    </row>
    <row r="248" spans="1:35" x14ac:dyDescent="0.25">
      <c r="A248" t="s">
        <v>721</v>
      </c>
      <c r="B248" t="s">
        <v>69</v>
      </c>
      <c r="C248" t="s">
        <v>881</v>
      </c>
      <c r="D248" t="s">
        <v>774</v>
      </c>
      <c r="E248" s="6">
        <v>180.27173913043478</v>
      </c>
      <c r="F248" s="6">
        <v>0</v>
      </c>
      <c r="G248" s="6">
        <v>0.7630434782608696</v>
      </c>
      <c r="H248" s="6">
        <v>0</v>
      </c>
      <c r="I248" s="6">
        <v>0</v>
      </c>
      <c r="J248" s="6">
        <v>0</v>
      </c>
      <c r="K248" s="6">
        <v>0</v>
      </c>
      <c r="L248" s="6">
        <v>0.74456521739130432</v>
      </c>
      <c r="M248" s="6">
        <v>0</v>
      </c>
      <c r="N248" s="6">
        <v>0</v>
      </c>
      <c r="O248" s="6">
        <f>SUM(NonNurse[[#This Row],[Qualified Social Work Staff Hours]],NonNurse[[#This Row],[Other Social Work Staff Hours]])/NonNurse[[#This Row],[MDS Census]]</f>
        <v>0</v>
      </c>
      <c r="P248" s="6">
        <v>0</v>
      </c>
      <c r="Q248" s="6">
        <v>0</v>
      </c>
      <c r="R248" s="6">
        <f>SUM(NonNurse[[#This Row],[Qualified Activities Professional Hours]],NonNurse[[#This Row],[Other Activities Professional Hours]])/NonNurse[[#This Row],[MDS Census]]</f>
        <v>0</v>
      </c>
      <c r="S248" s="6">
        <v>0.97010869565217395</v>
      </c>
      <c r="T248" s="6">
        <v>0</v>
      </c>
      <c r="U248" s="6">
        <v>0</v>
      </c>
      <c r="V248" s="6">
        <f>SUM(NonNurse[[#This Row],[Occupational Therapist Hours]],NonNurse[[#This Row],[OT Assistant Hours]],NonNurse[[#This Row],[OT Aide Hours]])/NonNurse[[#This Row],[MDS Census]]</f>
        <v>5.3813687066626469E-3</v>
      </c>
      <c r="W248" s="6">
        <v>0</v>
      </c>
      <c r="X248" s="6">
        <v>0</v>
      </c>
      <c r="Y248" s="6">
        <v>0</v>
      </c>
      <c r="Z248" s="6">
        <f>SUM(NonNurse[[#This Row],[Physical Therapist (PT) Hours]],NonNurse[[#This Row],[PT Assistant Hours]],NonNurse[[#This Row],[PT Aide Hours]])/NonNurse[[#This Row],[MDS Census]]</f>
        <v>0</v>
      </c>
      <c r="AA248" s="6">
        <v>0</v>
      </c>
      <c r="AB248" s="6">
        <v>0</v>
      </c>
      <c r="AC248" s="6">
        <v>0</v>
      </c>
      <c r="AD248" s="6">
        <v>0</v>
      </c>
      <c r="AE248" s="6">
        <v>0</v>
      </c>
      <c r="AF248" s="6">
        <v>0</v>
      </c>
      <c r="AG248" s="6">
        <v>0.52173913043478259</v>
      </c>
      <c r="AH248" s="1">
        <v>395134</v>
      </c>
      <c r="AI248">
        <v>3</v>
      </c>
    </row>
    <row r="249" spans="1:35" x14ac:dyDescent="0.25">
      <c r="A249" t="s">
        <v>721</v>
      </c>
      <c r="B249" t="s">
        <v>615</v>
      </c>
      <c r="C249" t="s">
        <v>1116</v>
      </c>
      <c r="D249" t="s">
        <v>778</v>
      </c>
      <c r="E249" s="6">
        <v>35.989130434782609</v>
      </c>
      <c r="F249" s="6">
        <v>5.8478260869565215</v>
      </c>
      <c r="G249" s="6">
        <v>7.6086956521739135E-2</v>
      </c>
      <c r="H249" s="6">
        <v>0</v>
      </c>
      <c r="I249" s="6">
        <v>5.9021739130434785</v>
      </c>
      <c r="J249" s="6">
        <v>0</v>
      </c>
      <c r="K249" s="6">
        <v>0</v>
      </c>
      <c r="L249" s="6">
        <v>1.1951086956521739</v>
      </c>
      <c r="M249" s="6">
        <v>4.0958695652173915</v>
      </c>
      <c r="N249" s="6">
        <v>2.9891304347826088E-2</v>
      </c>
      <c r="O249" s="6">
        <f>SUM(NonNurse[[#This Row],[Qualified Social Work Staff Hours]],NonNurse[[#This Row],[Other Social Work Staff Hours]])/NonNurse[[#This Row],[MDS Census]]</f>
        <v>0.11463908184838419</v>
      </c>
      <c r="P249" s="6">
        <v>0</v>
      </c>
      <c r="Q249" s="6">
        <v>0</v>
      </c>
      <c r="R249" s="6">
        <f>SUM(NonNurse[[#This Row],[Qualified Activities Professional Hours]],NonNurse[[#This Row],[Other Activities Professional Hours]])/NonNurse[[#This Row],[MDS Census]]</f>
        <v>0</v>
      </c>
      <c r="S249" s="6">
        <v>2.8446739130434779</v>
      </c>
      <c r="T249" s="6">
        <v>0</v>
      </c>
      <c r="U249" s="6">
        <v>0</v>
      </c>
      <c r="V249" s="6">
        <f>SUM(NonNurse[[#This Row],[Occupational Therapist Hours]],NonNurse[[#This Row],[OT Assistant Hours]],NonNurse[[#This Row],[OT Aide Hours]])/NonNurse[[#This Row],[MDS Census]]</f>
        <v>7.9042585321655076E-2</v>
      </c>
      <c r="W249" s="6">
        <v>1.9629347826086954</v>
      </c>
      <c r="X249" s="6">
        <v>1.0516304347826086</v>
      </c>
      <c r="Y249" s="6">
        <v>1.0543478260869565</v>
      </c>
      <c r="Z249" s="6">
        <f>SUM(NonNurse[[#This Row],[Physical Therapist (PT) Hours]],NonNurse[[#This Row],[PT Assistant Hours]],NonNurse[[#This Row],[PT Aide Hours]])/NonNurse[[#This Row],[MDS Census]]</f>
        <v>0.113059498640894</v>
      </c>
      <c r="AA249" s="6">
        <v>0</v>
      </c>
      <c r="AB249" s="6">
        <v>0</v>
      </c>
      <c r="AC249" s="6">
        <v>0</v>
      </c>
      <c r="AD249" s="6">
        <v>0</v>
      </c>
      <c r="AE249" s="6">
        <v>0</v>
      </c>
      <c r="AF249" s="6">
        <v>0</v>
      </c>
      <c r="AG249" s="6">
        <v>0</v>
      </c>
      <c r="AH249" s="1">
        <v>396062</v>
      </c>
      <c r="AI249">
        <v>3</v>
      </c>
    </row>
    <row r="250" spans="1:35" x14ac:dyDescent="0.25">
      <c r="A250" t="s">
        <v>721</v>
      </c>
      <c r="B250" t="s">
        <v>609</v>
      </c>
      <c r="C250" t="s">
        <v>830</v>
      </c>
      <c r="D250" t="s">
        <v>739</v>
      </c>
      <c r="E250" s="6">
        <v>59.173913043478258</v>
      </c>
      <c r="F250" s="6">
        <v>4.6086956521739131</v>
      </c>
      <c r="G250" s="6">
        <v>0.47826086956521741</v>
      </c>
      <c r="H250" s="6">
        <v>0.64130434782608692</v>
      </c>
      <c r="I250" s="6">
        <v>4.9782608695652177</v>
      </c>
      <c r="J250" s="6">
        <v>0</v>
      </c>
      <c r="K250" s="6">
        <v>0</v>
      </c>
      <c r="L250" s="6">
        <v>1.9347826086956521</v>
      </c>
      <c r="M250" s="6">
        <v>0</v>
      </c>
      <c r="N250" s="6">
        <v>0</v>
      </c>
      <c r="O250" s="6">
        <f>SUM(NonNurse[[#This Row],[Qualified Social Work Staff Hours]],NonNurse[[#This Row],[Other Social Work Staff Hours]])/NonNurse[[#This Row],[MDS Census]]</f>
        <v>0</v>
      </c>
      <c r="P250" s="6">
        <v>0</v>
      </c>
      <c r="Q250" s="6">
        <v>15.554347826086957</v>
      </c>
      <c r="R250" s="6">
        <f>SUM(NonNurse[[#This Row],[Qualified Activities Professional Hours]],NonNurse[[#This Row],[Other Activities Professional Hours]])/NonNurse[[#This Row],[MDS Census]]</f>
        <v>0.26285819250551068</v>
      </c>
      <c r="S250" s="6">
        <v>4.8163043478260876</v>
      </c>
      <c r="T250" s="6">
        <v>7.4434782608695649</v>
      </c>
      <c r="U250" s="6">
        <v>0</v>
      </c>
      <c r="V250" s="6">
        <f>SUM(NonNurse[[#This Row],[Occupational Therapist Hours]],NonNurse[[#This Row],[OT Assistant Hours]],NonNurse[[#This Row],[OT Aide Hours]])/NonNurse[[#This Row],[MDS Census]]</f>
        <v>0.20718221895664951</v>
      </c>
      <c r="W250" s="6">
        <v>6.5815217391304346</v>
      </c>
      <c r="X250" s="6">
        <v>6.7934782608695654</v>
      </c>
      <c r="Y250" s="6">
        <v>0</v>
      </c>
      <c r="Z250" s="6">
        <f>SUM(NonNurse[[#This Row],[Physical Therapist (PT) Hours]],NonNurse[[#This Row],[PT Assistant Hours]],NonNurse[[#This Row],[PT Aide Hours]])/NonNurse[[#This Row],[MDS Census]]</f>
        <v>0.22602865540044087</v>
      </c>
      <c r="AA250" s="6">
        <v>0</v>
      </c>
      <c r="AB250" s="6">
        <v>0</v>
      </c>
      <c r="AC250" s="6">
        <v>0</v>
      </c>
      <c r="AD250" s="6">
        <v>0</v>
      </c>
      <c r="AE250" s="6">
        <v>0</v>
      </c>
      <c r="AF250" s="6">
        <v>0</v>
      </c>
      <c r="AG250" s="6">
        <v>0</v>
      </c>
      <c r="AH250" s="1">
        <v>396049</v>
      </c>
      <c r="AI250">
        <v>3</v>
      </c>
    </row>
    <row r="251" spans="1:35" x14ac:dyDescent="0.25">
      <c r="A251" t="s">
        <v>721</v>
      </c>
      <c r="B251" t="s">
        <v>45</v>
      </c>
      <c r="C251" t="s">
        <v>914</v>
      </c>
      <c r="D251" t="s">
        <v>768</v>
      </c>
      <c r="E251" s="6">
        <v>81.576086956521735</v>
      </c>
      <c r="F251" s="6">
        <v>2.8260869565217392</v>
      </c>
      <c r="G251" s="6">
        <v>0</v>
      </c>
      <c r="H251" s="6">
        <v>0.61413043478260865</v>
      </c>
      <c r="I251" s="6">
        <v>0</v>
      </c>
      <c r="J251" s="6">
        <v>0</v>
      </c>
      <c r="K251" s="6">
        <v>0</v>
      </c>
      <c r="L251" s="6">
        <v>6.5576086956521733</v>
      </c>
      <c r="M251" s="6">
        <v>5.5652173913043477</v>
      </c>
      <c r="N251" s="6">
        <v>0</v>
      </c>
      <c r="O251" s="6">
        <f>SUM(NonNurse[[#This Row],[Qualified Social Work Staff Hours]],NonNurse[[#This Row],[Other Social Work Staff Hours]])/NonNurse[[#This Row],[MDS Census]]</f>
        <v>6.8221185876082613E-2</v>
      </c>
      <c r="P251" s="6">
        <v>5.5652173913043477</v>
      </c>
      <c r="Q251" s="6">
        <v>1.6847826086956521</v>
      </c>
      <c r="R251" s="6">
        <f>SUM(NonNurse[[#This Row],[Qualified Activities Professional Hours]],NonNurse[[#This Row],[Other Activities Professional Hours]])/NonNurse[[#This Row],[MDS Census]]</f>
        <v>8.8874083944037313E-2</v>
      </c>
      <c r="S251" s="6">
        <v>11.711847826086956</v>
      </c>
      <c r="T251" s="6">
        <v>7.0442391304347831</v>
      </c>
      <c r="U251" s="6">
        <v>0</v>
      </c>
      <c r="V251" s="6">
        <f>SUM(NonNurse[[#This Row],[Occupational Therapist Hours]],NonNurse[[#This Row],[OT Assistant Hours]],NonNurse[[#This Row],[OT Aide Hours]])/NonNurse[[#This Row],[MDS Census]]</f>
        <v>0.2299213857428381</v>
      </c>
      <c r="W251" s="6">
        <v>5.4972826086956523</v>
      </c>
      <c r="X251" s="6">
        <v>6.8688043478260861</v>
      </c>
      <c r="Y251" s="6">
        <v>0</v>
      </c>
      <c r="Z251" s="6">
        <f>SUM(NonNurse[[#This Row],[Physical Therapist (PT) Hours]],NonNurse[[#This Row],[PT Assistant Hours]],NonNurse[[#This Row],[PT Aide Hours]])/NonNurse[[#This Row],[MDS Census]]</f>
        <v>0.15158960692871418</v>
      </c>
      <c r="AA251" s="6">
        <v>0</v>
      </c>
      <c r="AB251" s="6">
        <v>0</v>
      </c>
      <c r="AC251" s="6">
        <v>0</v>
      </c>
      <c r="AD251" s="6">
        <v>0</v>
      </c>
      <c r="AE251" s="6">
        <v>0</v>
      </c>
      <c r="AF251" s="6">
        <v>0</v>
      </c>
      <c r="AG251" s="6">
        <v>0</v>
      </c>
      <c r="AH251" s="1">
        <v>395066</v>
      </c>
      <c r="AI251">
        <v>3</v>
      </c>
    </row>
    <row r="252" spans="1:35" x14ac:dyDescent="0.25">
      <c r="A252" t="s">
        <v>721</v>
      </c>
      <c r="B252" t="s">
        <v>581</v>
      </c>
      <c r="C252" t="s">
        <v>1109</v>
      </c>
      <c r="D252" t="s">
        <v>768</v>
      </c>
      <c r="E252" s="6">
        <v>44.304347826086953</v>
      </c>
      <c r="F252" s="6">
        <v>8.6326086956521735</v>
      </c>
      <c r="G252" s="6">
        <v>0</v>
      </c>
      <c r="H252" s="6">
        <v>0</v>
      </c>
      <c r="I252" s="6">
        <v>0.42391304347826086</v>
      </c>
      <c r="J252" s="6">
        <v>0</v>
      </c>
      <c r="K252" s="6">
        <v>0</v>
      </c>
      <c r="L252" s="6">
        <v>1.7391304347826086</v>
      </c>
      <c r="M252" s="6">
        <v>4.8118478260869573</v>
      </c>
      <c r="N252" s="6">
        <v>0</v>
      </c>
      <c r="O252" s="6">
        <f>SUM(NonNurse[[#This Row],[Qualified Social Work Staff Hours]],NonNurse[[#This Row],[Other Social Work Staff Hours]])/NonNurse[[#This Row],[MDS Census]]</f>
        <v>0.10860893032384693</v>
      </c>
      <c r="P252" s="6">
        <v>5.1261956521739123</v>
      </c>
      <c r="Q252" s="6">
        <v>3.9106521739130433</v>
      </c>
      <c r="R252" s="6">
        <f>SUM(NonNurse[[#This Row],[Qualified Activities Professional Hours]],NonNurse[[#This Row],[Other Activities Professional Hours]])/NonNurse[[#This Row],[MDS Census]]</f>
        <v>0.20397203140333658</v>
      </c>
      <c r="S252" s="6">
        <v>0.15217391304347827</v>
      </c>
      <c r="T252" s="6">
        <v>4.8668478260869561</v>
      </c>
      <c r="U252" s="6">
        <v>0</v>
      </c>
      <c r="V252" s="6">
        <f>SUM(NonNurse[[#This Row],[Occupational Therapist Hours]],NonNurse[[#This Row],[OT Assistant Hours]],NonNurse[[#This Row],[OT Aide Hours]])/NonNurse[[#This Row],[MDS Census]]</f>
        <v>0.11328508341511286</v>
      </c>
      <c r="W252" s="6">
        <v>6.2947826086956526</v>
      </c>
      <c r="X252" s="6">
        <v>2.7985869565217394</v>
      </c>
      <c r="Y252" s="6">
        <v>0</v>
      </c>
      <c r="Z252" s="6">
        <f>SUM(NonNurse[[#This Row],[Physical Therapist (PT) Hours]],NonNurse[[#This Row],[PT Assistant Hours]],NonNurse[[#This Row],[PT Aide Hours]])/NonNurse[[#This Row],[MDS Census]]</f>
        <v>0.20524779195289503</v>
      </c>
      <c r="AA252" s="6">
        <v>0</v>
      </c>
      <c r="AB252" s="6">
        <v>0</v>
      </c>
      <c r="AC252" s="6">
        <v>0</v>
      </c>
      <c r="AD252" s="6">
        <v>0</v>
      </c>
      <c r="AE252" s="6">
        <v>0</v>
      </c>
      <c r="AF252" s="6">
        <v>0</v>
      </c>
      <c r="AG252" s="6">
        <v>0</v>
      </c>
      <c r="AH252" s="1">
        <v>395948</v>
      </c>
      <c r="AI252">
        <v>3</v>
      </c>
    </row>
    <row r="253" spans="1:35" x14ac:dyDescent="0.25">
      <c r="A253" t="s">
        <v>721</v>
      </c>
      <c r="B253" t="s">
        <v>59</v>
      </c>
      <c r="C253" t="s">
        <v>915</v>
      </c>
      <c r="D253" t="s">
        <v>772</v>
      </c>
      <c r="E253" s="6">
        <v>103.42391304347827</v>
      </c>
      <c r="F253" s="6">
        <v>5.0434782608695654</v>
      </c>
      <c r="G253" s="6">
        <v>0.4891304347826087</v>
      </c>
      <c r="H253" s="6">
        <v>0.39673913043478259</v>
      </c>
      <c r="I253" s="6">
        <v>3.6956521739130435</v>
      </c>
      <c r="J253" s="6">
        <v>0</v>
      </c>
      <c r="K253" s="6">
        <v>0</v>
      </c>
      <c r="L253" s="6">
        <v>5.1606521739130446</v>
      </c>
      <c r="M253" s="6">
        <v>10.652173913043478</v>
      </c>
      <c r="N253" s="6">
        <v>0</v>
      </c>
      <c r="O253" s="6">
        <f>SUM(NonNurse[[#This Row],[Qualified Social Work Staff Hours]],NonNurse[[#This Row],[Other Social Work Staff Hours]])/NonNurse[[#This Row],[MDS Census]]</f>
        <v>0.10299527062532843</v>
      </c>
      <c r="P253" s="6">
        <v>0.39673913043478259</v>
      </c>
      <c r="Q253" s="6">
        <v>28.426630434782609</v>
      </c>
      <c r="R253" s="6">
        <f>SUM(NonNurse[[#This Row],[Qualified Activities Professional Hours]],NonNurse[[#This Row],[Other Activities Professional Hours]])/NonNurse[[#This Row],[MDS Census]]</f>
        <v>0.27869153967419863</v>
      </c>
      <c r="S253" s="6">
        <v>10.959673913043476</v>
      </c>
      <c r="T253" s="6">
        <v>11.11380434782609</v>
      </c>
      <c r="U253" s="6">
        <v>0</v>
      </c>
      <c r="V253" s="6">
        <f>SUM(NonNurse[[#This Row],[Occupational Therapist Hours]],NonNurse[[#This Row],[OT Assistant Hours]],NonNurse[[#This Row],[OT Aide Hours]])/NonNurse[[#This Row],[MDS Census]]</f>
        <v>0.21342722017866525</v>
      </c>
      <c r="W253" s="6">
        <v>4.6611956521739133</v>
      </c>
      <c r="X253" s="6">
        <v>5.8366304347826086</v>
      </c>
      <c r="Y253" s="6">
        <v>0</v>
      </c>
      <c r="Z253" s="6">
        <f>SUM(NonNurse[[#This Row],[Physical Therapist (PT) Hours]],NonNurse[[#This Row],[PT Assistant Hours]],NonNurse[[#This Row],[PT Aide Hours]])/NonNurse[[#This Row],[MDS Census]]</f>
        <v>0.1015028901734104</v>
      </c>
      <c r="AA253" s="6">
        <v>0</v>
      </c>
      <c r="AB253" s="6">
        <v>0</v>
      </c>
      <c r="AC253" s="6">
        <v>0</v>
      </c>
      <c r="AD253" s="6">
        <v>3.8940217391304346</v>
      </c>
      <c r="AE253" s="6">
        <v>0</v>
      </c>
      <c r="AF253" s="6">
        <v>0</v>
      </c>
      <c r="AG253" s="6">
        <v>0</v>
      </c>
      <c r="AH253" s="1">
        <v>395103</v>
      </c>
      <c r="AI253">
        <v>3</v>
      </c>
    </row>
    <row r="254" spans="1:35" x14ac:dyDescent="0.25">
      <c r="A254" t="s">
        <v>721</v>
      </c>
      <c r="B254" t="s">
        <v>193</v>
      </c>
      <c r="C254" t="s">
        <v>814</v>
      </c>
      <c r="D254" t="s">
        <v>773</v>
      </c>
      <c r="E254" s="6">
        <v>103.08695652173913</v>
      </c>
      <c r="F254" s="6">
        <v>4.1739130434782608</v>
      </c>
      <c r="G254" s="6">
        <v>0.42391304347826086</v>
      </c>
      <c r="H254" s="6">
        <v>0.64673913043478259</v>
      </c>
      <c r="I254" s="6">
        <v>4.7717391304347823</v>
      </c>
      <c r="J254" s="6">
        <v>0</v>
      </c>
      <c r="K254" s="6">
        <v>0</v>
      </c>
      <c r="L254" s="6">
        <v>6.1694565217391304</v>
      </c>
      <c r="M254" s="6">
        <v>10.260869565217391</v>
      </c>
      <c r="N254" s="6">
        <v>0</v>
      </c>
      <c r="O254" s="6">
        <f>SUM(NonNurse[[#This Row],[Qualified Social Work Staff Hours]],NonNurse[[#This Row],[Other Social Work Staff Hours]])/NonNurse[[#This Row],[MDS Census]]</f>
        <v>9.953606073386756E-2</v>
      </c>
      <c r="P254" s="6">
        <v>6.1739130434782608</v>
      </c>
      <c r="Q254" s="6">
        <v>15.456630434782609</v>
      </c>
      <c r="R254" s="6">
        <f>SUM(NonNurse[[#This Row],[Qualified Activities Professional Hours]],NonNurse[[#This Row],[Other Activities Professional Hours]])/NonNurse[[#This Row],[MDS Census]]</f>
        <v>0.2098281315900464</v>
      </c>
      <c r="S254" s="6">
        <v>5.129021739130434</v>
      </c>
      <c r="T254" s="6">
        <v>17.642282608695652</v>
      </c>
      <c r="U254" s="6">
        <v>0</v>
      </c>
      <c r="V254" s="6">
        <f>SUM(NonNurse[[#This Row],[Occupational Therapist Hours]],NonNurse[[#This Row],[OT Assistant Hours]],NonNurse[[#This Row],[OT Aide Hours]])/NonNurse[[#This Row],[MDS Census]]</f>
        <v>0.22089413749472794</v>
      </c>
      <c r="W254" s="6">
        <v>3.6823913043478278</v>
      </c>
      <c r="X254" s="6">
        <v>4.1721739130434781</v>
      </c>
      <c r="Y254" s="6">
        <v>0</v>
      </c>
      <c r="Z254" s="6">
        <f>SUM(NonNurse[[#This Row],[Physical Therapist (PT) Hours]],NonNurse[[#This Row],[PT Assistant Hours]],NonNurse[[#This Row],[PT Aide Hours]])/NonNurse[[#This Row],[MDS Census]]</f>
        <v>7.6193589202868006E-2</v>
      </c>
      <c r="AA254" s="6">
        <v>0</v>
      </c>
      <c r="AB254" s="6">
        <v>0</v>
      </c>
      <c r="AC254" s="6">
        <v>0</v>
      </c>
      <c r="AD254" s="6">
        <v>0</v>
      </c>
      <c r="AE254" s="6">
        <v>0</v>
      </c>
      <c r="AF254" s="6">
        <v>0</v>
      </c>
      <c r="AG254" s="6">
        <v>0</v>
      </c>
      <c r="AH254" s="1">
        <v>395372</v>
      </c>
      <c r="AI254">
        <v>3</v>
      </c>
    </row>
    <row r="255" spans="1:35" x14ac:dyDescent="0.25">
      <c r="A255" t="s">
        <v>721</v>
      </c>
      <c r="B255" t="s">
        <v>382</v>
      </c>
      <c r="C255" t="s">
        <v>905</v>
      </c>
      <c r="D255" t="s">
        <v>768</v>
      </c>
      <c r="E255" s="6">
        <v>131.14130434782609</v>
      </c>
      <c r="F255" s="6">
        <v>3.7635869565217392</v>
      </c>
      <c r="G255" s="6">
        <v>0.11413043478260869</v>
      </c>
      <c r="H255" s="6">
        <v>1.2282608695652173</v>
      </c>
      <c r="I255" s="6">
        <v>11.293478260869565</v>
      </c>
      <c r="J255" s="6">
        <v>0</v>
      </c>
      <c r="K255" s="6">
        <v>0</v>
      </c>
      <c r="L255" s="6">
        <v>3.0094565217391307</v>
      </c>
      <c r="M255" s="6">
        <v>16.073369565217391</v>
      </c>
      <c r="N255" s="6">
        <v>0</v>
      </c>
      <c r="O255" s="6">
        <f>SUM(NonNurse[[#This Row],[Qualified Social Work Staff Hours]],NonNurse[[#This Row],[Other Social Work Staff Hours]])/NonNurse[[#This Row],[MDS Census]]</f>
        <v>0.12256527144633235</v>
      </c>
      <c r="P255" s="6">
        <v>9.054347826086957</v>
      </c>
      <c r="Q255" s="6">
        <v>0.64130434782608692</v>
      </c>
      <c r="R255" s="6">
        <f>SUM(NonNurse[[#This Row],[Qualified Activities Professional Hours]],NonNurse[[#This Row],[Other Activities Professional Hours]])/NonNurse[[#This Row],[MDS Census]]</f>
        <v>7.3932863655200992E-2</v>
      </c>
      <c r="S255" s="6">
        <v>4.3797826086956517</v>
      </c>
      <c r="T255" s="6">
        <v>14.253152173913042</v>
      </c>
      <c r="U255" s="6">
        <v>0</v>
      </c>
      <c r="V255" s="6">
        <f>SUM(NonNurse[[#This Row],[Occupational Therapist Hours]],NonNurse[[#This Row],[OT Assistant Hours]],NonNurse[[#This Row],[OT Aide Hours]])/NonNurse[[#This Row],[MDS Census]]</f>
        <v>0.14208288437629504</v>
      </c>
      <c r="W255" s="6">
        <v>10.144021739130434</v>
      </c>
      <c r="X255" s="6">
        <v>4.5660869565217386</v>
      </c>
      <c r="Y255" s="6">
        <v>0</v>
      </c>
      <c r="Z255" s="6">
        <f>SUM(NonNurse[[#This Row],[Physical Therapist (PT) Hours]],NonNurse[[#This Row],[PT Assistant Hours]],NonNurse[[#This Row],[PT Aide Hours]])/NonNurse[[#This Row],[MDS Census]]</f>
        <v>0.11216991297140487</v>
      </c>
      <c r="AA255" s="6">
        <v>0.27173913043478259</v>
      </c>
      <c r="AB255" s="6">
        <v>10.630434782608695</v>
      </c>
      <c r="AC255" s="6">
        <v>0</v>
      </c>
      <c r="AD255" s="6">
        <v>0</v>
      </c>
      <c r="AE255" s="6">
        <v>0</v>
      </c>
      <c r="AF255" s="6">
        <v>0</v>
      </c>
      <c r="AG255" s="6">
        <v>0.29891304347826086</v>
      </c>
      <c r="AH255" s="1">
        <v>395643</v>
      </c>
      <c r="AI255">
        <v>3</v>
      </c>
    </row>
    <row r="256" spans="1:35" x14ac:dyDescent="0.25">
      <c r="A256" t="s">
        <v>721</v>
      </c>
      <c r="B256" t="s">
        <v>381</v>
      </c>
      <c r="C256" t="s">
        <v>1056</v>
      </c>
      <c r="D256" t="s">
        <v>768</v>
      </c>
      <c r="E256" s="6">
        <v>175.55434782608697</v>
      </c>
      <c r="F256" s="6">
        <v>4.2608695652173916</v>
      </c>
      <c r="G256" s="6">
        <v>0.21195652173913043</v>
      </c>
      <c r="H256" s="6">
        <v>1.3152173913043479</v>
      </c>
      <c r="I256" s="6">
        <v>14.467391304347826</v>
      </c>
      <c r="J256" s="6">
        <v>0</v>
      </c>
      <c r="K256" s="6">
        <v>0</v>
      </c>
      <c r="L256" s="6">
        <v>5.2044565217391314</v>
      </c>
      <c r="M256" s="6">
        <v>16.239130434782609</v>
      </c>
      <c r="N256" s="6">
        <v>0</v>
      </c>
      <c r="O256" s="6">
        <f>SUM(NonNurse[[#This Row],[Qualified Social Work Staff Hours]],NonNurse[[#This Row],[Other Social Work Staff Hours]])/NonNurse[[#This Row],[MDS Census]]</f>
        <v>9.2502012259302824E-2</v>
      </c>
      <c r="P256" s="6">
        <v>14.432065217391305</v>
      </c>
      <c r="Q256" s="6">
        <v>6.4728260869565215</v>
      </c>
      <c r="R256" s="6">
        <f>SUM(NonNurse[[#This Row],[Qualified Activities Professional Hours]],NonNurse[[#This Row],[Other Activities Professional Hours]])/NonNurse[[#This Row],[MDS Census]]</f>
        <v>0.11907931397436691</v>
      </c>
      <c r="S256" s="6">
        <v>17.863586956521743</v>
      </c>
      <c r="T256" s="6">
        <v>21.466086956521739</v>
      </c>
      <c r="U256" s="6">
        <v>0</v>
      </c>
      <c r="V256" s="6">
        <f>SUM(NonNurse[[#This Row],[Occupational Therapist Hours]],NonNurse[[#This Row],[OT Assistant Hours]],NonNurse[[#This Row],[OT Aide Hours]])/NonNurse[[#This Row],[MDS Census]]</f>
        <v>0.22403132932945327</v>
      </c>
      <c r="W256" s="6">
        <v>4.8367391304347818</v>
      </c>
      <c r="X256" s="6">
        <v>14.33152173913043</v>
      </c>
      <c r="Y256" s="6">
        <v>2.9673913043478262</v>
      </c>
      <c r="Z256" s="6">
        <f>SUM(NonNurse[[#This Row],[Physical Therapist (PT) Hours]],NonNurse[[#This Row],[PT Assistant Hours]],NonNurse[[#This Row],[PT Aide Hours]])/NonNurse[[#This Row],[MDS Census]]</f>
        <v>0.12609002538542502</v>
      </c>
      <c r="AA256" s="6">
        <v>0</v>
      </c>
      <c r="AB256" s="6">
        <v>9.2717391304347831</v>
      </c>
      <c r="AC256" s="6">
        <v>0</v>
      </c>
      <c r="AD256" s="6">
        <v>0</v>
      </c>
      <c r="AE256" s="6">
        <v>0</v>
      </c>
      <c r="AF256" s="6">
        <v>0</v>
      </c>
      <c r="AG256" s="6">
        <v>1.3369565217391304</v>
      </c>
      <c r="AH256" s="1">
        <v>395640</v>
      </c>
      <c r="AI256">
        <v>3</v>
      </c>
    </row>
    <row r="257" spans="1:35" x14ac:dyDescent="0.25">
      <c r="A257" t="s">
        <v>721</v>
      </c>
      <c r="B257" t="s">
        <v>357</v>
      </c>
      <c r="C257" t="s">
        <v>905</v>
      </c>
      <c r="D257" t="s">
        <v>768</v>
      </c>
      <c r="E257" s="6">
        <v>131.13043478260869</v>
      </c>
      <c r="F257" s="6">
        <v>4.5461956521739131</v>
      </c>
      <c r="G257" s="6">
        <v>0.28260869565217389</v>
      </c>
      <c r="H257" s="6">
        <v>0.88043478260869568</v>
      </c>
      <c r="I257" s="6">
        <v>12.630434782608695</v>
      </c>
      <c r="J257" s="6">
        <v>0</v>
      </c>
      <c r="K257" s="6">
        <v>0</v>
      </c>
      <c r="L257" s="6">
        <v>7.0485869565217385</v>
      </c>
      <c r="M257" s="6">
        <v>18.815217391304348</v>
      </c>
      <c r="N257" s="6">
        <v>0</v>
      </c>
      <c r="O257" s="6">
        <f>SUM(NonNurse[[#This Row],[Qualified Social Work Staff Hours]],NonNurse[[#This Row],[Other Social Work Staff Hours]])/NonNurse[[#This Row],[MDS Census]]</f>
        <v>0.14348474801061009</v>
      </c>
      <c r="P257" s="6">
        <v>13.100543478260869</v>
      </c>
      <c r="Q257" s="6">
        <v>8.5679347826086953</v>
      </c>
      <c r="R257" s="6">
        <f>SUM(NonNurse[[#This Row],[Qualified Activities Professional Hours]],NonNurse[[#This Row],[Other Activities Professional Hours]])/NonNurse[[#This Row],[MDS Census]]</f>
        <v>0.16524370026525198</v>
      </c>
      <c r="S257" s="6">
        <v>5.1965217391304348</v>
      </c>
      <c r="T257" s="6">
        <v>13.368695652173914</v>
      </c>
      <c r="U257" s="6">
        <v>0</v>
      </c>
      <c r="V257" s="6">
        <f>SUM(NonNurse[[#This Row],[Occupational Therapist Hours]],NonNurse[[#This Row],[OT Assistant Hours]],NonNurse[[#This Row],[OT Aide Hours]])/NonNurse[[#This Row],[MDS Census]]</f>
        <v>0.14157824933687002</v>
      </c>
      <c r="W257" s="6">
        <v>12.680434782608694</v>
      </c>
      <c r="X257" s="6">
        <v>15.399456521739131</v>
      </c>
      <c r="Y257" s="6">
        <v>0</v>
      </c>
      <c r="Z257" s="6">
        <f>SUM(NonNurse[[#This Row],[Physical Therapist (PT) Hours]],NonNurse[[#This Row],[PT Assistant Hours]],NonNurse[[#This Row],[PT Aide Hours]])/NonNurse[[#This Row],[MDS Census]]</f>
        <v>0.21413710212201592</v>
      </c>
      <c r="AA257" s="6">
        <v>0</v>
      </c>
      <c r="AB257" s="6">
        <v>0</v>
      </c>
      <c r="AC257" s="6">
        <v>0</v>
      </c>
      <c r="AD257" s="6">
        <v>0</v>
      </c>
      <c r="AE257" s="6">
        <v>0</v>
      </c>
      <c r="AF257" s="6">
        <v>0</v>
      </c>
      <c r="AG257" s="6">
        <v>0</v>
      </c>
      <c r="AH257" s="1">
        <v>395606</v>
      </c>
      <c r="AI257">
        <v>3</v>
      </c>
    </row>
    <row r="258" spans="1:35" x14ac:dyDescent="0.25">
      <c r="A258" t="s">
        <v>721</v>
      </c>
      <c r="B258" t="s">
        <v>365</v>
      </c>
      <c r="C258" t="s">
        <v>905</v>
      </c>
      <c r="D258" t="s">
        <v>768</v>
      </c>
      <c r="E258" s="6">
        <v>176.61956521739131</v>
      </c>
      <c r="F258" s="6">
        <v>4.4347826086956523</v>
      </c>
      <c r="G258" s="6">
        <v>0.32065217391304346</v>
      </c>
      <c r="H258" s="6">
        <v>1.2391304347826086</v>
      </c>
      <c r="I258" s="6">
        <v>18.173913043478262</v>
      </c>
      <c r="J258" s="6">
        <v>0</v>
      </c>
      <c r="K258" s="6">
        <v>0</v>
      </c>
      <c r="L258" s="6">
        <v>5.0311956521739143</v>
      </c>
      <c r="M258" s="6">
        <v>18.144021739130434</v>
      </c>
      <c r="N258" s="6">
        <v>0</v>
      </c>
      <c r="O258" s="6">
        <f>SUM(NonNurse[[#This Row],[Qualified Social Work Staff Hours]],NonNurse[[#This Row],[Other Social Work Staff Hours]])/NonNurse[[#This Row],[MDS Census]]</f>
        <v>0.10272939873222967</v>
      </c>
      <c r="P258" s="6">
        <v>9.4972826086956523</v>
      </c>
      <c r="Q258" s="6">
        <v>2.4266304347826089</v>
      </c>
      <c r="R258" s="6">
        <f>SUM(NonNurse[[#This Row],[Qualified Activities Professional Hours]],NonNurse[[#This Row],[Other Activities Professional Hours]])/NonNurse[[#This Row],[MDS Census]]</f>
        <v>6.7511846882885099E-2</v>
      </c>
      <c r="S258" s="6">
        <v>9.268260869565216</v>
      </c>
      <c r="T258" s="6">
        <v>12.530326086956521</v>
      </c>
      <c r="U258" s="6">
        <v>0</v>
      </c>
      <c r="V258" s="6">
        <f>SUM(NonNurse[[#This Row],[Occupational Therapist Hours]],NonNurse[[#This Row],[OT Assistant Hours]],NonNurse[[#This Row],[OT Aide Hours]])/NonNurse[[#This Row],[MDS Census]]</f>
        <v>0.12342113360822203</v>
      </c>
      <c r="W258" s="6">
        <v>10.02108695652174</v>
      </c>
      <c r="X258" s="6">
        <v>15.758695652173913</v>
      </c>
      <c r="Y258" s="6">
        <v>4.8804347826086953</v>
      </c>
      <c r="Z258" s="6">
        <f>SUM(NonNurse[[#This Row],[Physical Therapist (PT) Hours]],NonNurse[[#This Row],[PT Assistant Hours]],NonNurse[[#This Row],[PT Aide Hours]])/NonNurse[[#This Row],[MDS Census]]</f>
        <v>0.17359468274970768</v>
      </c>
      <c r="AA258" s="6">
        <v>0.39130434782608697</v>
      </c>
      <c r="AB258" s="6">
        <v>5.0434782608695654</v>
      </c>
      <c r="AC258" s="6">
        <v>0</v>
      </c>
      <c r="AD258" s="6">
        <v>0</v>
      </c>
      <c r="AE258" s="6">
        <v>0</v>
      </c>
      <c r="AF258" s="6">
        <v>0</v>
      </c>
      <c r="AG258" s="6">
        <v>0.24456521739130435</v>
      </c>
      <c r="AH258" s="1">
        <v>395617</v>
      </c>
      <c r="AI258">
        <v>3</v>
      </c>
    </row>
    <row r="259" spans="1:35" x14ac:dyDescent="0.25">
      <c r="A259" t="s">
        <v>721</v>
      </c>
      <c r="B259" t="s">
        <v>331</v>
      </c>
      <c r="C259" t="s">
        <v>967</v>
      </c>
      <c r="D259" t="s">
        <v>786</v>
      </c>
      <c r="E259" s="6">
        <v>79.456521739130437</v>
      </c>
      <c r="F259" s="6">
        <v>4.9565217391304346</v>
      </c>
      <c r="G259" s="6">
        <v>0</v>
      </c>
      <c r="H259" s="6">
        <v>0</v>
      </c>
      <c r="I259" s="6">
        <v>4.7065217391304346</v>
      </c>
      <c r="J259" s="6">
        <v>0</v>
      </c>
      <c r="K259" s="6">
        <v>0</v>
      </c>
      <c r="L259" s="6">
        <v>4.3233695652173916</v>
      </c>
      <c r="M259" s="6">
        <v>10.184782608695652</v>
      </c>
      <c r="N259" s="6">
        <v>0</v>
      </c>
      <c r="O259" s="6">
        <f>SUM(NonNurse[[#This Row],[Qualified Social Work Staff Hours]],NonNurse[[#This Row],[Other Social Work Staff Hours]])/NonNurse[[#This Row],[MDS Census]]</f>
        <v>0.12818057455540355</v>
      </c>
      <c r="P259" s="6">
        <v>11.220326086956522</v>
      </c>
      <c r="Q259" s="6">
        <v>8.5</v>
      </c>
      <c r="R259" s="6">
        <f>SUM(NonNurse[[#This Row],[Qualified Activities Professional Hours]],NonNurse[[#This Row],[Other Activities Professional Hours]])/NonNurse[[#This Row],[MDS Census]]</f>
        <v>0.24819015047879617</v>
      </c>
      <c r="S259" s="6">
        <v>5.9157608695652177</v>
      </c>
      <c r="T259" s="6">
        <v>8.929347826086957</v>
      </c>
      <c r="U259" s="6">
        <v>0</v>
      </c>
      <c r="V259" s="6">
        <f>SUM(NonNurse[[#This Row],[Occupational Therapist Hours]],NonNurse[[#This Row],[OT Assistant Hours]],NonNurse[[#This Row],[OT Aide Hours]])/NonNurse[[#This Row],[MDS Census]]</f>
        <v>0.18683310533515735</v>
      </c>
      <c r="W259" s="6">
        <v>6.0054347826086953</v>
      </c>
      <c r="X259" s="6">
        <v>9.7989130434782616</v>
      </c>
      <c r="Y259" s="6">
        <v>0</v>
      </c>
      <c r="Z259" s="6">
        <f>SUM(NonNurse[[#This Row],[Physical Therapist (PT) Hours]],NonNurse[[#This Row],[PT Assistant Hours]],NonNurse[[#This Row],[PT Aide Hours]])/NonNurse[[#This Row],[MDS Census]]</f>
        <v>0.19890560875512997</v>
      </c>
      <c r="AA259" s="6">
        <v>0</v>
      </c>
      <c r="AB259" s="6">
        <v>0</v>
      </c>
      <c r="AC259" s="6">
        <v>0</v>
      </c>
      <c r="AD259" s="6">
        <v>0</v>
      </c>
      <c r="AE259" s="6">
        <v>0</v>
      </c>
      <c r="AF259" s="6">
        <v>0</v>
      </c>
      <c r="AG259" s="6">
        <v>0</v>
      </c>
      <c r="AH259" s="1">
        <v>395568</v>
      </c>
      <c r="AI259">
        <v>3</v>
      </c>
    </row>
    <row r="260" spans="1:35" x14ac:dyDescent="0.25">
      <c r="A260" t="s">
        <v>721</v>
      </c>
      <c r="B260" t="s">
        <v>281</v>
      </c>
      <c r="C260" t="s">
        <v>1023</v>
      </c>
      <c r="D260" t="s">
        <v>752</v>
      </c>
      <c r="E260" s="6">
        <v>73.239130434782609</v>
      </c>
      <c r="F260" s="6">
        <v>5.7391304347826084</v>
      </c>
      <c r="G260" s="6">
        <v>0.13043478260869565</v>
      </c>
      <c r="H260" s="6">
        <v>0.25</v>
      </c>
      <c r="I260" s="6">
        <v>3.3804347826086958</v>
      </c>
      <c r="J260" s="6">
        <v>0</v>
      </c>
      <c r="K260" s="6">
        <v>0</v>
      </c>
      <c r="L260" s="6">
        <v>4.6521739130434785</v>
      </c>
      <c r="M260" s="6">
        <v>0</v>
      </c>
      <c r="N260" s="6">
        <v>5.4211956521739131</v>
      </c>
      <c r="O260" s="6">
        <f>SUM(NonNurse[[#This Row],[Qualified Social Work Staff Hours]],NonNurse[[#This Row],[Other Social Work Staff Hours]])/NonNurse[[#This Row],[MDS Census]]</f>
        <v>7.4020480854853077E-2</v>
      </c>
      <c r="P260" s="6">
        <v>5.4402173913043477</v>
      </c>
      <c r="Q260" s="6">
        <v>7.5869565217391308</v>
      </c>
      <c r="R260" s="6">
        <f>SUM(NonNurse[[#This Row],[Qualified Activities Professional Hours]],NonNurse[[#This Row],[Other Activities Professional Hours]])/NonNurse[[#This Row],[MDS Census]]</f>
        <v>0.17787177203918078</v>
      </c>
      <c r="S260" s="6">
        <v>8.5407608695652169</v>
      </c>
      <c r="T260" s="6">
        <v>1.1929347826086956</v>
      </c>
      <c r="U260" s="6">
        <v>0</v>
      </c>
      <c r="V260" s="6">
        <f>SUM(NonNurse[[#This Row],[Occupational Therapist Hours]],NonNurse[[#This Row],[OT Assistant Hours]],NonNurse[[#This Row],[OT Aide Hours]])/NonNurse[[#This Row],[MDS Census]]</f>
        <v>0.13290293855743543</v>
      </c>
      <c r="W260" s="6">
        <v>4.7853260869565215</v>
      </c>
      <c r="X260" s="6">
        <v>4.7880434782608692</v>
      </c>
      <c r="Y260" s="6">
        <v>0</v>
      </c>
      <c r="Z260" s="6">
        <f>SUM(NonNurse[[#This Row],[Physical Therapist (PT) Hours]],NonNurse[[#This Row],[PT Assistant Hours]],NonNurse[[#This Row],[PT Aide Hours]])/NonNurse[[#This Row],[MDS Census]]</f>
        <v>0.13071386168002375</v>
      </c>
      <c r="AA260" s="6">
        <v>0</v>
      </c>
      <c r="AB260" s="6">
        <v>0</v>
      </c>
      <c r="AC260" s="6">
        <v>0</v>
      </c>
      <c r="AD260" s="6">
        <v>0</v>
      </c>
      <c r="AE260" s="6">
        <v>0</v>
      </c>
      <c r="AF260" s="6">
        <v>0</v>
      </c>
      <c r="AG260" s="6">
        <v>0</v>
      </c>
      <c r="AH260" s="1">
        <v>395493</v>
      </c>
      <c r="AI260">
        <v>3</v>
      </c>
    </row>
    <row r="261" spans="1:35" x14ac:dyDescent="0.25">
      <c r="A261" t="s">
        <v>721</v>
      </c>
      <c r="B261" t="s">
        <v>460</v>
      </c>
      <c r="C261" t="s">
        <v>1073</v>
      </c>
      <c r="D261" t="s">
        <v>798</v>
      </c>
      <c r="E261" s="6">
        <v>54.728260869565219</v>
      </c>
      <c r="F261" s="6">
        <v>4.5217391304347823</v>
      </c>
      <c r="G261" s="6">
        <v>1.3043478260869565</v>
      </c>
      <c r="H261" s="6">
        <v>0.31706521739130439</v>
      </c>
      <c r="I261" s="6">
        <v>2.2717391304347827</v>
      </c>
      <c r="J261" s="6">
        <v>4.2608695652173916</v>
      </c>
      <c r="K261" s="6">
        <v>0</v>
      </c>
      <c r="L261" s="6">
        <v>5.730760869565219</v>
      </c>
      <c r="M261" s="6">
        <v>9.7826086956521738</v>
      </c>
      <c r="N261" s="6">
        <v>9.7826086956521738</v>
      </c>
      <c r="O261" s="6">
        <f>SUM(NonNurse[[#This Row],[Qualified Social Work Staff Hours]],NonNurse[[#This Row],[Other Social Work Staff Hours]])/NonNurse[[#This Row],[MDS Census]]</f>
        <v>0.3574975173783515</v>
      </c>
      <c r="P261" s="6">
        <v>0</v>
      </c>
      <c r="Q261" s="6">
        <v>17.111413043478262</v>
      </c>
      <c r="R261" s="6">
        <f>SUM(NonNurse[[#This Row],[Qualified Activities Professional Hours]],NonNurse[[#This Row],[Other Activities Professional Hours]])/NonNurse[[#This Row],[MDS Census]]</f>
        <v>0.31266137040714997</v>
      </c>
      <c r="S261" s="6">
        <v>5.8645652173913048</v>
      </c>
      <c r="T261" s="6">
        <v>5.648586956521739</v>
      </c>
      <c r="U261" s="6">
        <v>0</v>
      </c>
      <c r="V261" s="6">
        <f>SUM(NonNurse[[#This Row],[Occupational Therapist Hours]],NonNurse[[#This Row],[OT Assistant Hours]],NonNurse[[#This Row],[OT Aide Hours]])/NonNurse[[#This Row],[MDS Census]]</f>
        <v>0.21036941410129095</v>
      </c>
      <c r="W261" s="6">
        <v>3.3939130434782605</v>
      </c>
      <c r="X261" s="6">
        <v>10.725760869565219</v>
      </c>
      <c r="Y261" s="6">
        <v>0</v>
      </c>
      <c r="Z261" s="6">
        <f>SUM(NonNurse[[#This Row],[Physical Therapist (PT) Hours]],NonNurse[[#This Row],[PT Assistant Hours]],NonNurse[[#This Row],[PT Aide Hours]])/NonNurse[[#This Row],[MDS Census]]</f>
        <v>0.25799602780536246</v>
      </c>
      <c r="AA261" s="6">
        <v>0.60869565217391308</v>
      </c>
      <c r="AB261" s="6">
        <v>0</v>
      </c>
      <c r="AC261" s="6">
        <v>0</v>
      </c>
      <c r="AD261" s="6">
        <v>0</v>
      </c>
      <c r="AE261" s="6">
        <v>0</v>
      </c>
      <c r="AF261" s="6">
        <v>0</v>
      </c>
      <c r="AG261" s="6">
        <v>0</v>
      </c>
      <c r="AH261" s="1">
        <v>395756</v>
      </c>
      <c r="AI261">
        <v>3</v>
      </c>
    </row>
    <row r="262" spans="1:35" x14ac:dyDescent="0.25">
      <c r="A262" t="s">
        <v>721</v>
      </c>
      <c r="B262" t="s">
        <v>532</v>
      </c>
      <c r="C262" t="s">
        <v>1094</v>
      </c>
      <c r="D262" t="s">
        <v>767</v>
      </c>
      <c r="E262" s="6">
        <v>16.043478260869566</v>
      </c>
      <c r="F262" s="6">
        <v>5.2173913043478262</v>
      </c>
      <c r="G262" s="6">
        <v>0</v>
      </c>
      <c r="H262" s="6">
        <v>0.10869565217391304</v>
      </c>
      <c r="I262" s="6">
        <v>0.84782608695652173</v>
      </c>
      <c r="J262" s="6">
        <v>0</v>
      </c>
      <c r="K262" s="6">
        <v>0</v>
      </c>
      <c r="L262" s="6">
        <v>0</v>
      </c>
      <c r="M262" s="6">
        <v>0</v>
      </c>
      <c r="N262" s="6">
        <v>4.8668478260869561</v>
      </c>
      <c r="O262" s="6">
        <f>SUM(NonNurse[[#This Row],[Qualified Social Work Staff Hours]],NonNurse[[#This Row],[Other Social Work Staff Hours]])/NonNurse[[#This Row],[MDS Census]]</f>
        <v>0.3033536585365853</v>
      </c>
      <c r="P262" s="6">
        <v>0</v>
      </c>
      <c r="Q262" s="6">
        <v>5.0190217391304346</v>
      </c>
      <c r="R262" s="6">
        <f>SUM(NonNurse[[#This Row],[Qualified Activities Professional Hours]],NonNurse[[#This Row],[Other Activities Professional Hours]])/NonNurse[[#This Row],[MDS Census]]</f>
        <v>0.31283875338753386</v>
      </c>
      <c r="S262" s="6">
        <v>0</v>
      </c>
      <c r="T262" s="6">
        <v>0</v>
      </c>
      <c r="U262" s="6">
        <v>0</v>
      </c>
      <c r="V262" s="6">
        <f>SUM(NonNurse[[#This Row],[Occupational Therapist Hours]],NonNurse[[#This Row],[OT Assistant Hours]],NonNurse[[#This Row],[OT Aide Hours]])/NonNurse[[#This Row],[MDS Census]]</f>
        <v>0</v>
      </c>
      <c r="W262" s="6">
        <v>0</v>
      </c>
      <c r="X262" s="6">
        <v>0</v>
      </c>
      <c r="Y262" s="6">
        <v>0</v>
      </c>
      <c r="Z262" s="6">
        <f>SUM(NonNurse[[#This Row],[Physical Therapist (PT) Hours]],NonNurse[[#This Row],[PT Assistant Hours]],NonNurse[[#This Row],[PT Aide Hours]])/NonNurse[[#This Row],[MDS Census]]</f>
        <v>0</v>
      </c>
      <c r="AA262" s="6">
        <v>0</v>
      </c>
      <c r="AB262" s="6">
        <v>0</v>
      </c>
      <c r="AC262" s="6">
        <v>0</v>
      </c>
      <c r="AD262" s="6">
        <v>0</v>
      </c>
      <c r="AE262" s="6">
        <v>0</v>
      </c>
      <c r="AF262" s="6">
        <v>0</v>
      </c>
      <c r="AG262" s="6">
        <v>1.6304347826086956E-2</v>
      </c>
      <c r="AH262" s="1">
        <v>395864</v>
      </c>
      <c r="AI262">
        <v>3</v>
      </c>
    </row>
    <row r="263" spans="1:35" x14ac:dyDescent="0.25">
      <c r="A263" t="s">
        <v>721</v>
      </c>
      <c r="B263" t="s">
        <v>522</v>
      </c>
      <c r="C263" t="s">
        <v>878</v>
      </c>
      <c r="D263" t="s">
        <v>780</v>
      </c>
      <c r="E263" s="6">
        <v>49.423913043478258</v>
      </c>
      <c r="F263" s="6">
        <v>3.1304347826086958</v>
      </c>
      <c r="G263" s="6">
        <v>0.56521739130434778</v>
      </c>
      <c r="H263" s="6">
        <v>0.2608695652173913</v>
      </c>
      <c r="I263" s="6">
        <v>0</v>
      </c>
      <c r="J263" s="6">
        <v>0</v>
      </c>
      <c r="K263" s="6">
        <v>1.0217391304347827</v>
      </c>
      <c r="L263" s="6">
        <v>2.9972826086956523</v>
      </c>
      <c r="M263" s="6">
        <v>2.7391304347826089</v>
      </c>
      <c r="N263" s="6">
        <v>0</v>
      </c>
      <c r="O263" s="6">
        <f>SUM(NonNurse[[#This Row],[Qualified Social Work Staff Hours]],NonNurse[[#This Row],[Other Social Work Staff Hours]])/NonNurse[[#This Row],[MDS Census]]</f>
        <v>5.5421156806685731E-2</v>
      </c>
      <c r="P263" s="6">
        <v>5.3043478260869561</v>
      </c>
      <c r="Q263" s="6">
        <v>6.6711956521739131</v>
      </c>
      <c r="R263" s="6">
        <f>SUM(NonNurse[[#This Row],[Qualified Activities Professional Hours]],NonNurse[[#This Row],[Other Activities Professional Hours]])/NonNurse[[#This Row],[MDS Census]]</f>
        <v>0.24230261711018256</v>
      </c>
      <c r="S263" s="6">
        <v>3.8369565217391304</v>
      </c>
      <c r="T263" s="6">
        <v>3.2961956521739131</v>
      </c>
      <c r="U263" s="6">
        <v>0</v>
      </c>
      <c r="V263" s="6">
        <f>SUM(NonNurse[[#This Row],[Occupational Therapist Hours]],NonNurse[[#This Row],[OT Assistant Hours]],NonNurse[[#This Row],[OT Aide Hours]])/NonNurse[[#This Row],[MDS Census]]</f>
        <v>0.14432592918407741</v>
      </c>
      <c r="W263" s="6">
        <v>1.8967391304347827</v>
      </c>
      <c r="X263" s="6">
        <v>4.6929347826086953</v>
      </c>
      <c r="Y263" s="6">
        <v>0</v>
      </c>
      <c r="Z263" s="6">
        <f>SUM(NonNurse[[#This Row],[Physical Therapist (PT) Hours]],NonNurse[[#This Row],[PT Assistant Hours]],NonNurse[[#This Row],[PT Aide Hours]])/NonNurse[[#This Row],[MDS Census]]</f>
        <v>0.13332966791290962</v>
      </c>
      <c r="AA263" s="6">
        <v>0</v>
      </c>
      <c r="AB263" s="6">
        <v>0</v>
      </c>
      <c r="AC263" s="6">
        <v>0</v>
      </c>
      <c r="AD263" s="6">
        <v>0</v>
      </c>
      <c r="AE263" s="6">
        <v>0</v>
      </c>
      <c r="AF263" s="6">
        <v>0</v>
      </c>
      <c r="AG263" s="6">
        <v>0</v>
      </c>
      <c r="AH263" s="1">
        <v>395846</v>
      </c>
      <c r="AI263">
        <v>3</v>
      </c>
    </row>
    <row r="264" spans="1:35" x14ac:dyDescent="0.25">
      <c r="A264" t="s">
        <v>721</v>
      </c>
      <c r="B264" t="s">
        <v>443</v>
      </c>
      <c r="C264" t="s">
        <v>833</v>
      </c>
      <c r="D264" t="s">
        <v>777</v>
      </c>
      <c r="E264" s="6">
        <v>20.467391304347824</v>
      </c>
      <c r="F264" s="6">
        <v>3.1304347826086958</v>
      </c>
      <c r="G264" s="6">
        <v>0.31521739130434784</v>
      </c>
      <c r="H264" s="6">
        <v>9.7826086956521743E-2</v>
      </c>
      <c r="I264" s="6">
        <v>0</v>
      </c>
      <c r="J264" s="6">
        <v>0</v>
      </c>
      <c r="K264" s="6">
        <v>0</v>
      </c>
      <c r="L264" s="6">
        <v>0.64945652173913049</v>
      </c>
      <c r="M264" s="6">
        <v>3.6086956521739131</v>
      </c>
      <c r="N264" s="6">
        <v>0</v>
      </c>
      <c r="O264" s="6">
        <f>SUM(NonNurse[[#This Row],[Qualified Social Work Staff Hours]],NonNurse[[#This Row],[Other Social Work Staff Hours]])/NonNurse[[#This Row],[MDS Census]]</f>
        <v>0.17631439192777484</v>
      </c>
      <c r="P264" s="6">
        <v>0.70652173913043481</v>
      </c>
      <c r="Q264" s="6">
        <v>3.4809782608695654</v>
      </c>
      <c r="R264" s="6">
        <f>SUM(NonNurse[[#This Row],[Qualified Activities Professional Hours]],NonNurse[[#This Row],[Other Activities Professional Hours]])/NonNurse[[#This Row],[MDS Census]]</f>
        <v>0.20459373340414233</v>
      </c>
      <c r="S264" s="6">
        <v>2.2119565217391304</v>
      </c>
      <c r="T264" s="6">
        <v>0.36956521739130432</v>
      </c>
      <c r="U264" s="6">
        <v>0</v>
      </c>
      <c r="V264" s="6">
        <f>SUM(NonNurse[[#This Row],[Occupational Therapist Hours]],NonNurse[[#This Row],[OT Assistant Hours]],NonNurse[[#This Row],[OT Aide Hours]])/NonNurse[[#This Row],[MDS Census]]</f>
        <v>0.12612851832182687</v>
      </c>
      <c r="W264" s="6">
        <v>0.34239130434782611</v>
      </c>
      <c r="X264" s="6">
        <v>3.2309782608695654</v>
      </c>
      <c r="Y264" s="6">
        <v>0</v>
      </c>
      <c r="Z264" s="6">
        <f>SUM(NonNurse[[#This Row],[Physical Therapist (PT) Hours]],NonNurse[[#This Row],[PT Assistant Hours]],NonNurse[[#This Row],[PT Aide Hours]])/NonNurse[[#This Row],[MDS Census]]</f>
        <v>0.17458842272968669</v>
      </c>
      <c r="AA264" s="6">
        <v>0</v>
      </c>
      <c r="AB264" s="6">
        <v>0</v>
      </c>
      <c r="AC264" s="6">
        <v>0</v>
      </c>
      <c r="AD264" s="6">
        <v>0</v>
      </c>
      <c r="AE264" s="6">
        <v>0</v>
      </c>
      <c r="AF264" s="6">
        <v>0</v>
      </c>
      <c r="AG264" s="6">
        <v>0</v>
      </c>
      <c r="AH264" s="1">
        <v>395730</v>
      </c>
      <c r="AI264">
        <v>3</v>
      </c>
    </row>
    <row r="265" spans="1:35" x14ac:dyDescent="0.25">
      <c r="A265" t="s">
        <v>721</v>
      </c>
      <c r="B265" t="s">
        <v>346</v>
      </c>
      <c r="C265" t="s">
        <v>972</v>
      </c>
      <c r="D265" t="s">
        <v>761</v>
      </c>
      <c r="E265" s="6">
        <v>37.097826086956523</v>
      </c>
      <c r="F265" s="6">
        <v>4.8043478260869561</v>
      </c>
      <c r="G265" s="6">
        <v>6.5217391304347824E-2</v>
      </c>
      <c r="H265" s="6">
        <v>9.7826086956521743E-2</v>
      </c>
      <c r="I265" s="6">
        <v>0</v>
      </c>
      <c r="J265" s="6">
        <v>0</v>
      </c>
      <c r="K265" s="6">
        <v>0.56521739130434778</v>
      </c>
      <c r="L265" s="6">
        <v>0.11141304347826086</v>
      </c>
      <c r="M265" s="6">
        <v>2.6956521739130435</v>
      </c>
      <c r="N265" s="6">
        <v>0</v>
      </c>
      <c r="O265" s="6">
        <f>SUM(NonNurse[[#This Row],[Qualified Social Work Staff Hours]],NonNurse[[#This Row],[Other Social Work Staff Hours]])/NonNurse[[#This Row],[MDS Census]]</f>
        <v>7.2663346029885723E-2</v>
      </c>
      <c r="P265" s="6">
        <v>5.1793478260869561</v>
      </c>
      <c r="Q265" s="6">
        <v>4.5788043478260869</v>
      </c>
      <c r="R265" s="6">
        <f>SUM(NonNurse[[#This Row],[Qualified Activities Professional Hours]],NonNurse[[#This Row],[Other Activities Professional Hours]])/NonNurse[[#This Row],[MDS Census]]</f>
        <v>0.26303838265455609</v>
      </c>
      <c r="S265" s="6">
        <v>5.0217391304347823</v>
      </c>
      <c r="T265" s="6">
        <v>2.0380434782608696</v>
      </c>
      <c r="U265" s="6">
        <v>0</v>
      </c>
      <c r="V265" s="6">
        <f>SUM(NonNurse[[#This Row],[Occupational Therapist Hours]],NonNurse[[#This Row],[OT Assistant Hours]],NonNurse[[#This Row],[OT Aide Hours]])/NonNurse[[#This Row],[MDS Census]]</f>
        <v>0.19030178728391445</v>
      </c>
      <c r="W265" s="6">
        <v>1.875</v>
      </c>
      <c r="X265" s="6">
        <v>5.4293478260869561</v>
      </c>
      <c r="Y265" s="6">
        <v>0</v>
      </c>
      <c r="Z265" s="6">
        <f>SUM(NonNurse[[#This Row],[Physical Therapist (PT) Hours]],NonNurse[[#This Row],[PT Assistant Hours]],NonNurse[[#This Row],[PT Aide Hours]])/NonNurse[[#This Row],[MDS Census]]</f>
        <v>0.19689422795194841</v>
      </c>
      <c r="AA265" s="6">
        <v>0</v>
      </c>
      <c r="AB265" s="6">
        <v>0</v>
      </c>
      <c r="AC265" s="6">
        <v>0</v>
      </c>
      <c r="AD265" s="6">
        <v>0</v>
      </c>
      <c r="AE265" s="6">
        <v>0</v>
      </c>
      <c r="AF265" s="6">
        <v>0</v>
      </c>
      <c r="AG265" s="6">
        <v>0.56521739130434778</v>
      </c>
      <c r="AH265" s="1">
        <v>395590</v>
      </c>
      <c r="AI265">
        <v>3</v>
      </c>
    </row>
    <row r="266" spans="1:35" x14ac:dyDescent="0.25">
      <c r="A266" t="s">
        <v>721</v>
      </c>
      <c r="B266" t="s">
        <v>275</v>
      </c>
      <c r="C266" t="s">
        <v>1019</v>
      </c>
      <c r="D266" t="s">
        <v>777</v>
      </c>
      <c r="E266" s="6">
        <v>28.956521739130434</v>
      </c>
      <c r="F266" s="6">
        <v>2.285326086956522</v>
      </c>
      <c r="G266" s="6">
        <v>0.35869565217391303</v>
      </c>
      <c r="H266" s="6">
        <v>9.7826086956521743E-2</v>
      </c>
      <c r="I266" s="6">
        <v>0</v>
      </c>
      <c r="J266" s="6">
        <v>0</v>
      </c>
      <c r="K266" s="6">
        <v>0</v>
      </c>
      <c r="L266" s="6">
        <v>6.2146739130434785</v>
      </c>
      <c r="M266" s="6">
        <v>1.6956521739130435</v>
      </c>
      <c r="N266" s="6">
        <v>0</v>
      </c>
      <c r="O266" s="6">
        <f>SUM(NonNurse[[#This Row],[Qualified Social Work Staff Hours]],NonNurse[[#This Row],[Other Social Work Staff Hours]])/NonNurse[[#This Row],[MDS Census]]</f>
        <v>5.8558558558558557E-2</v>
      </c>
      <c r="P266" s="6">
        <v>0.31793478260869568</v>
      </c>
      <c r="Q266" s="6">
        <v>7.3342391304347823</v>
      </c>
      <c r="R266" s="6">
        <f>SUM(NonNurse[[#This Row],[Qualified Activities Professional Hours]],NonNurse[[#This Row],[Other Activities Professional Hours]])/NonNurse[[#This Row],[MDS Census]]</f>
        <v>0.26426426426426425</v>
      </c>
      <c r="S266" s="6">
        <v>1.3478260869565217</v>
      </c>
      <c r="T266" s="6">
        <v>0.20380434782608695</v>
      </c>
      <c r="U266" s="6">
        <v>0</v>
      </c>
      <c r="V266" s="6">
        <f>SUM(NonNurse[[#This Row],[Occupational Therapist Hours]],NonNurse[[#This Row],[OT Assistant Hours]],NonNurse[[#This Row],[OT Aide Hours]])/NonNurse[[#This Row],[MDS Census]]</f>
        <v>5.3584834834834838E-2</v>
      </c>
      <c r="W266" s="6">
        <v>0.43478260869565216</v>
      </c>
      <c r="X266" s="6">
        <v>0.97010869565217395</v>
      </c>
      <c r="Y266" s="6">
        <v>1.7608695652173914</v>
      </c>
      <c r="Z266" s="6">
        <f>SUM(NonNurse[[#This Row],[Physical Therapist (PT) Hours]],NonNurse[[#This Row],[PT Assistant Hours]],NonNurse[[#This Row],[PT Aide Hours]])/NonNurse[[#This Row],[MDS Census]]</f>
        <v>0.10932807807807809</v>
      </c>
      <c r="AA266" s="6">
        <v>0</v>
      </c>
      <c r="AB266" s="6">
        <v>0</v>
      </c>
      <c r="AC266" s="6">
        <v>0</v>
      </c>
      <c r="AD266" s="6">
        <v>0</v>
      </c>
      <c r="AE266" s="6">
        <v>0</v>
      </c>
      <c r="AF266" s="6">
        <v>0</v>
      </c>
      <c r="AG266" s="6">
        <v>0</v>
      </c>
      <c r="AH266" s="1">
        <v>395484</v>
      </c>
      <c r="AI266">
        <v>3</v>
      </c>
    </row>
    <row r="267" spans="1:35" x14ac:dyDescent="0.25">
      <c r="A267" t="s">
        <v>721</v>
      </c>
      <c r="B267" t="s">
        <v>290</v>
      </c>
      <c r="C267" t="s">
        <v>878</v>
      </c>
      <c r="D267" t="s">
        <v>780</v>
      </c>
      <c r="E267" s="6">
        <v>36.684782608695649</v>
      </c>
      <c r="F267" s="6">
        <v>5.3043478260869561</v>
      </c>
      <c r="G267" s="6">
        <v>0.15217391304347827</v>
      </c>
      <c r="H267" s="6">
        <v>0.2608695652173913</v>
      </c>
      <c r="I267" s="6">
        <v>0</v>
      </c>
      <c r="J267" s="6">
        <v>0</v>
      </c>
      <c r="K267" s="6">
        <v>0.14130434782608695</v>
      </c>
      <c r="L267" s="6">
        <v>1.7608695652173914</v>
      </c>
      <c r="M267" s="6">
        <v>1.6086956521739131</v>
      </c>
      <c r="N267" s="6">
        <v>0</v>
      </c>
      <c r="O267" s="6">
        <f>SUM(NonNurse[[#This Row],[Qualified Social Work Staff Hours]],NonNurse[[#This Row],[Other Social Work Staff Hours]])/NonNurse[[#This Row],[MDS Census]]</f>
        <v>4.3851851851851857E-2</v>
      </c>
      <c r="P267" s="6">
        <v>1.8451086956521738</v>
      </c>
      <c r="Q267" s="6">
        <v>6.7527173913043477</v>
      </c>
      <c r="R267" s="6">
        <f>SUM(NonNurse[[#This Row],[Qualified Activities Professional Hours]],NonNurse[[#This Row],[Other Activities Professional Hours]])/NonNurse[[#This Row],[MDS Census]]</f>
        <v>0.2343703703703704</v>
      </c>
      <c r="S267" s="6">
        <v>6.9972826086956523</v>
      </c>
      <c r="T267" s="6">
        <v>0.84510869565217395</v>
      </c>
      <c r="U267" s="6">
        <v>0</v>
      </c>
      <c r="V267" s="6">
        <f>SUM(NonNurse[[#This Row],[Occupational Therapist Hours]],NonNurse[[#This Row],[OT Assistant Hours]],NonNurse[[#This Row],[OT Aide Hours]])/NonNurse[[#This Row],[MDS Census]]</f>
        <v>0.21377777777777779</v>
      </c>
      <c r="W267" s="6">
        <v>0.71739130434782605</v>
      </c>
      <c r="X267" s="6">
        <v>1.0190217391304348</v>
      </c>
      <c r="Y267" s="6">
        <v>0</v>
      </c>
      <c r="Z267" s="6">
        <f>SUM(NonNurse[[#This Row],[Physical Therapist (PT) Hours]],NonNurse[[#This Row],[PT Assistant Hours]],NonNurse[[#This Row],[PT Aide Hours]])/NonNurse[[#This Row],[MDS Census]]</f>
        <v>4.7333333333333331E-2</v>
      </c>
      <c r="AA267" s="6">
        <v>0</v>
      </c>
      <c r="AB267" s="6">
        <v>0</v>
      </c>
      <c r="AC267" s="6">
        <v>0</v>
      </c>
      <c r="AD267" s="6">
        <v>0</v>
      </c>
      <c r="AE267" s="6">
        <v>0</v>
      </c>
      <c r="AF267" s="6">
        <v>0</v>
      </c>
      <c r="AG267" s="6">
        <v>0</v>
      </c>
      <c r="AH267" s="1">
        <v>395506</v>
      </c>
      <c r="AI267">
        <v>3</v>
      </c>
    </row>
    <row r="268" spans="1:35" x14ac:dyDescent="0.25">
      <c r="A268" t="s">
        <v>721</v>
      </c>
      <c r="B268" t="s">
        <v>509</v>
      </c>
      <c r="C268" t="s">
        <v>970</v>
      </c>
      <c r="D268" t="s">
        <v>736</v>
      </c>
      <c r="E268" s="6">
        <v>36.380434782608695</v>
      </c>
      <c r="F268" s="6">
        <v>3.9130434782608696</v>
      </c>
      <c r="G268" s="6">
        <v>6.5217391304347824E-2</v>
      </c>
      <c r="H268" s="6">
        <v>9.7826086956521743E-2</v>
      </c>
      <c r="I268" s="6">
        <v>0</v>
      </c>
      <c r="J268" s="6">
        <v>0</v>
      </c>
      <c r="K268" s="6">
        <v>0</v>
      </c>
      <c r="L268" s="6">
        <v>1.5</v>
      </c>
      <c r="M268" s="6">
        <v>5.3913043478260869</v>
      </c>
      <c r="N268" s="6">
        <v>0</v>
      </c>
      <c r="O268" s="6">
        <f>SUM(NonNurse[[#This Row],[Qualified Social Work Staff Hours]],NonNurse[[#This Row],[Other Social Work Staff Hours]])/NonNurse[[#This Row],[MDS Census]]</f>
        <v>0.14819241111443082</v>
      </c>
      <c r="P268" s="6">
        <v>5.1304347826086953</v>
      </c>
      <c r="Q268" s="6">
        <v>0.89945652173913049</v>
      </c>
      <c r="R268" s="6">
        <f>SUM(NonNurse[[#This Row],[Qualified Activities Professional Hours]],NonNurse[[#This Row],[Other Activities Professional Hours]])/NonNurse[[#This Row],[MDS Census]]</f>
        <v>0.16574544368090827</v>
      </c>
      <c r="S268" s="6">
        <v>3.5054347826086958</v>
      </c>
      <c r="T268" s="6">
        <v>0.74728260869565222</v>
      </c>
      <c r="U268" s="6">
        <v>0</v>
      </c>
      <c r="V268" s="6">
        <f>SUM(NonNurse[[#This Row],[Occupational Therapist Hours]],NonNurse[[#This Row],[OT Assistant Hours]],NonNurse[[#This Row],[OT Aide Hours]])/NonNurse[[#This Row],[MDS Census]]</f>
        <v>0.11689572751717955</v>
      </c>
      <c r="W268" s="6">
        <v>3.5842391304347827</v>
      </c>
      <c r="X268" s="6">
        <v>9.1630434782608692</v>
      </c>
      <c r="Y268" s="6">
        <v>0</v>
      </c>
      <c r="Z268" s="6">
        <f>SUM(NonNurse[[#This Row],[Physical Therapist (PT) Hours]],NonNurse[[#This Row],[PT Assistant Hours]],NonNurse[[#This Row],[PT Aide Hours]])/NonNurse[[#This Row],[MDS Census]]</f>
        <v>0.35038840752913059</v>
      </c>
      <c r="AA268" s="6">
        <v>0</v>
      </c>
      <c r="AB268" s="6">
        <v>0</v>
      </c>
      <c r="AC268" s="6">
        <v>0</v>
      </c>
      <c r="AD268" s="6">
        <v>0</v>
      </c>
      <c r="AE268" s="6">
        <v>0</v>
      </c>
      <c r="AF268" s="6">
        <v>0</v>
      </c>
      <c r="AG268" s="6">
        <v>0</v>
      </c>
      <c r="AH268" s="1">
        <v>395827</v>
      </c>
      <c r="AI268">
        <v>3</v>
      </c>
    </row>
    <row r="269" spans="1:35" x14ac:dyDescent="0.25">
      <c r="A269" t="s">
        <v>721</v>
      </c>
      <c r="B269" t="s">
        <v>592</v>
      </c>
      <c r="C269" t="s">
        <v>881</v>
      </c>
      <c r="D269" t="s">
        <v>774</v>
      </c>
      <c r="E269" s="6">
        <v>92.163043478260875</v>
      </c>
      <c r="F269" s="6">
        <v>5.4782608695652177</v>
      </c>
      <c r="G269" s="6">
        <v>0</v>
      </c>
      <c r="H269" s="6">
        <v>0</v>
      </c>
      <c r="I269" s="6">
        <v>0</v>
      </c>
      <c r="J269" s="6">
        <v>0</v>
      </c>
      <c r="K269" s="6">
        <v>0</v>
      </c>
      <c r="L269" s="6">
        <v>0</v>
      </c>
      <c r="M269" s="6">
        <v>8</v>
      </c>
      <c r="N269" s="6">
        <v>0</v>
      </c>
      <c r="O269" s="6">
        <f>SUM(NonNurse[[#This Row],[Qualified Social Work Staff Hours]],NonNurse[[#This Row],[Other Social Work Staff Hours]])/NonNurse[[#This Row],[MDS Census]]</f>
        <v>8.6802688996343899E-2</v>
      </c>
      <c r="P269" s="6">
        <v>6.5</v>
      </c>
      <c r="Q269" s="6">
        <v>9.0461956521739122</v>
      </c>
      <c r="R269" s="6">
        <f>SUM(NonNurse[[#This Row],[Qualified Activities Professional Hours]],NonNurse[[#This Row],[Other Activities Professional Hours]])/NonNurse[[#This Row],[MDS Census]]</f>
        <v>0.16868144828399573</v>
      </c>
      <c r="S269" s="6">
        <v>1.9898913043478259</v>
      </c>
      <c r="T269" s="6">
        <v>2.303260869565217</v>
      </c>
      <c r="U269" s="6">
        <v>0</v>
      </c>
      <c r="V269" s="6">
        <f>SUM(NonNurse[[#This Row],[Occupational Therapist Hours]],NonNurse[[#This Row],[OT Assistant Hours]],NonNurse[[#This Row],[OT Aide Hours]])/NonNurse[[#This Row],[MDS Census]]</f>
        <v>4.6582144120768949E-2</v>
      </c>
      <c r="W269" s="6">
        <v>1.9175</v>
      </c>
      <c r="X269" s="6">
        <v>4.0385869565217396</v>
      </c>
      <c r="Y269" s="6">
        <v>0</v>
      </c>
      <c r="Z269" s="6">
        <f>SUM(NonNurse[[#This Row],[Physical Therapist (PT) Hours]],NonNurse[[#This Row],[PT Assistant Hours]],NonNurse[[#This Row],[PT Aide Hours]])/NonNurse[[#This Row],[MDS Census]]</f>
        <v>6.4625545465267123E-2</v>
      </c>
      <c r="AA269" s="6">
        <v>0</v>
      </c>
      <c r="AB269" s="6">
        <v>0</v>
      </c>
      <c r="AC269" s="6">
        <v>0</v>
      </c>
      <c r="AD269" s="6">
        <v>0</v>
      </c>
      <c r="AE269" s="6">
        <v>3.75</v>
      </c>
      <c r="AF269" s="6">
        <v>0</v>
      </c>
      <c r="AG269" s="6">
        <v>0</v>
      </c>
      <c r="AH269" s="1">
        <v>395983</v>
      </c>
      <c r="AI269">
        <v>3</v>
      </c>
    </row>
    <row r="270" spans="1:35" x14ac:dyDescent="0.25">
      <c r="A270" t="s">
        <v>721</v>
      </c>
      <c r="B270" t="s">
        <v>147</v>
      </c>
      <c r="C270" t="s">
        <v>966</v>
      </c>
      <c r="D270" t="s">
        <v>778</v>
      </c>
      <c r="E270" s="6">
        <v>37.836956521739133</v>
      </c>
      <c r="F270" s="6">
        <v>3.9130434782608696</v>
      </c>
      <c r="G270" s="6">
        <v>0.47826086956521741</v>
      </c>
      <c r="H270" s="6">
        <v>0.11108695652173914</v>
      </c>
      <c r="I270" s="6">
        <v>2</v>
      </c>
      <c r="J270" s="6">
        <v>0</v>
      </c>
      <c r="K270" s="6">
        <v>0</v>
      </c>
      <c r="L270" s="6">
        <v>2.7349999999999994</v>
      </c>
      <c r="M270" s="6">
        <v>5</v>
      </c>
      <c r="N270" s="6">
        <v>0</v>
      </c>
      <c r="O270" s="6">
        <f>SUM(NonNurse[[#This Row],[Qualified Social Work Staff Hours]],NonNurse[[#This Row],[Other Social Work Staff Hours]])/NonNurse[[#This Row],[MDS Census]]</f>
        <v>0.13214593507612754</v>
      </c>
      <c r="P270" s="6">
        <v>5.2173913043478262</v>
      </c>
      <c r="Q270" s="6">
        <v>14.981630434782604</v>
      </c>
      <c r="R270" s="6">
        <f>SUM(NonNurse[[#This Row],[Qualified Activities Professional Hours]],NonNurse[[#This Row],[Other Activities Professional Hours]])/NonNurse[[#This Row],[MDS Census]]</f>
        <v>0.5338437230680837</v>
      </c>
      <c r="S270" s="6">
        <v>2.5590217391304351</v>
      </c>
      <c r="T270" s="6">
        <v>0</v>
      </c>
      <c r="U270" s="6">
        <v>0</v>
      </c>
      <c r="V270" s="6">
        <f>SUM(NonNurse[[#This Row],[Occupational Therapist Hours]],NonNurse[[#This Row],[OT Assistant Hours]],NonNurse[[#This Row],[OT Aide Hours]])/NonNurse[[#This Row],[MDS Census]]</f>
        <v>6.7632864119505892E-2</v>
      </c>
      <c r="W270" s="6">
        <v>3.5969565217391306</v>
      </c>
      <c r="X270" s="6">
        <v>7.826086956521738E-3</v>
      </c>
      <c r="Y270" s="6">
        <v>0</v>
      </c>
      <c r="Z270" s="6">
        <f>SUM(NonNurse[[#This Row],[Physical Therapist (PT) Hours]],NonNurse[[#This Row],[PT Assistant Hours]],NonNurse[[#This Row],[PT Aide Hours]])/NonNurse[[#This Row],[MDS Census]]</f>
        <v>9.527147371444987E-2</v>
      </c>
      <c r="AA270" s="6">
        <v>0</v>
      </c>
      <c r="AB270" s="6">
        <v>0</v>
      </c>
      <c r="AC270" s="6">
        <v>0</v>
      </c>
      <c r="AD270" s="6">
        <v>0</v>
      </c>
      <c r="AE270" s="6">
        <v>0</v>
      </c>
      <c r="AF270" s="6">
        <v>0</v>
      </c>
      <c r="AG270" s="6">
        <v>0</v>
      </c>
      <c r="AH270" s="1">
        <v>395307</v>
      </c>
      <c r="AI270">
        <v>3</v>
      </c>
    </row>
    <row r="271" spans="1:35" x14ac:dyDescent="0.25">
      <c r="A271" t="s">
        <v>721</v>
      </c>
      <c r="B271" t="s">
        <v>560</v>
      </c>
      <c r="C271" t="s">
        <v>863</v>
      </c>
      <c r="D271" t="s">
        <v>777</v>
      </c>
      <c r="E271" s="6">
        <v>55.391304347826086</v>
      </c>
      <c r="F271" s="6">
        <v>5.7391304347826084</v>
      </c>
      <c r="G271" s="6">
        <v>3.2608695652173912E-2</v>
      </c>
      <c r="H271" s="6">
        <v>0.25902173913043475</v>
      </c>
      <c r="I271" s="6">
        <v>0.86956521739130432</v>
      </c>
      <c r="J271" s="6">
        <v>0</v>
      </c>
      <c r="K271" s="6">
        <v>0</v>
      </c>
      <c r="L271" s="6">
        <v>2.5706521739130435</v>
      </c>
      <c r="M271" s="6">
        <v>0</v>
      </c>
      <c r="N271" s="6">
        <v>5.2635869565217392</v>
      </c>
      <c r="O271" s="6">
        <f>SUM(NonNurse[[#This Row],[Qualified Social Work Staff Hours]],NonNurse[[#This Row],[Other Social Work Staff Hours]])/NonNurse[[#This Row],[MDS Census]]</f>
        <v>9.5025510204081634E-2</v>
      </c>
      <c r="P271" s="6">
        <v>5.0896739130434785</v>
      </c>
      <c r="Q271" s="6">
        <v>4.1222826086956523</v>
      </c>
      <c r="R271" s="6">
        <f>SUM(NonNurse[[#This Row],[Qualified Activities Professional Hours]],NonNurse[[#This Row],[Other Activities Professional Hours]])/NonNurse[[#This Row],[MDS Census]]</f>
        <v>0.16630690737833595</v>
      </c>
      <c r="S271" s="6">
        <v>4.4728260869565215</v>
      </c>
      <c r="T271" s="6">
        <v>0</v>
      </c>
      <c r="U271" s="6">
        <v>0</v>
      </c>
      <c r="V271" s="6">
        <f>SUM(NonNurse[[#This Row],[Occupational Therapist Hours]],NonNurse[[#This Row],[OT Assistant Hours]],NonNurse[[#This Row],[OT Aide Hours]])/NonNurse[[#This Row],[MDS Census]]</f>
        <v>8.0749607535321816E-2</v>
      </c>
      <c r="W271" s="6">
        <v>5.3315217391304346</v>
      </c>
      <c r="X271" s="6">
        <v>1.875</v>
      </c>
      <c r="Y271" s="6">
        <v>4.2608695652173916</v>
      </c>
      <c r="Z271" s="6">
        <f>SUM(NonNurse[[#This Row],[Physical Therapist (PT) Hours]],NonNurse[[#This Row],[PT Assistant Hours]],NonNurse[[#This Row],[PT Aide Hours]])/NonNurse[[#This Row],[MDS Census]]</f>
        <v>0.20702511773940346</v>
      </c>
      <c r="AA271" s="6">
        <v>0</v>
      </c>
      <c r="AB271" s="6">
        <v>0</v>
      </c>
      <c r="AC271" s="6">
        <v>0</v>
      </c>
      <c r="AD271" s="6">
        <v>0</v>
      </c>
      <c r="AE271" s="6">
        <v>0</v>
      </c>
      <c r="AF271" s="6">
        <v>0</v>
      </c>
      <c r="AG271" s="6">
        <v>0</v>
      </c>
      <c r="AH271" s="1">
        <v>395905</v>
      </c>
      <c r="AI271">
        <v>3</v>
      </c>
    </row>
    <row r="272" spans="1:35" x14ac:dyDescent="0.25">
      <c r="A272" t="s">
        <v>721</v>
      </c>
      <c r="B272" t="s">
        <v>209</v>
      </c>
      <c r="C272" t="s">
        <v>863</v>
      </c>
      <c r="D272" t="s">
        <v>777</v>
      </c>
      <c r="E272" s="6">
        <v>104.20652173913044</v>
      </c>
      <c r="F272" s="6">
        <v>9.0434782608695645</v>
      </c>
      <c r="G272" s="6">
        <v>0</v>
      </c>
      <c r="H272" s="6">
        <v>0</v>
      </c>
      <c r="I272" s="6">
        <v>2.0869565217391304</v>
      </c>
      <c r="J272" s="6">
        <v>0</v>
      </c>
      <c r="K272" s="6">
        <v>0</v>
      </c>
      <c r="L272" s="6">
        <v>9.1445652173913032</v>
      </c>
      <c r="M272" s="6">
        <v>5.9826086956521749</v>
      </c>
      <c r="N272" s="6">
        <v>0</v>
      </c>
      <c r="O272" s="6">
        <f>SUM(NonNurse[[#This Row],[Qualified Social Work Staff Hours]],NonNurse[[#This Row],[Other Social Work Staff Hours]])/NonNurse[[#This Row],[MDS Census]]</f>
        <v>5.7411077500782316E-2</v>
      </c>
      <c r="P272" s="6">
        <v>4.8260869565217392</v>
      </c>
      <c r="Q272" s="6">
        <v>12.397826086956513</v>
      </c>
      <c r="R272" s="6">
        <f>SUM(NonNurse[[#This Row],[Qualified Activities Professional Hours]],NonNurse[[#This Row],[Other Activities Professional Hours]])/NonNurse[[#This Row],[MDS Census]]</f>
        <v>0.16528632523208503</v>
      </c>
      <c r="S272" s="6">
        <v>8.3836956521739072</v>
      </c>
      <c r="T272" s="6">
        <v>4.7347826086956539</v>
      </c>
      <c r="U272" s="6">
        <v>0</v>
      </c>
      <c r="V272" s="6">
        <f>SUM(NonNurse[[#This Row],[Occupational Therapist Hours]],NonNurse[[#This Row],[OT Assistant Hours]],NonNurse[[#This Row],[OT Aide Hours]])/NonNurse[[#This Row],[MDS Census]]</f>
        <v>0.12588922499217686</v>
      </c>
      <c r="W272" s="6">
        <v>14.030434782608685</v>
      </c>
      <c r="X272" s="6">
        <v>4.969565217391307</v>
      </c>
      <c r="Y272" s="6">
        <v>0</v>
      </c>
      <c r="Z272" s="6">
        <f>SUM(NonNurse[[#This Row],[Physical Therapist (PT) Hours]],NonNurse[[#This Row],[PT Assistant Hours]],NonNurse[[#This Row],[PT Aide Hours]])/NonNurse[[#This Row],[MDS Census]]</f>
        <v>0.18233023886512978</v>
      </c>
      <c r="AA272" s="6">
        <v>0</v>
      </c>
      <c r="AB272" s="6">
        <v>0</v>
      </c>
      <c r="AC272" s="6">
        <v>0</v>
      </c>
      <c r="AD272" s="6">
        <v>0</v>
      </c>
      <c r="AE272" s="6">
        <v>0</v>
      </c>
      <c r="AF272" s="6">
        <v>0</v>
      </c>
      <c r="AG272" s="6">
        <v>0</v>
      </c>
      <c r="AH272" s="1">
        <v>395397</v>
      </c>
      <c r="AI272">
        <v>3</v>
      </c>
    </row>
    <row r="273" spans="1:35" x14ac:dyDescent="0.25">
      <c r="A273" t="s">
        <v>721</v>
      </c>
      <c r="B273" t="s">
        <v>567</v>
      </c>
      <c r="C273" t="s">
        <v>1077</v>
      </c>
      <c r="D273" t="s">
        <v>737</v>
      </c>
      <c r="E273" s="6">
        <v>35.641304347826086</v>
      </c>
      <c r="F273" s="6">
        <v>5.4782608695652177</v>
      </c>
      <c r="G273" s="6">
        <v>0</v>
      </c>
      <c r="H273" s="6">
        <v>0</v>
      </c>
      <c r="I273" s="6">
        <v>0</v>
      </c>
      <c r="J273" s="6">
        <v>0</v>
      </c>
      <c r="K273" s="6">
        <v>0</v>
      </c>
      <c r="L273" s="6">
        <v>0.58152173913043481</v>
      </c>
      <c r="M273" s="6">
        <v>5.2173913043478262</v>
      </c>
      <c r="N273" s="6">
        <v>0</v>
      </c>
      <c r="O273" s="6">
        <f>SUM(NonNurse[[#This Row],[Qualified Social Work Staff Hours]],NonNurse[[#This Row],[Other Social Work Staff Hours]])/NonNurse[[#This Row],[MDS Census]]</f>
        <v>0.1463860933211345</v>
      </c>
      <c r="P273" s="6">
        <v>4.0380434782608692</v>
      </c>
      <c r="Q273" s="6">
        <v>0</v>
      </c>
      <c r="R273" s="6">
        <f>SUM(NonNurse[[#This Row],[Qualified Activities Professional Hours]],NonNurse[[#This Row],[Other Activities Professional Hours]])/NonNurse[[#This Row],[MDS Census]]</f>
        <v>0.11329673681000305</v>
      </c>
      <c r="S273" s="6">
        <v>4.1983695652173916</v>
      </c>
      <c r="T273" s="6">
        <v>0</v>
      </c>
      <c r="U273" s="6">
        <v>0</v>
      </c>
      <c r="V273" s="6">
        <f>SUM(NonNurse[[#This Row],[Occupational Therapist Hours]],NonNurse[[#This Row],[OT Assistant Hours]],NonNurse[[#This Row],[OT Aide Hours]])/NonNurse[[#This Row],[MDS Census]]</f>
        <v>0.11779505946935043</v>
      </c>
      <c r="W273" s="6">
        <v>3.2190217391304343</v>
      </c>
      <c r="X273" s="6">
        <v>2.4972826086956523</v>
      </c>
      <c r="Y273" s="6">
        <v>0</v>
      </c>
      <c r="Z273" s="6">
        <f>SUM(NonNurse[[#This Row],[Physical Therapist (PT) Hours]],NonNurse[[#This Row],[PT Assistant Hours]],NonNurse[[#This Row],[PT Aide Hours]])/NonNurse[[#This Row],[MDS Census]]</f>
        <v>0.16038426349496798</v>
      </c>
      <c r="AA273" s="6">
        <v>0</v>
      </c>
      <c r="AB273" s="6">
        <v>0</v>
      </c>
      <c r="AC273" s="6">
        <v>0</v>
      </c>
      <c r="AD273" s="6">
        <v>0</v>
      </c>
      <c r="AE273" s="6">
        <v>0</v>
      </c>
      <c r="AF273" s="6">
        <v>0</v>
      </c>
      <c r="AG273" s="6">
        <v>0</v>
      </c>
      <c r="AH273" s="1">
        <v>395915</v>
      </c>
      <c r="AI273">
        <v>3</v>
      </c>
    </row>
    <row r="274" spans="1:35" x14ac:dyDescent="0.25">
      <c r="A274" t="s">
        <v>721</v>
      </c>
      <c r="B274" t="s">
        <v>186</v>
      </c>
      <c r="C274" t="s">
        <v>810</v>
      </c>
      <c r="D274" t="s">
        <v>751</v>
      </c>
      <c r="E274" s="6">
        <v>78.195652173913047</v>
      </c>
      <c r="F274" s="6">
        <v>4.8695652173913047</v>
      </c>
      <c r="G274" s="6">
        <v>0.96739130434782605</v>
      </c>
      <c r="H274" s="6">
        <v>0.22826086956521738</v>
      </c>
      <c r="I274" s="6">
        <v>1.2173913043478262</v>
      </c>
      <c r="J274" s="6">
        <v>0</v>
      </c>
      <c r="K274" s="6">
        <v>0</v>
      </c>
      <c r="L274" s="6">
        <v>7.6243478260869555</v>
      </c>
      <c r="M274" s="6">
        <v>5.1657608695652177</v>
      </c>
      <c r="N274" s="6">
        <v>0</v>
      </c>
      <c r="O274" s="6">
        <f>SUM(NonNurse[[#This Row],[Qualified Social Work Staff Hours]],NonNurse[[#This Row],[Other Social Work Staff Hours]])/NonNurse[[#This Row],[MDS Census]]</f>
        <v>6.6061996107867671E-2</v>
      </c>
      <c r="P274" s="6">
        <v>4.6141304347826084</v>
      </c>
      <c r="Q274" s="6">
        <v>2.0489130434782608</v>
      </c>
      <c r="R274" s="6">
        <f>SUM(NonNurse[[#This Row],[Qualified Activities Professional Hours]],NonNurse[[#This Row],[Other Activities Professional Hours]])/NonNurse[[#This Row],[MDS Census]]</f>
        <v>8.5209897136502635E-2</v>
      </c>
      <c r="S274" s="6">
        <v>4.5693478260869567</v>
      </c>
      <c r="T274" s="6">
        <v>12.272500000000003</v>
      </c>
      <c r="U274" s="6">
        <v>0</v>
      </c>
      <c r="V274" s="6">
        <f>SUM(NonNurse[[#This Row],[Occupational Therapist Hours]],NonNurse[[#This Row],[OT Assistant Hours]],NonNurse[[#This Row],[OT Aide Hours]])/NonNurse[[#This Row],[MDS Census]]</f>
        <v>0.21538087294968031</v>
      </c>
      <c r="W274" s="6">
        <v>9.3152173913043477</v>
      </c>
      <c r="X274" s="6">
        <v>17.23467391304348</v>
      </c>
      <c r="Y274" s="6">
        <v>0</v>
      </c>
      <c r="Z274" s="6">
        <f>SUM(NonNurse[[#This Row],[Physical Therapist (PT) Hours]],NonNurse[[#This Row],[PT Assistant Hours]],NonNurse[[#This Row],[PT Aide Hours]])/NonNurse[[#This Row],[MDS Census]]</f>
        <v>0.33953155407283847</v>
      </c>
      <c r="AA274" s="6">
        <v>0</v>
      </c>
      <c r="AB274" s="6">
        <v>0</v>
      </c>
      <c r="AC274" s="6">
        <v>0</v>
      </c>
      <c r="AD274" s="6">
        <v>0</v>
      </c>
      <c r="AE274" s="6">
        <v>0</v>
      </c>
      <c r="AF274" s="6">
        <v>0</v>
      </c>
      <c r="AG274" s="6">
        <v>0</v>
      </c>
      <c r="AH274" s="1">
        <v>395363</v>
      </c>
      <c r="AI274">
        <v>3</v>
      </c>
    </row>
    <row r="275" spans="1:35" x14ac:dyDescent="0.25">
      <c r="A275" t="s">
        <v>721</v>
      </c>
      <c r="B275" t="s">
        <v>568</v>
      </c>
      <c r="C275" t="s">
        <v>946</v>
      </c>
      <c r="D275" t="s">
        <v>765</v>
      </c>
      <c r="E275" s="6">
        <v>39.228260869565219</v>
      </c>
      <c r="F275" s="6">
        <v>2.8695652173913042</v>
      </c>
      <c r="G275" s="6">
        <v>0</v>
      </c>
      <c r="H275" s="6">
        <v>0</v>
      </c>
      <c r="I275" s="6">
        <v>4.6956521739130439</v>
      </c>
      <c r="J275" s="6">
        <v>0</v>
      </c>
      <c r="K275" s="6">
        <v>0</v>
      </c>
      <c r="L275" s="6">
        <v>2.945760869565218</v>
      </c>
      <c r="M275" s="6">
        <v>4.9565217391304346</v>
      </c>
      <c r="N275" s="6">
        <v>3.0570652173913042</v>
      </c>
      <c r="O275" s="6">
        <f>SUM(NonNurse[[#This Row],[Qualified Social Work Staff Hours]],NonNurse[[#This Row],[Other Social Work Staff Hours]])/NonNurse[[#This Row],[MDS Census]]</f>
        <v>0.20428096425602657</v>
      </c>
      <c r="P275" s="6">
        <v>8.9103260869565215</v>
      </c>
      <c r="Q275" s="6">
        <v>6.5298913043478262</v>
      </c>
      <c r="R275" s="6">
        <f>SUM(NonNurse[[#This Row],[Qualified Activities Professional Hours]],NonNurse[[#This Row],[Other Activities Professional Hours]])/NonNurse[[#This Row],[MDS Census]]</f>
        <v>0.39359933499584371</v>
      </c>
      <c r="S275" s="6">
        <v>6.2943478260869554</v>
      </c>
      <c r="T275" s="6">
        <v>7.7463043478260838</v>
      </c>
      <c r="U275" s="6">
        <v>0</v>
      </c>
      <c r="V275" s="6">
        <f>SUM(NonNurse[[#This Row],[Occupational Therapist Hours]],NonNurse[[#This Row],[OT Assistant Hours]],NonNurse[[#This Row],[OT Aide Hours]])/NonNurse[[#This Row],[MDS Census]]</f>
        <v>0.35792186201163745</v>
      </c>
      <c r="W275" s="6">
        <v>4.1128260869565221</v>
      </c>
      <c r="X275" s="6">
        <v>9.5519565217391271</v>
      </c>
      <c r="Y275" s="6">
        <v>1.2282608695652173</v>
      </c>
      <c r="Z275" s="6">
        <f>SUM(NonNurse[[#This Row],[Physical Therapist (PT) Hours]],NonNurse[[#This Row],[PT Assistant Hours]],NonNurse[[#This Row],[PT Aide Hours]])/NonNurse[[#This Row],[MDS Census]]</f>
        <v>0.37965087281795501</v>
      </c>
      <c r="AA275" s="6">
        <v>0</v>
      </c>
      <c r="AB275" s="6">
        <v>0</v>
      </c>
      <c r="AC275" s="6">
        <v>0</v>
      </c>
      <c r="AD275" s="6">
        <v>0</v>
      </c>
      <c r="AE275" s="6">
        <v>0</v>
      </c>
      <c r="AF275" s="6">
        <v>0</v>
      </c>
      <c r="AG275" s="6">
        <v>0</v>
      </c>
      <c r="AH275" s="1">
        <v>395916</v>
      </c>
      <c r="AI275">
        <v>3</v>
      </c>
    </row>
    <row r="276" spans="1:35" x14ac:dyDescent="0.25">
      <c r="A276" t="s">
        <v>721</v>
      </c>
      <c r="B276" t="s">
        <v>595</v>
      </c>
      <c r="C276" t="s">
        <v>1016</v>
      </c>
      <c r="D276" t="s">
        <v>794</v>
      </c>
      <c r="E276" s="6">
        <v>66.521739130434781</v>
      </c>
      <c r="F276" s="6">
        <v>5.4782608695652177</v>
      </c>
      <c r="G276" s="6">
        <v>0.41304347826086957</v>
      </c>
      <c r="H276" s="6">
        <v>0.5</v>
      </c>
      <c r="I276" s="6">
        <v>6.0869565217391308</v>
      </c>
      <c r="J276" s="6">
        <v>0</v>
      </c>
      <c r="K276" s="6">
        <v>0</v>
      </c>
      <c r="L276" s="6">
        <v>2.0805434782608692</v>
      </c>
      <c r="M276" s="6">
        <v>5.3043478260869561</v>
      </c>
      <c r="N276" s="6">
        <v>0</v>
      </c>
      <c r="O276" s="6">
        <f>SUM(NonNurse[[#This Row],[Qualified Social Work Staff Hours]],NonNurse[[#This Row],[Other Social Work Staff Hours]])/NonNurse[[#This Row],[MDS Census]]</f>
        <v>7.9738562091503262E-2</v>
      </c>
      <c r="P276" s="6">
        <v>4.9076086956521738</v>
      </c>
      <c r="Q276" s="6">
        <v>13.945652173913043</v>
      </c>
      <c r="R276" s="6">
        <f>SUM(NonNurse[[#This Row],[Qualified Activities Professional Hours]],NonNurse[[#This Row],[Other Activities Professional Hours]])/NonNurse[[#This Row],[MDS Census]]</f>
        <v>0.28341503267973861</v>
      </c>
      <c r="S276" s="6">
        <v>4.4964130434782597</v>
      </c>
      <c r="T276" s="6">
        <v>3.6220652173913046</v>
      </c>
      <c r="U276" s="6">
        <v>0</v>
      </c>
      <c r="V276" s="6">
        <f>SUM(NonNurse[[#This Row],[Occupational Therapist Hours]],NonNurse[[#This Row],[OT Assistant Hours]],NonNurse[[#This Row],[OT Aide Hours]])/NonNurse[[#This Row],[MDS Census]]</f>
        <v>0.12204248366013069</v>
      </c>
      <c r="W276" s="6">
        <v>4.37</v>
      </c>
      <c r="X276" s="6">
        <v>5.2356521739130439</v>
      </c>
      <c r="Y276" s="6">
        <v>0</v>
      </c>
      <c r="Z276" s="6">
        <f>SUM(NonNurse[[#This Row],[Physical Therapist (PT) Hours]],NonNurse[[#This Row],[PT Assistant Hours]],NonNurse[[#This Row],[PT Aide Hours]])/NonNurse[[#This Row],[MDS Census]]</f>
        <v>0.1443986928104575</v>
      </c>
      <c r="AA276" s="6">
        <v>0</v>
      </c>
      <c r="AB276" s="6">
        <v>0</v>
      </c>
      <c r="AC276" s="6">
        <v>0</v>
      </c>
      <c r="AD276" s="6">
        <v>0</v>
      </c>
      <c r="AE276" s="6">
        <v>0</v>
      </c>
      <c r="AF276" s="6">
        <v>0</v>
      </c>
      <c r="AG276" s="6">
        <v>0</v>
      </c>
      <c r="AH276" s="1">
        <v>395986</v>
      </c>
      <c r="AI276">
        <v>3</v>
      </c>
    </row>
    <row r="277" spans="1:35" x14ac:dyDescent="0.25">
      <c r="A277" t="s">
        <v>721</v>
      </c>
      <c r="B277" t="s">
        <v>488</v>
      </c>
      <c r="C277" t="s">
        <v>944</v>
      </c>
      <c r="D277" t="s">
        <v>740</v>
      </c>
      <c r="E277" s="6">
        <v>72.293478260869563</v>
      </c>
      <c r="F277" s="6">
        <v>30.830108695652168</v>
      </c>
      <c r="G277" s="6">
        <v>0.35054347826086957</v>
      </c>
      <c r="H277" s="6">
        <v>0.33695652173913043</v>
      </c>
      <c r="I277" s="6">
        <v>5.0434782608695654</v>
      </c>
      <c r="J277" s="6">
        <v>0.30434782608695654</v>
      </c>
      <c r="K277" s="6">
        <v>0.24728260869565216</v>
      </c>
      <c r="L277" s="6">
        <v>3.5088043478260862</v>
      </c>
      <c r="M277" s="6">
        <v>5.3285869565217387</v>
      </c>
      <c r="N277" s="6">
        <v>4.7391304347826084</v>
      </c>
      <c r="O277" s="6">
        <f>SUM(NonNurse[[#This Row],[Qualified Social Work Staff Hours]],NonNurse[[#This Row],[Other Social Work Staff Hours]])/NonNurse[[#This Row],[MDS Census]]</f>
        <v>0.13926176514809802</v>
      </c>
      <c r="P277" s="6">
        <v>4.5978260869565215</v>
      </c>
      <c r="Q277" s="6">
        <v>16.927282608695652</v>
      </c>
      <c r="R277" s="6">
        <f>SUM(NonNurse[[#This Row],[Qualified Activities Professional Hours]],NonNurse[[#This Row],[Other Activities Professional Hours]])/NonNurse[[#This Row],[MDS Census]]</f>
        <v>0.29774620357840925</v>
      </c>
      <c r="S277" s="6">
        <v>3.2339130434782613</v>
      </c>
      <c r="T277" s="6">
        <v>9.9365217391304324</v>
      </c>
      <c r="U277" s="6">
        <v>0</v>
      </c>
      <c r="V277" s="6">
        <f>SUM(NonNurse[[#This Row],[Occupational Therapist Hours]],NonNurse[[#This Row],[OT Assistant Hours]],NonNurse[[#This Row],[OT Aide Hours]])/NonNurse[[#This Row],[MDS Census]]</f>
        <v>0.18218012328973085</v>
      </c>
      <c r="W277" s="6">
        <v>4.6309782608695658</v>
      </c>
      <c r="X277" s="6">
        <v>8.5269565217391268</v>
      </c>
      <c r="Y277" s="6">
        <v>0</v>
      </c>
      <c r="Z277" s="6">
        <f>SUM(NonNurse[[#This Row],[Physical Therapist (PT) Hours]],NonNurse[[#This Row],[PT Assistant Hours]],NonNurse[[#This Row],[PT Aide Hours]])/NonNurse[[#This Row],[MDS Census]]</f>
        <v>0.18200721695985561</v>
      </c>
      <c r="AA277" s="6">
        <v>0</v>
      </c>
      <c r="AB277" s="6">
        <v>0</v>
      </c>
      <c r="AC277" s="6">
        <v>0</v>
      </c>
      <c r="AD277" s="6">
        <v>0</v>
      </c>
      <c r="AE277" s="6">
        <v>0</v>
      </c>
      <c r="AF277" s="6">
        <v>0</v>
      </c>
      <c r="AG277" s="6">
        <v>0.55706521739130432</v>
      </c>
      <c r="AH277" s="1">
        <v>395795</v>
      </c>
      <c r="AI277">
        <v>3</v>
      </c>
    </row>
    <row r="278" spans="1:35" x14ac:dyDescent="0.25">
      <c r="A278" t="s">
        <v>721</v>
      </c>
      <c r="B278" t="s">
        <v>424</v>
      </c>
      <c r="C278" t="s">
        <v>881</v>
      </c>
      <c r="D278" t="s">
        <v>774</v>
      </c>
      <c r="E278" s="6">
        <v>54.043478260869563</v>
      </c>
      <c r="F278" s="6">
        <v>3.9130434782608696</v>
      </c>
      <c r="G278" s="6">
        <v>1.0652173913043479</v>
      </c>
      <c r="H278" s="6">
        <v>0.36304347826086947</v>
      </c>
      <c r="I278" s="6">
        <v>5.4347826086956523</v>
      </c>
      <c r="J278" s="6">
        <v>0</v>
      </c>
      <c r="K278" s="6">
        <v>0</v>
      </c>
      <c r="L278" s="6">
        <v>1.6006521739130437</v>
      </c>
      <c r="M278" s="6">
        <v>0</v>
      </c>
      <c r="N278" s="6">
        <v>0</v>
      </c>
      <c r="O278" s="6">
        <f>SUM(NonNurse[[#This Row],[Qualified Social Work Staff Hours]],NonNurse[[#This Row],[Other Social Work Staff Hours]])/NonNurse[[#This Row],[MDS Census]]</f>
        <v>0</v>
      </c>
      <c r="P278" s="6">
        <v>0</v>
      </c>
      <c r="Q278" s="6">
        <v>7.3831521739130439</v>
      </c>
      <c r="R278" s="6">
        <f>SUM(NonNurse[[#This Row],[Qualified Activities Professional Hours]],NonNurse[[#This Row],[Other Activities Professional Hours]])/NonNurse[[#This Row],[MDS Census]]</f>
        <v>0.13661504424778761</v>
      </c>
      <c r="S278" s="6">
        <v>4.6054347826086959</v>
      </c>
      <c r="T278" s="6">
        <v>7.3872826086956493</v>
      </c>
      <c r="U278" s="6">
        <v>0</v>
      </c>
      <c r="V278" s="6">
        <f>SUM(NonNurse[[#This Row],[Occupational Therapist Hours]],NonNurse[[#This Row],[OT Assistant Hours]],NonNurse[[#This Row],[OT Aide Hours]])/NonNurse[[#This Row],[MDS Census]]</f>
        <v>0.22190868865647626</v>
      </c>
      <c r="W278" s="6">
        <v>4.0701086956521735</v>
      </c>
      <c r="X278" s="6">
        <v>1.1769565217391305</v>
      </c>
      <c r="Y278" s="6">
        <v>0</v>
      </c>
      <c r="Z278" s="6">
        <f>SUM(NonNurse[[#This Row],[Physical Therapist (PT) Hours]],NonNurse[[#This Row],[PT Assistant Hours]],NonNurse[[#This Row],[PT Aide Hours]])/NonNurse[[#This Row],[MDS Census]]</f>
        <v>9.7089702333065173E-2</v>
      </c>
      <c r="AA278" s="6">
        <v>0</v>
      </c>
      <c r="AB278" s="6">
        <v>0.85869565217391308</v>
      </c>
      <c r="AC278" s="6">
        <v>0</v>
      </c>
      <c r="AD278" s="6">
        <v>0</v>
      </c>
      <c r="AE278" s="6">
        <v>0</v>
      </c>
      <c r="AF278" s="6">
        <v>0</v>
      </c>
      <c r="AG278" s="6">
        <v>0</v>
      </c>
      <c r="AH278" s="1">
        <v>395704</v>
      </c>
      <c r="AI278">
        <v>3</v>
      </c>
    </row>
    <row r="279" spans="1:35" x14ac:dyDescent="0.25">
      <c r="A279" t="s">
        <v>721</v>
      </c>
      <c r="B279" t="s">
        <v>471</v>
      </c>
      <c r="C279" t="s">
        <v>1074</v>
      </c>
      <c r="D279" t="s">
        <v>761</v>
      </c>
      <c r="E279" s="6">
        <v>73.369565217391298</v>
      </c>
      <c r="F279" s="6">
        <v>2.2608695652173911</v>
      </c>
      <c r="G279" s="6">
        <v>0.17391304347826086</v>
      </c>
      <c r="H279" s="6">
        <v>0.44565217391304346</v>
      </c>
      <c r="I279" s="6">
        <v>0</v>
      </c>
      <c r="J279" s="6">
        <v>0</v>
      </c>
      <c r="K279" s="6">
        <v>0</v>
      </c>
      <c r="L279" s="6">
        <v>8.0978260869565215</v>
      </c>
      <c r="M279" s="6">
        <v>5.4456521739130439</v>
      </c>
      <c r="N279" s="6">
        <v>0</v>
      </c>
      <c r="O279" s="6">
        <f>SUM(NonNurse[[#This Row],[Qualified Social Work Staff Hours]],NonNurse[[#This Row],[Other Social Work Staff Hours]])/NonNurse[[#This Row],[MDS Census]]</f>
        <v>7.4222222222222231E-2</v>
      </c>
      <c r="P279" s="6">
        <v>0</v>
      </c>
      <c r="Q279" s="6">
        <v>12.915760869565217</v>
      </c>
      <c r="R279" s="6">
        <f>SUM(NonNurse[[#This Row],[Qualified Activities Professional Hours]],NonNurse[[#This Row],[Other Activities Professional Hours]])/NonNurse[[#This Row],[MDS Census]]</f>
        <v>0.17603703703703705</v>
      </c>
      <c r="S279" s="6">
        <v>6.6766304347826084</v>
      </c>
      <c r="T279" s="6">
        <v>4.3478260869565216E-2</v>
      </c>
      <c r="U279" s="6">
        <v>0</v>
      </c>
      <c r="V279" s="6">
        <f>SUM(NonNurse[[#This Row],[Occupational Therapist Hours]],NonNurse[[#This Row],[OT Assistant Hours]],NonNurse[[#This Row],[OT Aide Hours]])/NonNurse[[#This Row],[MDS Census]]</f>
        <v>9.15925925925926E-2</v>
      </c>
      <c r="W279" s="6">
        <v>3.2690217391304346</v>
      </c>
      <c r="X279" s="6">
        <v>5.0543478260869561</v>
      </c>
      <c r="Y279" s="6">
        <v>0</v>
      </c>
      <c r="Z279" s="6">
        <f>SUM(NonNurse[[#This Row],[Physical Therapist (PT) Hours]],NonNurse[[#This Row],[PT Assistant Hours]],NonNurse[[#This Row],[PT Aide Hours]])/NonNurse[[#This Row],[MDS Census]]</f>
        <v>0.11344444444444444</v>
      </c>
      <c r="AA279" s="6">
        <v>0</v>
      </c>
      <c r="AB279" s="6">
        <v>0</v>
      </c>
      <c r="AC279" s="6">
        <v>0</v>
      </c>
      <c r="AD279" s="6">
        <v>0</v>
      </c>
      <c r="AE279" s="6">
        <v>0</v>
      </c>
      <c r="AF279" s="6">
        <v>0</v>
      </c>
      <c r="AG279" s="6">
        <v>0</v>
      </c>
      <c r="AH279" s="1">
        <v>395771</v>
      </c>
      <c r="AI279">
        <v>3</v>
      </c>
    </row>
    <row r="280" spans="1:35" x14ac:dyDescent="0.25">
      <c r="A280" t="s">
        <v>721</v>
      </c>
      <c r="B280" t="s">
        <v>534</v>
      </c>
      <c r="C280" t="s">
        <v>1075</v>
      </c>
      <c r="D280" t="s">
        <v>791</v>
      </c>
      <c r="E280" s="6">
        <v>25.663043478260871</v>
      </c>
      <c r="F280" s="6">
        <v>4.8695652173913047</v>
      </c>
      <c r="G280" s="6">
        <v>8.1521739130434784E-2</v>
      </c>
      <c r="H280" s="6">
        <v>0.23097826086956522</v>
      </c>
      <c r="I280" s="6">
        <v>0.34782608695652173</v>
      </c>
      <c r="J280" s="6">
        <v>0</v>
      </c>
      <c r="K280" s="6">
        <v>0</v>
      </c>
      <c r="L280" s="6">
        <v>0.47380434782608699</v>
      </c>
      <c r="M280" s="6">
        <v>0.30434782608695654</v>
      </c>
      <c r="N280" s="6">
        <v>5.434782608695652E-2</v>
      </c>
      <c r="O280" s="6">
        <f>SUM(NonNurse[[#This Row],[Qualified Social Work Staff Hours]],NonNurse[[#This Row],[Other Social Work Staff Hours]])/NonNurse[[#This Row],[MDS Census]]</f>
        <v>1.397712833545108E-2</v>
      </c>
      <c r="P280" s="6">
        <v>4.2173913043478262</v>
      </c>
      <c r="Q280" s="6">
        <v>1.9021739130434784E-2</v>
      </c>
      <c r="R280" s="6">
        <f>SUM(NonNurse[[#This Row],[Qualified Activities Professional Hours]],NonNurse[[#This Row],[Other Activities Professional Hours]])/NonNurse[[#This Row],[MDS Census]]</f>
        <v>0.16507835662854722</v>
      </c>
      <c r="S280" s="6">
        <v>0.43282608695652175</v>
      </c>
      <c r="T280" s="6">
        <v>3.740760869565217</v>
      </c>
      <c r="U280" s="6">
        <v>0</v>
      </c>
      <c r="V280" s="6">
        <f>SUM(NonNurse[[#This Row],[Occupational Therapist Hours]],NonNurse[[#This Row],[OT Assistant Hours]],NonNurse[[#This Row],[OT Aide Hours]])/NonNurse[[#This Row],[MDS Census]]</f>
        <v>0.16263024142312577</v>
      </c>
      <c r="W280" s="6">
        <v>0.85249999999999992</v>
      </c>
      <c r="X280" s="6">
        <v>5.9245652173913061</v>
      </c>
      <c r="Y280" s="6">
        <v>0</v>
      </c>
      <c r="Z280" s="6">
        <f>SUM(NonNurse[[#This Row],[Physical Therapist (PT) Hours]],NonNurse[[#This Row],[PT Assistant Hours]],NonNurse[[#This Row],[PT Aide Hours]])/NonNurse[[#This Row],[MDS Census]]</f>
        <v>0.26407878017789077</v>
      </c>
      <c r="AA280" s="6">
        <v>0</v>
      </c>
      <c r="AB280" s="6">
        <v>0</v>
      </c>
      <c r="AC280" s="6">
        <v>0</v>
      </c>
      <c r="AD280" s="6">
        <v>0</v>
      </c>
      <c r="AE280" s="6">
        <v>0</v>
      </c>
      <c r="AF280" s="6">
        <v>0</v>
      </c>
      <c r="AG280" s="6">
        <v>0</v>
      </c>
      <c r="AH280" s="1">
        <v>395867</v>
      </c>
      <c r="AI280">
        <v>3</v>
      </c>
    </row>
    <row r="281" spans="1:35" x14ac:dyDescent="0.25">
      <c r="A281" t="s">
        <v>721</v>
      </c>
      <c r="B281" t="s">
        <v>472</v>
      </c>
      <c r="C281" t="s">
        <v>818</v>
      </c>
      <c r="D281" t="s">
        <v>761</v>
      </c>
      <c r="E281" s="6">
        <v>353.53260869565219</v>
      </c>
      <c r="F281" s="6">
        <v>5.2663043478260869</v>
      </c>
      <c r="G281" s="6">
        <v>0</v>
      </c>
      <c r="H281" s="6">
        <v>0</v>
      </c>
      <c r="I281" s="6">
        <v>0</v>
      </c>
      <c r="J281" s="6">
        <v>0</v>
      </c>
      <c r="K281" s="6">
        <v>0</v>
      </c>
      <c r="L281" s="6">
        <v>7.8614130434782608</v>
      </c>
      <c r="M281" s="6">
        <v>25.607391304347829</v>
      </c>
      <c r="N281" s="6">
        <v>0</v>
      </c>
      <c r="O281" s="6">
        <f>SUM(NonNurse[[#This Row],[Qualified Social Work Staff Hours]],NonNurse[[#This Row],[Other Social Work Staff Hours]])/NonNurse[[#This Row],[MDS Census]]</f>
        <v>7.2432897770945429E-2</v>
      </c>
      <c r="P281" s="6">
        <v>26.385869565217391</v>
      </c>
      <c r="Q281" s="6">
        <v>0</v>
      </c>
      <c r="R281" s="6">
        <f>SUM(NonNurse[[#This Row],[Qualified Activities Professional Hours]],NonNurse[[#This Row],[Other Activities Professional Hours]])/NonNurse[[#This Row],[MDS Census]]</f>
        <v>7.4634896233666412E-2</v>
      </c>
      <c r="S281" s="6">
        <v>6.9755434782608692</v>
      </c>
      <c r="T281" s="6">
        <v>11.415760869565217</v>
      </c>
      <c r="U281" s="6">
        <v>0</v>
      </c>
      <c r="V281" s="6">
        <f>SUM(NonNurse[[#This Row],[Occupational Therapist Hours]],NonNurse[[#This Row],[OT Assistant Hours]],NonNurse[[#This Row],[OT Aide Hours]])/NonNurse[[#This Row],[MDS Census]]</f>
        <v>5.2021521906225977E-2</v>
      </c>
      <c r="W281" s="6">
        <v>15.077717391304349</v>
      </c>
      <c r="X281" s="6">
        <v>12.124673913043479</v>
      </c>
      <c r="Y281" s="6">
        <v>0</v>
      </c>
      <c r="Z281" s="6">
        <f>SUM(NonNurse[[#This Row],[Physical Therapist (PT) Hours]],NonNurse[[#This Row],[PT Assistant Hours]],NonNurse[[#This Row],[PT Aide Hours]])/NonNurse[[#This Row],[MDS Census]]</f>
        <v>7.6944504227517294E-2</v>
      </c>
      <c r="AA281" s="6">
        <v>0</v>
      </c>
      <c r="AB281" s="6">
        <v>2.6413043478260869</v>
      </c>
      <c r="AC281" s="6">
        <v>0</v>
      </c>
      <c r="AD281" s="6">
        <v>0</v>
      </c>
      <c r="AE281" s="6">
        <v>8.6086956521739122</v>
      </c>
      <c r="AF281" s="6">
        <v>20.065217391304348</v>
      </c>
      <c r="AG281" s="6">
        <v>0</v>
      </c>
      <c r="AH281" s="1">
        <v>395774</v>
      </c>
      <c r="AI281">
        <v>3</v>
      </c>
    </row>
    <row r="282" spans="1:35" x14ac:dyDescent="0.25">
      <c r="A282" t="s">
        <v>721</v>
      </c>
      <c r="B282" t="s">
        <v>490</v>
      </c>
      <c r="C282" t="s">
        <v>972</v>
      </c>
      <c r="D282" t="s">
        <v>761</v>
      </c>
      <c r="E282" s="6">
        <v>87.358695652173907</v>
      </c>
      <c r="F282" s="6">
        <v>5.1739130434782608</v>
      </c>
      <c r="G282" s="6">
        <v>0.23532608695652171</v>
      </c>
      <c r="H282" s="6">
        <v>0.60326086956521741</v>
      </c>
      <c r="I282" s="6">
        <v>7.4456521739130439</v>
      </c>
      <c r="J282" s="6">
        <v>0</v>
      </c>
      <c r="K282" s="6">
        <v>0</v>
      </c>
      <c r="L282" s="6">
        <v>3.051195652173913</v>
      </c>
      <c r="M282" s="6">
        <v>16.146739130434781</v>
      </c>
      <c r="N282" s="6">
        <v>0</v>
      </c>
      <c r="O282" s="6">
        <f>SUM(NonNurse[[#This Row],[Qualified Social Work Staff Hours]],NonNurse[[#This Row],[Other Social Work Staff Hours]])/NonNurse[[#This Row],[MDS Census]]</f>
        <v>0.18483264899838248</v>
      </c>
      <c r="P282" s="6">
        <v>2.3016304347826089</v>
      </c>
      <c r="Q282" s="6">
        <v>19.451086956521738</v>
      </c>
      <c r="R282" s="6">
        <f>SUM(NonNurse[[#This Row],[Qualified Activities Professional Hours]],NonNurse[[#This Row],[Other Activities Professional Hours]])/NonNurse[[#This Row],[MDS Census]]</f>
        <v>0.24900460370785121</v>
      </c>
      <c r="S282" s="6">
        <v>5.0492391304347839</v>
      </c>
      <c r="T282" s="6">
        <v>9.1115217391304348</v>
      </c>
      <c r="U282" s="6">
        <v>0</v>
      </c>
      <c r="V282" s="6">
        <f>SUM(NonNurse[[#This Row],[Occupational Therapist Hours]],NonNurse[[#This Row],[OT Assistant Hours]],NonNurse[[#This Row],[OT Aide Hours]])/NonNurse[[#This Row],[MDS Census]]</f>
        <v>0.16209904193106883</v>
      </c>
      <c r="W282" s="6">
        <v>4.4816304347826081</v>
      </c>
      <c r="X282" s="6">
        <v>5.6274999999999986</v>
      </c>
      <c r="Y282" s="6">
        <v>0</v>
      </c>
      <c r="Z282" s="6">
        <f>SUM(NonNurse[[#This Row],[Physical Therapist (PT) Hours]],NonNurse[[#This Row],[PT Assistant Hours]],NonNurse[[#This Row],[PT Aide Hours]])/NonNurse[[#This Row],[MDS Census]]</f>
        <v>0.1157197959437601</v>
      </c>
      <c r="AA282" s="6">
        <v>0</v>
      </c>
      <c r="AB282" s="6">
        <v>0</v>
      </c>
      <c r="AC282" s="6">
        <v>0</v>
      </c>
      <c r="AD282" s="6">
        <v>0</v>
      </c>
      <c r="AE282" s="6">
        <v>0</v>
      </c>
      <c r="AF282" s="6">
        <v>0</v>
      </c>
      <c r="AG282" s="6">
        <v>0</v>
      </c>
      <c r="AH282" s="1">
        <v>395797</v>
      </c>
      <c r="AI282">
        <v>3</v>
      </c>
    </row>
    <row r="283" spans="1:35" x14ac:dyDescent="0.25">
      <c r="A283" t="s">
        <v>721</v>
      </c>
      <c r="B283" t="s">
        <v>300</v>
      </c>
      <c r="C283" t="s">
        <v>1013</v>
      </c>
      <c r="D283" t="s">
        <v>767</v>
      </c>
      <c r="E283" s="6">
        <v>106.58695652173913</v>
      </c>
      <c r="F283" s="6">
        <v>5.4782608695652177</v>
      </c>
      <c r="G283" s="6">
        <v>6.5217391304347824E-2</v>
      </c>
      <c r="H283" s="6">
        <v>0.44826086956521732</v>
      </c>
      <c r="I283" s="6">
        <v>3.652173913043478</v>
      </c>
      <c r="J283" s="6">
        <v>0</v>
      </c>
      <c r="K283" s="6">
        <v>0</v>
      </c>
      <c r="L283" s="6">
        <v>4.3215217391304348</v>
      </c>
      <c r="M283" s="6">
        <v>5.3260869565217392</v>
      </c>
      <c r="N283" s="6">
        <v>0</v>
      </c>
      <c r="O283" s="6">
        <f>SUM(NonNurse[[#This Row],[Qualified Social Work Staff Hours]],NonNurse[[#This Row],[Other Social Work Staff Hours]])/NonNurse[[#This Row],[MDS Census]]</f>
        <v>4.9969406485825006E-2</v>
      </c>
      <c r="P283" s="6">
        <v>4.3016304347826084</v>
      </c>
      <c r="Q283" s="6">
        <v>7.1494565217391308</v>
      </c>
      <c r="R283" s="6">
        <f>SUM(NonNurse[[#This Row],[Qualified Activities Professional Hours]],NonNurse[[#This Row],[Other Activities Professional Hours]])/NonNurse[[#This Row],[MDS Census]]</f>
        <v>0.10743422394452376</v>
      </c>
      <c r="S283" s="6">
        <v>5.2201086956521738</v>
      </c>
      <c r="T283" s="6">
        <v>5.0326086956521738</v>
      </c>
      <c r="U283" s="6">
        <v>0</v>
      </c>
      <c r="V283" s="6">
        <f>SUM(NonNurse[[#This Row],[Occupational Therapist Hours]],NonNurse[[#This Row],[OT Assistant Hours]],NonNurse[[#This Row],[OT Aide Hours]])/NonNurse[[#This Row],[MDS Census]]</f>
        <v>9.6191107485213131E-2</v>
      </c>
      <c r="W283" s="6">
        <v>10.777173913043478</v>
      </c>
      <c r="X283" s="6">
        <v>5.4347826086956523</v>
      </c>
      <c r="Y283" s="6">
        <v>0</v>
      </c>
      <c r="Z283" s="6">
        <f>SUM(NonNurse[[#This Row],[Physical Therapist (PT) Hours]],NonNurse[[#This Row],[PT Assistant Hours]],NonNurse[[#This Row],[PT Aide Hours]])/NonNurse[[#This Row],[MDS Census]]</f>
        <v>0.15210075464001635</v>
      </c>
      <c r="AA283" s="6">
        <v>0</v>
      </c>
      <c r="AB283" s="6">
        <v>0</v>
      </c>
      <c r="AC283" s="6">
        <v>0</v>
      </c>
      <c r="AD283" s="6">
        <v>0</v>
      </c>
      <c r="AE283" s="6">
        <v>0</v>
      </c>
      <c r="AF283" s="6">
        <v>0</v>
      </c>
      <c r="AG283" s="6">
        <v>0</v>
      </c>
      <c r="AH283" s="1">
        <v>395521</v>
      </c>
      <c r="AI283">
        <v>3</v>
      </c>
    </row>
    <row r="284" spans="1:35" x14ac:dyDescent="0.25">
      <c r="A284" t="s">
        <v>721</v>
      </c>
      <c r="B284" t="s">
        <v>218</v>
      </c>
      <c r="C284" t="s">
        <v>886</v>
      </c>
      <c r="D284" t="s">
        <v>776</v>
      </c>
      <c r="E284" s="6">
        <v>104.18478260869566</v>
      </c>
      <c r="F284" s="6">
        <v>8.2608695652173907</v>
      </c>
      <c r="G284" s="6">
        <v>0.52173913043478259</v>
      </c>
      <c r="H284" s="6">
        <v>0.51402173913043481</v>
      </c>
      <c r="I284" s="6">
        <v>2.402173913043478</v>
      </c>
      <c r="J284" s="6">
        <v>0</v>
      </c>
      <c r="K284" s="6">
        <v>4.5217391304347823</v>
      </c>
      <c r="L284" s="6">
        <v>5.0393478260869555</v>
      </c>
      <c r="M284" s="6">
        <v>8.5230434782608668</v>
      </c>
      <c r="N284" s="6">
        <v>0</v>
      </c>
      <c r="O284" s="6">
        <f>SUM(NonNurse[[#This Row],[Qualified Social Work Staff Hours]],NonNurse[[#This Row],[Other Social Work Staff Hours]])/NonNurse[[#This Row],[MDS Census]]</f>
        <v>8.1806990088680198E-2</v>
      </c>
      <c r="P284" s="6">
        <v>0</v>
      </c>
      <c r="Q284" s="6">
        <v>10.808369565217392</v>
      </c>
      <c r="R284" s="6">
        <f>SUM(NonNurse[[#This Row],[Qualified Activities Professional Hours]],NonNurse[[#This Row],[Other Activities Professional Hours]])/NonNurse[[#This Row],[MDS Census]]</f>
        <v>0.10374230568596766</v>
      </c>
      <c r="S284" s="6">
        <v>8.1134782608695648</v>
      </c>
      <c r="T284" s="6">
        <v>8.5727173913043515</v>
      </c>
      <c r="U284" s="6">
        <v>0</v>
      </c>
      <c r="V284" s="6">
        <f>SUM(NonNurse[[#This Row],[Occupational Therapist Hours]],NonNurse[[#This Row],[OT Assistant Hours]],NonNurse[[#This Row],[OT Aide Hours]])/NonNurse[[#This Row],[MDS Census]]</f>
        <v>0.16015962441314555</v>
      </c>
      <c r="W284" s="6">
        <v>4.9663043478260862</v>
      </c>
      <c r="X284" s="6">
        <v>10.354239130434784</v>
      </c>
      <c r="Y284" s="6">
        <v>0</v>
      </c>
      <c r="Z284" s="6">
        <f>SUM(NonNurse[[#This Row],[Physical Therapist (PT) Hours]],NonNurse[[#This Row],[PT Assistant Hours]],NonNurse[[#This Row],[PT Aide Hours]])/NonNurse[[#This Row],[MDS Census]]</f>
        <v>0.14705164319248826</v>
      </c>
      <c r="AA284" s="6">
        <v>0</v>
      </c>
      <c r="AB284" s="6">
        <v>5.0760869565217392</v>
      </c>
      <c r="AC284" s="6">
        <v>0</v>
      </c>
      <c r="AD284" s="6">
        <v>0</v>
      </c>
      <c r="AE284" s="6">
        <v>32.804347826086953</v>
      </c>
      <c r="AF284" s="6">
        <v>0</v>
      </c>
      <c r="AG284" s="6">
        <v>0</v>
      </c>
      <c r="AH284" s="1">
        <v>395408</v>
      </c>
      <c r="AI284">
        <v>3</v>
      </c>
    </row>
    <row r="285" spans="1:35" x14ac:dyDescent="0.25">
      <c r="A285" t="s">
        <v>721</v>
      </c>
      <c r="B285" t="s">
        <v>362</v>
      </c>
      <c r="C285" t="s">
        <v>901</v>
      </c>
      <c r="D285" t="s">
        <v>734</v>
      </c>
      <c r="E285" s="6">
        <v>155.20652173913044</v>
      </c>
      <c r="F285" s="6">
        <v>5.1304347826086953</v>
      </c>
      <c r="G285" s="6">
        <v>0</v>
      </c>
      <c r="H285" s="6">
        <v>0</v>
      </c>
      <c r="I285" s="6">
        <v>0</v>
      </c>
      <c r="J285" s="6">
        <v>0</v>
      </c>
      <c r="K285" s="6">
        <v>0</v>
      </c>
      <c r="L285" s="6">
        <v>3.222826086956522</v>
      </c>
      <c r="M285" s="6">
        <v>4.9429347826086953</v>
      </c>
      <c r="N285" s="6">
        <v>4.0760869565217392E-2</v>
      </c>
      <c r="O285" s="6">
        <f>SUM(NonNurse[[#This Row],[Qualified Social Work Staff Hours]],NonNurse[[#This Row],[Other Social Work Staff Hours]])/NonNurse[[#This Row],[MDS Census]]</f>
        <v>3.2110091743119268E-2</v>
      </c>
      <c r="P285" s="6">
        <v>4.9945652173913047</v>
      </c>
      <c r="Q285" s="6">
        <v>15.595108695652174</v>
      </c>
      <c r="R285" s="6">
        <f>SUM(NonNurse[[#This Row],[Qualified Activities Professional Hours]],NonNurse[[#This Row],[Other Activities Professional Hours]])/NonNurse[[#This Row],[MDS Census]]</f>
        <v>0.13265985012956089</v>
      </c>
      <c r="S285" s="6">
        <v>8.9008695652173913</v>
      </c>
      <c r="T285" s="6">
        <v>19.460869565217394</v>
      </c>
      <c r="U285" s="6">
        <v>0</v>
      </c>
      <c r="V285" s="6">
        <f>SUM(NonNurse[[#This Row],[Occupational Therapist Hours]],NonNurse[[#This Row],[OT Assistant Hours]],NonNurse[[#This Row],[OT Aide Hours]])/NonNurse[[#This Row],[MDS Census]]</f>
        <v>0.18273548567826881</v>
      </c>
      <c r="W285" s="6">
        <v>5.9404347826086958</v>
      </c>
      <c r="X285" s="6">
        <v>21.541847826086958</v>
      </c>
      <c r="Y285" s="6">
        <v>4.6739130434782608</v>
      </c>
      <c r="Z285" s="6">
        <f>SUM(NonNurse[[#This Row],[Physical Therapist (PT) Hours]],NonNurse[[#This Row],[PT Assistant Hours]],NonNurse[[#This Row],[PT Aide Hours]])/NonNurse[[#This Row],[MDS Census]]</f>
        <v>0.20718327613978571</v>
      </c>
      <c r="AA285" s="6">
        <v>0</v>
      </c>
      <c r="AB285" s="6">
        <v>0</v>
      </c>
      <c r="AC285" s="6">
        <v>0</v>
      </c>
      <c r="AD285" s="6">
        <v>0</v>
      </c>
      <c r="AE285" s="6">
        <v>0</v>
      </c>
      <c r="AF285" s="6">
        <v>0</v>
      </c>
      <c r="AG285" s="6">
        <v>0</v>
      </c>
      <c r="AH285" s="1">
        <v>395613</v>
      </c>
      <c r="AI285">
        <v>3</v>
      </c>
    </row>
    <row r="286" spans="1:35" x14ac:dyDescent="0.25">
      <c r="A286" t="s">
        <v>721</v>
      </c>
      <c r="B286" t="s">
        <v>110</v>
      </c>
      <c r="C286" t="s">
        <v>944</v>
      </c>
      <c r="D286" t="s">
        <v>740</v>
      </c>
      <c r="E286" s="6">
        <v>49.456521739130437</v>
      </c>
      <c r="F286" s="6">
        <v>5.2173913043478262</v>
      </c>
      <c r="G286" s="6">
        <v>0.2608695652173913</v>
      </c>
      <c r="H286" s="6">
        <v>0.22989130434782618</v>
      </c>
      <c r="I286" s="6">
        <v>1.0434782608695652</v>
      </c>
      <c r="J286" s="6">
        <v>0</v>
      </c>
      <c r="K286" s="6">
        <v>0</v>
      </c>
      <c r="L286" s="6">
        <v>4.2606521739130434</v>
      </c>
      <c r="M286" s="6">
        <v>5.2173913043478262</v>
      </c>
      <c r="N286" s="6">
        <v>0</v>
      </c>
      <c r="O286" s="6">
        <f>SUM(NonNurse[[#This Row],[Qualified Social Work Staff Hours]],NonNurse[[#This Row],[Other Social Work Staff Hours]])/NonNurse[[#This Row],[MDS Census]]</f>
        <v>0.10549450549450549</v>
      </c>
      <c r="P286" s="6">
        <v>0</v>
      </c>
      <c r="Q286" s="6">
        <v>5.4441304347826085</v>
      </c>
      <c r="R286" s="6">
        <f>SUM(NonNurse[[#This Row],[Qualified Activities Professional Hours]],NonNurse[[#This Row],[Other Activities Professional Hours]])/NonNurse[[#This Row],[MDS Census]]</f>
        <v>0.11007912087912088</v>
      </c>
      <c r="S286" s="6">
        <v>5.3856521739130443</v>
      </c>
      <c r="T286" s="6">
        <v>5.034782608695652</v>
      </c>
      <c r="U286" s="6">
        <v>0</v>
      </c>
      <c r="V286" s="6">
        <f>SUM(NonNurse[[#This Row],[Occupational Therapist Hours]],NonNurse[[#This Row],[OT Assistant Hours]],NonNurse[[#This Row],[OT Aide Hours]])/NonNurse[[#This Row],[MDS Census]]</f>
        <v>0.2106989010989011</v>
      </c>
      <c r="W286" s="6">
        <v>3.9020652173913031</v>
      </c>
      <c r="X286" s="6">
        <v>4.7107608695652168</v>
      </c>
      <c r="Y286" s="6">
        <v>0</v>
      </c>
      <c r="Z286" s="6">
        <f>SUM(NonNurse[[#This Row],[Physical Therapist (PT) Hours]],NonNurse[[#This Row],[PT Assistant Hours]],NonNurse[[#This Row],[PT Aide Hours]])/NonNurse[[#This Row],[MDS Census]]</f>
        <v>0.17414945054945052</v>
      </c>
      <c r="AA286" s="6">
        <v>0</v>
      </c>
      <c r="AB286" s="6">
        <v>4.8804347826086953</v>
      </c>
      <c r="AC286" s="6">
        <v>0</v>
      </c>
      <c r="AD286" s="6">
        <v>0</v>
      </c>
      <c r="AE286" s="6">
        <v>0</v>
      </c>
      <c r="AF286" s="6">
        <v>0</v>
      </c>
      <c r="AG286" s="6">
        <v>0</v>
      </c>
      <c r="AH286" s="1">
        <v>395243</v>
      </c>
      <c r="AI286">
        <v>3</v>
      </c>
    </row>
    <row r="287" spans="1:35" x14ac:dyDescent="0.25">
      <c r="A287" t="s">
        <v>721</v>
      </c>
      <c r="B287" t="s">
        <v>307</v>
      </c>
      <c r="C287" t="s">
        <v>881</v>
      </c>
      <c r="D287" t="s">
        <v>774</v>
      </c>
      <c r="E287" s="6">
        <v>64.923913043478265</v>
      </c>
      <c r="F287" s="6">
        <v>4.6086956521739131</v>
      </c>
      <c r="G287" s="6">
        <v>0</v>
      </c>
      <c r="H287" s="6">
        <v>0</v>
      </c>
      <c r="I287" s="6">
        <v>0</v>
      </c>
      <c r="J287" s="6">
        <v>0</v>
      </c>
      <c r="K287" s="6">
        <v>0</v>
      </c>
      <c r="L287" s="6">
        <v>3.5</v>
      </c>
      <c r="M287" s="6">
        <v>5.3913043478260869</v>
      </c>
      <c r="N287" s="6">
        <v>0</v>
      </c>
      <c r="O287" s="6">
        <f>SUM(NonNurse[[#This Row],[Qualified Social Work Staff Hours]],NonNurse[[#This Row],[Other Social Work Staff Hours]])/NonNurse[[#This Row],[MDS Census]]</f>
        <v>8.3040348233718392E-2</v>
      </c>
      <c r="P287" s="6">
        <v>0</v>
      </c>
      <c r="Q287" s="6">
        <v>15.725543478260869</v>
      </c>
      <c r="R287" s="6">
        <f>SUM(NonNurse[[#This Row],[Qualified Activities Professional Hours]],NonNurse[[#This Row],[Other Activities Professional Hours]])/NonNurse[[#This Row],[MDS Census]]</f>
        <v>0.24221496735308887</v>
      </c>
      <c r="S287" s="6">
        <v>4.9782608695652177</v>
      </c>
      <c r="T287" s="6">
        <v>5.4538043478260869</v>
      </c>
      <c r="U287" s="6">
        <v>0</v>
      </c>
      <c r="V287" s="6">
        <f>SUM(NonNurse[[#This Row],[Occupational Therapist Hours]],NonNurse[[#This Row],[OT Assistant Hours]],NonNurse[[#This Row],[OT Aide Hours]])/NonNurse[[#This Row],[MDS Census]]</f>
        <v>0.16068139963167588</v>
      </c>
      <c r="W287" s="6">
        <v>5.3913043478260869</v>
      </c>
      <c r="X287" s="6">
        <v>5.1168478260869561</v>
      </c>
      <c r="Y287" s="6">
        <v>0</v>
      </c>
      <c r="Z287" s="6">
        <f>SUM(NonNurse[[#This Row],[Physical Therapist (PT) Hours]],NonNurse[[#This Row],[PT Assistant Hours]],NonNurse[[#This Row],[PT Aide Hours]])/NonNurse[[#This Row],[MDS Census]]</f>
        <v>0.1618533400301356</v>
      </c>
      <c r="AA287" s="6">
        <v>0</v>
      </c>
      <c r="AB287" s="6">
        <v>0</v>
      </c>
      <c r="AC287" s="6">
        <v>0</v>
      </c>
      <c r="AD287" s="6">
        <v>0</v>
      </c>
      <c r="AE287" s="6">
        <v>0</v>
      </c>
      <c r="AF287" s="6">
        <v>0</v>
      </c>
      <c r="AG287" s="6">
        <v>0</v>
      </c>
      <c r="AH287" s="1">
        <v>395535</v>
      </c>
      <c r="AI287">
        <v>3</v>
      </c>
    </row>
    <row r="288" spans="1:35" x14ac:dyDescent="0.25">
      <c r="A288" t="s">
        <v>721</v>
      </c>
      <c r="B288" t="s">
        <v>549</v>
      </c>
      <c r="C288" t="s">
        <v>1102</v>
      </c>
      <c r="D288" t="s">
        <v>759</v>
      </c>
      <c r="E288" s="6">
        <v>47.923913043478258</v>
      </c>
      <c r="F288" s="6">
        <v>4.9728260869565215</v>
      </c>
      <c r="G288" s="6">
        <v>0.25</v>
      </c>
      <c r="H288" s="6">
        <v>0</v>
      </c>
      <c r="I288" s="6">
        <v>0</v>
      </c>
      <c r="J288" s="6">
        <v>0</v>
      </c>
      <c r="K288" s="6">
        <v>0</v>
      </c>
      <c r="L288" s="6">
        <v>2.2677173913043478</v>
      </c>
      <c r="M288" s="6">
        <v>0</v>
      </c>
      <c r="N288" s="6">
        <v>0</v>
      </c>
      <c r="O288" s="6">
        <f>SUM(NonNurse[[#This Row],[Qualified Social Work Staff Hours]],NonNurse[[#This Row],[Other Social Work Staff Hours]])/NonNurse[[#This Row],[MDS Census]]</f>
        <v>0</v>
      </c>
      <c r="P288" s="6">
        <v>0</v>
      </c>
      <c r="Q288" s="6">
        <v>0</v>
      </c>
      <c r="R288" s="6">
        <f>SUM(NonNurse[[#This Row],[Qualified Activities Professional Hours]],NonNurse[[#This Row],[Other Activities Professional Hours]])/NonNurse[[#This Row],[MDS Census]]</f>
        <v>0</v>
      </c>
      <c r="S288" s="6">
        <v>3.974021739130436</v>
      </c>
      <c r="T288" s="6">
        <v>0</v>
      </c>
      <c r="U288" s="6">
        <v>0</v>
      </c>
      <c r="V288" s="6">
        <f>SUM(NonNurse[[#This Row],[Occupational Therapist Hours]],NonNurse[[#This Row],[OT Assistant Hours]],NonNurse[[#This Row],[OT Aide Hours]])/NonNurse[[#This Row],[MDS Census]]</f>
        <v>8.2923565434338889E-2</v>
      </c>
      <c r="W288" s="6">
        <v>0.79565217391304355</v>
      </c>
      <c r="X288" s="6">
        <v>7.5451086956521758</v>
      </c>
      <c r="Y288" s="6">
        <v>0</v>
      </c>
      <c r="Z288" s="6">
        <f>SUM(NonNurse[[#This Row],[Physical Therapist (PT) Hours]],NonNurse[[#This Row],[PT Assistant Hours]],NonNurse[[#This Row],[PT Aide Hours]])/NonNurse[[#This Row],[MDS Census]]</f>
        <v>0.17404173281923344</v>
      </c>
      <c r="AA288" s="6">
        <v>0</v>
      </c>
      <c r="AB288" s="6">
        <v>0</v>
      </c>
      <c r="AC288" s="6">
        <v>0</v>
      </c>
      <c r="AD288" s="6">
        <v>0</v>
      </c>
      <c r="AE288" s="6">
        <v>0</v>
      </c>
      <c r="AF288" s="6">
        <v>0</v>
      </c>
      <c r="AG288" s="6">
        <v>0</v>
      </c>
      <c r="AH288" s="1">
        <v>395891</v>
      </c>
      <c r="AI288">
        <v>3</v>
      </c>
    </row>
    <row r="289" spans="1:35" x14ac:dyDescent="0.25">
      <c r="A289" t="s">
        <v>721</v>
      </c>
      <c r="B289" t="s">
        <v>498</v>
      </c>
      <c r="C289" t="s">
        <v>885</v>
      </c>
      <c r="D289" t="s">
        <v>795</v>
      </c>
      <c r="E289" s="6">
        <v>83.206521739130437</v>
      </c>
      <c r="F289" s="6">
        <v>5.5652173913043477</v>
      </c>
      <c r="G289" s="6">
        <v>0.61956521739130432</v>
      </c>
      <c r="H289" s="6">
        <v>0.58695652173913049</v>
      </c>
      <c r="I289" s="6">
        <v>5.1304347826086953</v>
      </c>
      <c r="J289" s="6">
        <v>0</v>
      </c>
      <c r="K289" s="6">
        <v>0</v>
      </c>
      <c r="L289" s="6">
        <v>4.9276086956521752</v>
      </c>
      <c r="M289" s="6">
        <v>2.6086956521739131</v>
      </c>
      <c r="N289" s="6">
        <v>0</v>
      </c>
      <c r="O289" s="6">
        <f>SUM(NonNurse[[#This Row],[Qualified Social Work Staff Hours]],NonNurse[[#This Row],[Other Social Work Staff Hours]])/NonNurse[[#This Row],[MDS Census]]</f>
        <v>3.1352057478772045E-2</v>
      </c>
      <c r="P289" s="6">
        <v>5.0869565217391308</v>
      </c>
      <c r="Q289" s="6">
        <v>25.029891304347824</v>
      </c>
      <c r="R289" s="6">
        <f>SUM(NonNurse[[#This Row],[Qualified Activities Professional Hours]],NonNurse[[#This Row],[Other Activities Professional Hours]])/NonNurse[[#This Row],[MDS Census]]</f>
        <v>0.36195297191378178</v>
      </c>
      <c r="S289" s="6">
        <v>4.3559782608695654</v>
      </c>
      <c r="T289" s="6">
        <v>7.6068478260869599</v>
      </c>
      <c r="U289" s="6">
        <v>0</v>
      </c>
      <c r="V289" s="6">
        <f>SUM(NonNurse[[#This Row],[Occupational Therapist Hours]],NonNurse[[#This Row],[OT Assistant Hours]],NonNurse[[#This Row],[OT Aide Hours]])/NonNurse[[#This Row],[MDS Census]]</f>
        <v>0.14377269758327893</v>
      </c>
      <c r="W289" s="6">
        <v>4.3696739130434779</v>
      </c>
      <c r="X289" s="6">
        <v>13.586086956521742</v>
      </c>
      <c r="Y289" s="6">
        <v>0</v>
      </c>
      <c r="Z289" s="6">
        <f>SUM(NonNurse[[#This Row],[Physical Therapist (PT) Hours]],NonNurse[[#This Row],[PT Assistant Hours]],NonNurse[[#This Row],[PT Aide Hours]])/NonNurse[[#This Row],[MDS Census]]</f>
        <v>0.21579751796211627</v>
      </c>
      <c r="AA289" s="6">
        <v>0</v>
      </c>
      <c r="AB289" s="6">
        <v>0</v>
      </c>
      <c r="AC289" s="6">
        <v>0</v>
      </c>
      <c r="AD289" s="6">
        <v>0</v>
      </c>
      <c r="AE289" s="6">
        <v>0</v>
      </c>
      <c r="AF289" s="6">
        <v>0</v>
      </c>
      <c r="AG289" s="6">
        <v>0</v>
      </c>
      <c r="AH289" s="1">
        <v>395812</v>
      </c>
      <c r="AI289">
        <v>3</v>
      </c>
    </row>
    <row r="290" spans="1:35" x14ac:dyDescent="0.25">
      <c r="A290" t="s">
        <v>721</v>
      </c>
      <c r="B290" t="s">
        <v>240</v>
      </c>
      <c r="C290" t="s">
        <v>878</v>
      </c>
      <c r="D290" t="s">
        <v>780</v>
      </c>
      <c r="E290" s="6">
        <v>69.163043478260875</v>
      </c>
      <c r="F290" s="6">
        <v>5</v>
      </c>
      <c r="G290" s="6">
        <v>0.13043478260869565</v>
      </c>
      <c r="H290" s="6">
        <v>0.19782608695652174</v>
      </c>
      <c r="I290" s="6">
        <v>3.1956521739130435</v>
      </c>
      <c r="J290" s="6">
        <v>0</v>
      </c>
      <c r="K290" s="6">
        <v>0</v>
      </c>
      <c r="L290" s="6">
        <v>0.77967391304347833</v>
      </c>
      <c r="M290" s="6">
        <v>3.1086956521739131</v>
      </c>
      <c r="N290" s="6">
        <v>0.10597826086956522</v>
      </c>
      <c r="O290" s="6">
        <f>SUM(NonNurse[[#This Row],[Qualified Social Work Staff Hours]],NonNurse[[#This Row],[Other Social Work Staff Hours]])/NonNurse[[#This Row],[MDS Census]]</f>
        <v>4.6479647964796478E-2</v>
      </c>
      <c r="P290" s="6">
        <v>4.4293478260869561</v>
      </c>
      <c r="Q290" s="6">
        <v>10.016304347826088</v>
      </c>
      <c r="R290" s="6">
        <f>SUM(NonNurse[[#This Row],[Qualified Activities Professional Hours]],NonNurse[[#This Row],[Other Activities Professional Hours]])/NonNurse[[#This Row],[MDS Census]]</f>
        <v>0.20886374351720885</v>
      </c>
      <c r="S290" s="6">
        <v>3.7161956521739135</v>
      </c>
      <c r="T290" s="6">
        <v>2.7088043478260877</v>
      </c>
      <c r="U290" s="6">
        <v>0</v>
      </c>
      <c r="V290" s="6">
        <f>SUM(NonNurse[[#This Row],[Occupational Therapist Hours]],NonNurse[[#This Row],[OT Assistant Hours]],NonNurse[[#This Row],[OT Aide Hours]])/NonNurse[[#This Row],[MDS Census]]</f>
        <v>9.2896432500392895E-2</v>
      </c>
      <c r="W290" s="6">
        <v>2.3442391304347825</v>
      </c>
      <c r="X290" s="6">
        <v>2.1710869565217394</v>
      </c>
      <c r="Y290" s="6">
        <v>0</v>
      </c>
      <c r="Z290" s="6">
        <f>SUM(NonNurse[[#This Row],[Physical Therapist (PT) Hours]],NonNurse[[#This Row],[PT Assistant Hours]],NonNurse[[#This Row],[PT Aide Hours]])/NonNurse[[#This Row],[MDS Census]]</f>
        <v>6.5285242809995286E-2</v>
      </c>
      <c r="AA290" s="6">
        <v>0.39130434782608697</v>
      </c>
      <c r="AB290" s="6">
        <v>0</v>
      </c>
      <c r="AC290" s="6">
        <v>0</v>
      </c>
      <c r="AD290" s="6">
        <v>0</v>
      </c>
      <c r="AE290" s="6">
        <v>0</v>
      </c>
      <c r="AF290" s="6">
        <v>0</v>
      </c>
      <c r="AG290" s="6">
        <v>0</v>
      </c>
      <c r="AH290" s="1">
        <v>395437</v>
      </c>
      <c r="AI290">
        <v>3</v>
      </c>
    </row>
    <row r="291" spans="1:35" x14ac:dyDescent="0.25">
      <c r="A291" t="s">
        <v>721</v>
      </c>
      <c r="B291" t="s">
        <v>513</v>
      </c>
      <c r="C291" t="s">
        <v>858</v>
      </c>
      <c r="D291" t="s">
        <v>780</v>
      </c>
      <c r="E291" s="6">
        <v>51.836956521739133</v>
      </c>
      <c r="F291" s="6">
        <v>3.9945652173913042</v>
      </c>
      <c r="G291" s="6">
        <v>0.13043478260869565</v>
      </c>
      <c r="H291" s="6">
        <v>0</v>
      </c>
      <c r="I291" s="6">
        <v>3.1304347826086958</v>
      </c>
      <c r="J291" s="6">
        <v>0</v>
      </c>
      <c r="K291" s="6">
        <v>0</v>
      </c>
      <c r="L291" s="6">
        <v>1.0103260869565218</v>
      </c>
      <c r="M291" s="6">
        <v>4.8913043478260869</v>
      </c>
      <c r="N291" s="6">
        <v>0</v>
      </c>
      <c r="O291" s="6">
        <f>SUM(NonNurse[[#This Row],[Qualified Social Work Staff Hours]],NonNurse[[#This Row],[Other Social Work Staff Hours]])/NonNurse[[#This Row],[MDS Census]]</f>
        <v>9.4359404487313892E-2</v>
      </c>
      <c r="P291" s="6">
        <v>4.5652173913043477</v>
      </c>
      <c r="Q291" s="6">
        <v>10.525217391304345</v>
      </c>
      <c r="R291" s="6">
        <f>SUM(NonNurse[[#This Row],[Qualified Activities Professional Hours]],NonNurse[[#This Row],[Other Activities Professional Hours]])/NonNurse[[#This Row],[MDS Census]]</f>
        <v>0.29111344097295022</v>
      </c>
      <c r="S291" s="6">
        <v>3.0311956521739138</v>
      </c>
      <c r="T291" s="6">
        <v>1.8881521739130434</v>
      </c>
      <c r="U291" s="6">
        <v>0</v>
      </c>
      <c r="V291" s="6">
        <f>SUM(NonNurse[[#This Row],[Occupational Therapist Hours]],NonNurse[[#This Row],[OT Assistant Hours]],NonNurse[[#This Row],[OT Aide Hours]])/NonNurse[[#This Row],[MDS Census]]</f>
        <v>9.4900398406374514E-2</v>
      </c>
      <c r="W291" s="6">
        <v>6.4214130434782586</v>
      </c>
      <c r="X291" s="6">
        <v>3.9020652173913049</v>
      </c>
      <c r="Y291" s="6">
        <v>3.9130434782608696</v>
      </c>
      <c r="Z291" s="6">
        <f>SUM(NonNurse[[#This Row],[Physical Therapist (PT) Hours]],NonNurse[[#This Row],[PT Assistant Hours]],NonNurse[[#This Row],[PT Aide Hours]])/NonNurse[[#This Row],[MDS Census]]</f>
        <v>0.27464038582512051</v>
      </c>
      <c r="AA291" s="6">
        <v>0</v>
      </c>
      <c r="AB291" s="6">
        <v>0</v>
      </c>
      <c r="AC291" s="6">
        <v>0</v>
      </c>
      <c r="AD291" s="6">
        <v>0</v>
      </c>
      <c r="AE291" s="6">
        <v>0</v>
      </c>
      <c r="AF291" s="6">
        <v>0</v>
      </c>
      <c r="AG291" s="6">
        <v>0</v>
      </c>
      <c r="AH291" s="1">
        <v>395832</v>
      </c>
      <c r="AI291">
        <v>3</v>
      </c>
    </row>
    <row r="292" spans="1:35" x14ac:dyDescent="0.25">
      <c r="A292" t="s">
        <v>721</v>
      </c>
      <c r="B292" t="s">
        <v>215</v>
      </c>
      <c r="C292" t="s">
        <v>909</v>
      </c>
      <c r="D292" t="s">
        <v>763</v>
      </c>
      <c r="E292" s="6">
        <v>84.782608695652172</v>
      </c>
      <c r="F292" s="6">
        <v>7.2717391304347823</v>
      </c>
      <c r="G292" s="6">
        <v>0</v>
      </c>
      <c r="H292" s="6">
        <v>0</v>
      </c>
      <c r="I292" s="6">
        <v>5.1304347826086953</v>
      </c>
      <c r="J292" s="6">
        <v>0</v>
      </c>
      <c r="K292" s="6">
        <v>0</v>
      </c>
      <c r="L292" s="6">
        <v>4.9347826086956523</v>
      </c>
      <c r="M292" s="6">
        <v>15.777173913043478</v>
      </c>
      <c r="N292" s="6">
        <v>0</v>
      </c>
      <c r="O292" s="6">
        <f>SUM(NonNurse[[#This Row],[Qualified Social Work Staff Hours]],NonNurse[[#This Row],[Other Social Work Staff Hours]])/NonNurse[[#This Row],[MDS Census]]</f>
        <v>0.18608974358974359</v>
      </c>
      <c r="P292" s="6">
        <v>0</v>
      </c>
      <c r="Q292" s="6">
        <v>12.470108695652174</v>
      </c>
      <c r="R292" s="6">
        <f>SUM(NonNurse[[#This Row],[Qualified Activities Professional Hours]],NonNurse[[#This Row],[Other Activities Professional Hours]])/NonNurse[[#This Row],[MDS Census]]</f>
        <v>0.14708333333333334</v>
      </c>
      <c r="S292" s="6">
        <v>4.5652173913043477</v>
      </c>
      <c r="T292" s="6">
        <v>5.3614130434782608</v>
      </c>
      <c r="U292" s="6">
        <v>0</v>
      </c>
      <c r="V292" s="6">
        <f>SUM(NonNurse[[#This Row],[Occupational Therapist Hours]],NonNurse[[#This Row],[OT Assistant Hours]],NonNurse[[#This Row],[OT Aide Hours]])/NonNurse[[#This Row],[MDS Census]]</f>
        <v>0.11708333333333334</v>
      </c>
      <c r="W292" s="6">
        <v>4.6467391304347823</v>
      </c>
      <c r="X292" s="6">
        <v>5.4239130434782608</v>
      </c>
      <c r="Y292" s="6">
        <v>0</v>
      </c>
      <c r="Z292" s="6">
        <f>SUM(NonNurse[[#This Row],[Physical Therapist (PT) Hours]],NonNurse[[#This Row],[PT Assistant Hours]],NonNurse[[#This Row],[PT Aide Hours]])/NonNurse[[#This Row],[MDS Census]]</f>
        <v>0.11878205128205128</v>
      </c>
      <c r="AA292" s="6">
        <v>0</v>
      </c>
      <c r="AB292" s="6">
        <v>0</v>
      </c>
      <c r="AC292" s="6">
        <v>0</v>
      </c>
      <c r="AD292" s="6">
        <v>0</v>
      </c>
      <c r="AE292" s="6">
        <v>32.510869565217391</v>
      </c>
      <c r="AF292" s="6">
        <v>0</v>
      </c>
      <c r="AG292" s="6">
        <v>0</v>
      </c>
      <c r="AH292" s="1">
        <v>395404</v>
      </c>
      <c r="AI292">
        <v>3</v>
      </c>
    </row>
    <row r="293" spans="1:35" x14ac:dyDescent="0.25">
      <c r="A293" t="s">
        <v>721</v>
      </c>
      <c r="B293" t="s">
        <v>401</v>
      </c>
      <c r="C293" t="s">
        <v>909</v>
      </c>
      <c r="D293" t="s">
        <v>763</v>
      </c>
      <c r="E293" s="6">
        <v>78.728260869565219</v>
      </c>
      <c r="F293" s="6">
        <v>5.3913043478260869</v>
      </c>
      <c r="G293" s="6">
        <v>0</v>
      </c>
      <c r="H293" s="6">
        <v>0</v>
      </c>
      <c r="I293" s="6">
        <v>1.8152173913043479</v>
      </c>
      <c r="J293" s="6">
        <v>0</v>
      </c>
      <c r="K293" s="6">
        <v>0</v>
      </c>
      <c r="L293" s="6">
        <v>0</v>
      </c>
      <c r="M293" s="6">
        <v>4.6195652173913047</v>
      </c>
      <c r="N293" s="6">
        <v>0</v>
      </c>
      <c r="O293" s="6">
        <f>SUM(NonNurse[[#This Row],[Qualified Social Work Staff Hours]],NonNurse[[#This Row],[Other Social Work Staff Hours]])/NonNurse[[#This Row],[MDS Census]]</f>
        <v>5.8677343642137239E-2</v>
      </c>
      <c r="P293" s="6">
        <v>0</v>
      </c>
      <c r="Q293" s="6">
        <v>15.559782608695652</v>
      </c>
      <c r="R293" s="6">
        <f>SUM(NonNurse[[#This Row],[Qualified Activities Professional Hours]],NonNurse[[#This Row],[Other Activities Professional Hours]])/NonNurse[[#This Row],[MDS Census]]</f>
        <v>0.19763909982051636</v>
      </c>
      <c r="S293" s="6">
        <v>5.2173913043478262</v>
      </c>
      <c r="T293" s="6">
        <v>4.4510869565217392</v>
      </c>
      <c r="U293" s="6">
        <v>0</v>
      </c>
      <c r="V293" s="6">
        <f>SUM(NonNurse[[#This Row],[Occupational Therapist Hours]],NonNurse[[#This Row],[OT Assistant Hours]],NonNurse[[#This Row],[OT Aide Hours]])/NonNurse[[#This Row],[MDS Census]]</f>
        <v>0.12280822863454371</v>
      </c>
      <c r="W293" s="6">
        <v>5.1141304347826084</v>
      </c>
      <c r="X293" s="6">
        <v>2.8913043478260869</v>
      </c>
      <c r="Y293" s="6">
        <v>0</v>
      </c>
      <c r="Z293" s="6">
        <f>SUM(NonNurse[[#This Row],[Physical Therapist (PT) Hours]],NonNurse[[#This Row],[PT Assistant Hours]],NonNurse[[#This Row],[PT Aide Hours]])/NonNurse[[#This Row],[MDS Census]]</f>
        <v>0.10168438492337428</v>
      </c>
      <c r="AA293" s="6">
        <v>0</v>
      </c>
      <c r="AB293" s="6">
        <v>0</v>
      </c>
      <c r="AC293" s="6">
        <v>0</v>
      </c>
      <c r="AD293" s="6">
        <v>0</v>
      </c>
      <c r="AE293" s="6">
        <v>0</v>
      </c>
      <c r="AF293" s="6">
        <v>0</v>
      </c>
      <c r="AG293" s="6">
        <v>0</v>
      </c>
      <c r="AH293" s="1">
        <v>395672</v>
      </c>
      <c r="AI293">
        <v>3</v>
      </c>
    </row>
    <row r="294" spans="1:35" x14ac:dyDescent="0.25">
      <c r="A294" t="s">
        <v>721</v>
      </c>
      <c r="B294" t="s">
        <v>583</v>
      </c>
      <c r="C294" t="s">
        <v>903</v>
      </c>
      <c r="D294" t="s">
        <v>769</v>
      </c>
      <c r="E294" s="6">
        <v>31.380434782608695</v>
      </c>
      <c r="F294" s="6">
        <v>7.3913043478260869</v>
      </c>
      <c r="G294" s="6">
        <v>0.35054347826086957</v>
      </c>
      <c r="H294" s="6">
        <v>0.41793478260869571</v>
      </c>
      <c r="I294" s="6">
        <v>2.5108695652173911</v>
      </c>
      <c r="J294" s="6">
        <v>0</v>
      </c>
      <c r="K294" s="6">
        <v>0</v>
      </c>
      <c r="L294" s="6">
        <v>3.347826086956522</v>
      </c>
      <c r="M294" s="6">
        <v>11.304347826086957</v>
      </c>
      <c r="N294" s="6">
        <v>0</v>
      </c>
      <c r="O294" s="6">
        <f>SUM(NonNurse[[#This Row],[Qualified Social Work Staff Hours]],NonNurse[[#This Row],[Other Social Work Staff Hours]])/NonNurse[[#This Row],[MDS Census]]</f>
        <v>0.36023553862140634</v>
      </c>
      <c r="P294" s="6">
        <v>5.3358695652173918</v>
      </c>
      <c r="Q294" s="6">
        <v>0</v>
      </c>
      <c r="R294" s="6">
        <f>SUM(NonNurse[[#This Row],[Qualified Activities Professional Hours]],NonNurse[[#This Row],[Other Activities Professional Hours]])/NonNurse[[#This Row],[MDS Census]]</f>
        <v>0.17003810183581575</v>
      </c>
      <c r="S294" s="6">
        <v>20.276086956521734</v>
      </c>
      <c r="T294" s="6">
        <v>9.0630434782608678</v>
      </c>
      <c r="U294" s="6">
        <v>0</v>
      </c>
      <c r="V294" s="6">
        <f>SUM(NonNurse[[#This Row],[Occupational Therapist Hours]],NonNurse[[#This Row],[OT Assistant Hours]],NonNurse[[#This Row],[OT Aide Hours]])/NonNurse[[#This Row],[MDS Census]]</f>
        <v>0.93494977485278818</v>
      </c>
      <c r="W294" s="6">
        <v>20.427173913043472</v>
      </c>
      <c r="X294" s="6">
        <v>8.5032608695652172</v>
      </c>
      <c r="Y294" s="6">
        <v>0</v>
      </c>
      <c r="Z294" s="6">
        <f>SUM(NonNurse[[#This Row],[Physical Therapist (PT) Hours]],NonNurse[[#This Row],[PT Assistant Hours]],NonNurse[[#This Row],[PT Aide Hours]])/NonNurse[[#This Row],[MDS Census]]</f>
        <v>0.92192587461032194</v>
      </c>
      <c r="AA294" s="6">
        <v>0</v>
      </c>
      <c r="AB294" s="6">
        <v>0</v>
      </c>
      <c r="AC294" s="6">
        <v>0</v>
      </c>
      <c r="AD294" s="6">
        <v>0</v>
      </c>
      <c r="AE294" s="6">
        <v>0</v>
      </c>
      <c r="AF294" s="6">
        <v>0</v>
      </c>
      <c r="AG294" s="6">
        <v>0</v>
      </c>
      <c r="AH294" s="1">
        <v>395951</v>
      </c>
      <c r="AI294">
        <v>3</v>
      </c>
    </row>
    <row r="295" spans="1:35" x14ac:dyDescent="0.25">
      <c r="A295" t="s">
        <v>721</v>
      </c>
      <c r="B295" t="s">
        <v>538</v>
      </c>
      <c r="C295" t="s">
        <v>1096</v>
      </c>
      <c r="D295" t="s">
        <v>768</v>
      </c>
      <c r="E295" s="6">
        <v>64.326086956521735</v>
      </c>
      <c r="F295" s="6">
        <v>10.695652173913043</v>
      </c>
      <c r="G295" s="6">
        <v>0.32608695652173914</v>
      </c>
      <c r="H295" s="6">
        <v>0.22282608695652173</v>
      </c>
      <c r="I295" s="6">
        <v>1.7282608695652173</v>
      </c>
      <c r="J295" s="6">
        <v>0</v>
      </c>
      <c r="K295" s="6">
        <v>0</v>
      </c>
      <c r="L295" s="6">
        <v>6.9228260869565181</v>
      </c>
      <c r="M295" s="6">
        <v>0</v>
      </c>
      <c r="N295" s="6">
        <v>0</v>
      </c>
      <c r="O295" s="6">
        <f>SUM(NonNurse[[#This Row],[Qualified Social Work Staff Hours]],NonNurse[[#This Row],[Other Social Work Staff Hours]])/NonNurse[[#This Row],[MDS Census]]</f>
        <v>0</v>
      </c>
      <c r="P295" s="6">
        <v>4.3913043478260869</v>
      </c>
      <c r="Q295" s="6">
        <v>16.421195652173914</v>
      </c>
      <c r="R295" s="6">
        <f>SUM(NonNurse[[#This Row],[Qualified Activities Professional Hours]],NonNurse[[#This Row],[Other Activities Professional Hours]])/NonNurse[[#This Row],[MDS Census]]</f>
        <v>0.32354680635349781</v>
      </c>
      <c r="S295" s="6">
        <v>2.6110869565217389</v>
      </c>
      <c r="T295" s="6">
        <v>2.2339130434782604</v>
      </c>
      <c r="U295" s="6">
        <v>0</v>
      </c>
      <c r="V295" s="6">
        <f>SUM(NonNurse[[#This Row],[Occupational Therapist Hours]],NonNurse[[#This Row],[OT Assistant Hours]],NonNurse[[#This Row],[OT Aide Hours]])/NonNurse[[#This Row],[MDS Census]]</f>
        <v>7.5319364650219656E-2</v>
      </c>
      <c r="W295" s="6">
        <v>2.9386956521739132</v>
      </c>
      <c r="X295" s="6">
        <v>1.5957608695652175</v>
      </c>
      <c r="Y295" s="6">
        <v>0</v>
      </c>
      <c r="Z295" s="6">
        <f>SUM(NonNurse[[#This Row],[Physical Therapist (PT) Hours]],NonNurse[[#This Row],[PT Assistant Hours]],NonNurse[[#This Row],[PT Aide Hours]])/NonNurse[[#This Row],[MDS Census]]</f>
        <v>7.0491720175735059E-2</v>
      </c>
      <c r="AA295" s="6">
        <v>0</v>
      </c>
      <c r="AB295" s="6">
        <v>0</v>
      </c>
      <c r="AC295" s="6">
        <v>0</v>
      </c>
      <c r="AD295" s="6">
        <v>0</v>
      </c>
      <c r="AE295" s="6">
        <v>0</v>
      </c>
      <c r="AF295" s="6">
        <v>0</v>
      </c>
      <c r="AG295" s="6">
        <v>0</v>
      </c>
      <c r="AH295" s="1">
        <v>395873</v>
      </c>
      <c r="AI295">
        <v>3</v>
      </c>
    </row>
    <row r="296" spans="1:35" x14ac:dyDescent="0.25">
      <c r="A296" t="s">
        <v>721</v>
      </c>
      <c r="B296" t="s">
        <v>466</v>
      </c>
      <c r="C296" t="s">
        <v>881</v>
      </c>
      <c r="D296" t="s">
        <v>774</v>
      </c>
      <c r="E296" s="6">
        <v>82</v>
      </c>
      <c r="F296" s="6">
        <v>12.570652173913043</v>
      </c>
      <c r="G296" s="6">
        <v>0.34782608695652173</v>
      </c>
      <c r="H296" s="6">
        <v>0.61413043478260865</v>
      </c>
      <c r="I296" s="6">
        <v>1.2173913043478262</v>
      </c>
      <c r="J296" s="6">
        <v>0</v>
      </c>
      <c r="K296" s="6">
        <v>0</v>
      </c>
      <c r="L296" s="6">
        <v>3.5652173913043477</v>
      </c>
      <c r="M296" s="6">
        <v>3.7744565217391304</v>
      </c>
      <c r="N296" s="6">
        <v>0</v>
      </c>
      <c r="O296" s="6">
        <f>SUM(NonNurse[[#This Row],[Qualified Social Work Staff Hours]],NonNurse[[#This Row],[Other Social Work Staff Hours]])/NonNurse[[#This Row],[MDS Census]]</f>
        <v>4.6029957582184519E-2</v>
      </c>
      <c r="P296" s="6">
        <v>4.2690217391304346</v>
      </c>
      <c r="Q296" s="6">
        <v>5.4076086956521738</v>
      </c>
      <c r="R296" s="6">
        <f>SUM(NonNurse[[#This Row],[Qualified Activities Professional Hours]],NonNurse[[#This Row],[Other Activities Professional Hours]])/NonNurse[[#This Row],[MDS Census]]</f>
        <v>0.11800768822905622</v>
      </c>
      <c r="S296" s="6">
        <v>4.7608695652173916</v>
      </c>
      <c r="T296" s="6">
        <v>0</v>
      </c>
      <c r="U296" s="6">
        <v>0</v>
      </c>
      <c r="V296" s="6">
        <f>SUM(NonNurse[[#This Row],[Occupational Therapist Hours]],NonNurse[[#This Row],[OT Assistant Hours]],NonNurse[[#This Row],[OT Aide Hours]])/NonNurse[[#This Row],[MDS Census]]</f>
        <v>5.8059384941675507E-2</v>
      </c>
      <c r="W296" s="6">
        <v>15.111413043478262</v>
      </c>
      <c r="X296" s="6">
        <v>0</v>
      </c>
      <c r="Y296" s="6">
        <v>2.7173913043478262</v>
      </c>
      <c r="Z296" s="6">
        <f>SUM(NonNurse[[#This Row],[Physical Therapist (PT) Hours]],NonNurse[[#This Row],[PT Assistant Hours]],NonNurse[[#This Row],[PT Aide Hours]])/NonNurse[[#This Row],[MDS Census]]</f>
        <v>0.21742444326617177</v>
      </c>
      <c r="AA296" s="6">
        <v>0</v>
      </c>
      <c r="AB296" s="6">
        <v>0</v>
      </c>
      <c r="AC296" s="6">
        <v>0</v>
      </c>
      <c r="AD296" s="6">
        <v>0</v>
      </c>
      <c r="AE296" s="6">
        <v>0</v>
      </c>
      <c r="AF296" s="6">
        <v>0</v>
      </c>
      <c r="AG296" s="6">
        <v>0</v>
      </c>
      <c r="AH296" s="1">
        <v>395764</v>
      </c>
      <c r="AI296">
        <v>3</v>
      </c>
    </row>
    <row r="297" spans="1:35" x14ac:dyDescent="0.25">
      <c r="A297" t="s">
        <v>721</v>
      </c>
      <c r="B297" t="s">
        <v>219</v>
      </c>
      <c r="C297" t="s">
        <v>892</v>
      </c>
      <c r="D297" t="s">
        <v>767</v>
      </c>
      <c r="E297" s="6">
        <v>123.40217391304348</v>
      </c>
      <c r="F297" s="6">
        <v>0.78260869565217395</v>
      </c>
      <c r="G297" s="6">
        <v>0</v>
      </c>
      <c r="H297" s="6">
        <v>0</v>
      </c>
      <c r="I297" s="6">
        <v>0.86956521739130432</v>
      </c>
      <c r="J297" s="6">
        <v>0</v>
      </c>
      <c r="K297" s="6">
        <v>0</v>
      </c>
      <c r="L297" s="6">
        <v>1.9152173913043478</v>
      </c>
      <c r="M297" s="6">
        <v>2.0934782608695652</v>
      </c>
      <c r="N297" s="6">
        <v>0</v>
      </c>
      <c r="O297" s="6">
        <f>SUM(NonNurse[[#This Row],[Qualified Social Work Staff Hours]],NonNurse[[#This Row],[Other Social Work Staff Hours]])/NonNurse[[#This Row],[MDS Census]]</f>
        <v>1.696467893948736E-2</v>
      </c>
      <c r="P297" s="6">
        <v>4.607608695652174</v>
      </c>
      <c r="Q297" s="6">
        <v>0.14130434782608695</v>
      </c>
      <c r="R297" s="6">
        <f>SUM(NonNurse[[#This Row],[Qualified Activities Professional Hours]],NonNurse[[#This Row],[Other Activities Professional Hours]])/NonNurse[[#This Row],[MDS Census]]</f>
        <v>3.8483220294195368E-2</v>
      </c>
      <c r="S297" s="6">
        <v>0.88913043478260856</v>
      </c>
      <c r="T297" s="6">
        <v>1.8880434782608695</v>
      </c>
      <c r="U297" s="6">
        <v>1.4565217391304348</v>
      </c>
      <c r="V297" s="6">
        <f>SUM(NonNurse[[#This Row],[Occupational Therapist Hours]],NonNurse[[#This Row],[OT Assistant Hours]],NonNurse[[#This Row],[OT Aide Hours]])/NonNurse[[#This Row],[MDS Census]]</f>
        <v>3.4308112393200037E-2</v>
      </c>
      <c r="W297" s="6">
        <v>3.0173913043478264</v>
      </c>
      <c r="X297" s="6">
        <v>0.95760869565217388</v>
      </c>
      <c r="Y297" s="6">
        <v>0.75</v>
      </c>
      <c r="Z297" s="6">
        <f>SUM(NonNurse[[#This Row],[Physical Therapist (PT) Hours]],NonNurse[[#This Row],[PT Assistant Hours]],NonNurse[[#This Row],[PT Aide Hours]])/NonNurse[[#This Row],[MDS Census]]</f>
        <v>3.8289438914824281E-2</v>
      </c>
      <c r="AA297" s="6">
        <v>0</v>
      </c>
      <c r="AB297" s="6">
        <v>0</v>
      </c>
      <c r="AC297" s="6">
        <v>0</v>
      </c>
      <c r="AD297" s="6">
        <v>0</v>
      </c>
      <c r="AE297" s="6">
        <v>0</v>
      </c>
      <c r="AF297" s="6">
        <v>0</v>
      </c>
      <c r="AG297" s="6">
        <v>0</v>
      </c>
      <c r="AH297" s="1">
        <v>395409</v>
      </c>
      <c r="AI297">
        <v>3</v>
      </c>
    </row>
    <row r="298" spans="1:35" x14ac:dyDescent="0.25">
      <c r="A298" t="s">
        <v>721</v>
      </c>
      <c r="B298" t="s">
        <v>447</v>
      </c>
      <c r="C298" t="s">
        <v>999</v>
      </c>
      <c r="D298" t="s">
        <v>767</v>
      </c>
      <c r="E298" s="6">
        <v>67.684782608695656</v>
      </c>
      <c r="F298" s="6">
        <v>24.211956521739129</v>
      </c>
      <c r="G298" s="6">
        <v>0.60326086956521741</v>
      </c>
      <c r="H298" s="6">
        <v>0.36956521739130432</v>
      </c>
      <c r="I298" s="6">
        <v>5.3043478260869561</v>
      </c>
      <c r="J298" s="6">
        <v>0</v>
      </c>
      <c r="K298" s="6">
        <v>0</v>
      </c>
      <c r="L298" s="6">
        <v>5.0317391304347838</v>
      </c>
      <c r="M298" s="6">
        <v>1.8342391304347827</v>
      </c>
      <c r="N298" s="6">
        <v>0</v>
      </c>
      <c r="O298" s="6">
        <f>SUM(NonNurse[[#This Row],[Qualified Social Work Staff Hours]],NonNurse[[#This Row],[Other Social Work Staff Hours]])/NonNurse[[#This Row],[MDS Census]]</f>
        <v>2.7099726995342861E-2</v>
      </c>
      <c r="P298" s="6">
        <v>0</v>
      </c>
      <c r="Q298" s="6">
        <v>10.407608695652174</v>
      </c>
      <c r="R298" s="6">
        <f>SUM(NonNurse[[#This Row],[Qualified Activities Professional Hours]],NonNurse[[#This Row],[Other Activities Professional Hours]])/NonNurse[[#This Row],[MDS Census]]</f>
        <v>0.15376585835876022</v>
      </c>
      <c r="S298" s="6">
        <v>8.7851086956521751</v>
      </c>
      <c r="T298" s="6">
        <v>5.4460869565217394</v>
      </c>
      <c r="U298" s="6">
        <v>0</v>
      </c>
      <c r="V298" s="6">
        <f>SUM(NonNurse[[#This Row],[Occupational Therapist Hours]],NonNurse[[#This Row],[OT Assistant Hours]],NonNurse[[#This Row],[OT Aide Hours]])/NonNurse[[#This Row],[MDS Census]]</f>
        <v>0.21025694555965957</v>
      </c>
      <c r="W298" s="6">
        <v>7.3656521739130429</v>
      </c>
      <c r="X298" s="6">
        <v>5.2285869565217391</v>
      </c>
      <c r="Y298" s="6">
        <v>0</v>
      </c>
      <c r="Z298" s="6">
        <f>SUM(NonNurse[[#This Row],[Physical Therapist (PT) Hours]],NonNurse[[#This Row],[PT Assistant Hours]],NonNurse[[#This Row],[PT Aide Hours]])/NonNurse[[#This Row],[MDS Census]]</f>
        <v>0.18607194475670466</v>
      </c>
      <c r="AA298" s="6">
        <v>0</v>
      </c>
      <c r="AB298" s="6">
        <v>0</v>
      </c>
      <c r="AC298" s="6">
        <v>0</v>
      </c>
      <c r="AD298" s="6">
        <v>0</v>
      </c>
      <c r="AE298" s="6">
        <v>0</v>
      </c>
      <c r="AF298" s="6">
        <v>0</v>
      </c>
      <c r="AG298" s="6">
        <v>0</v>
      </c>
      <c r="AH298" s="1">
        <v>395735</v>
      </c>
      <c r="AI298">
        <v>3</v>
      </c>
    </row>
    <row r="299" spans="1:35" x14ac:dyDescent="0.25">
      <c r="A299" t="s">
        <v>721</v>
      </c>
      <c r="B299" t="s">
        <v>435</v>
      </c>
      <c r="C299" t="s">
        <v>915</v>
      </c>
      <c r="D299" t="s">
        <v>772</v>
      </c>
      <c r="E299" s="6">
        <v>71.043478260869563</v>
      </c>
      <c r="F299" s="6">
        <v>9.3940217391304355</v>
      </c>
      <c r="G299" s="6">
        <v>0.17391304347826086</v>
      </c>
      <c r="H299" s="6">
        <v>0.11445652173913043</v>
      </c>
      <c r="I299" s="6">
        <v>0.58695652173913049</v>
      </c>
      <c r="J299" s="6">
        <v>0</v>
      </c>
      <c r="K299" s="6">
        <v>1.1086956521739131</v>
      </c>
      <c r="L299" s="6">
        <v>9.2672826086956519</v>
      </c>
      <c r="M299" s="6">
        <v>9.9130434782608692</v>
      </c>
      <c r="N299" s="6">
        <v>0</v>
      </c>
      <c r="O299" s="6">
        <f>SUM(NonNurse[[#This Row],[Qualified Social Work Staff Hours]],NonNurse[[#This Row],[Other Social Work Staff Hours]])/NonNurse[[#This Row],[MDS Census]]</f>
        <v>0.13953488372093023</v>
      </c>
      <c r="P299" s="6">
        <v>2.2336956521739131</v>
      </c>
      <c r="Q299" s="6">
        <v>15.555543478260871</v>
      </c>
      <c r="R299" s="6">
        <f>SUM(NonNurse[[#This Row],[Qualified Activities Professional Hours]],NonNurse[[#This Row],[Other Activities Professional Hours]])/NonNurse[[#This Row],[MDS Census]]</f>
        <v>0.25039932680538557</v>
      </c>
      <c r="S299" s="6">
        <v>4.8855434782608684</v>
      </c>
      <c r="T299" s="6">
        <v>4.4772826086956528</v>
      </c>
      <c r="U299" s="6">
        <v>0</v>
      </c>
      <c r="V299" s="6">
        <f>SUM(NonNurse[[#This Row],[Occupational Therapist Hours]],NonNurse[[#This Row],[OT Assistant Hours]],NonNurse[[#This Row],[OT Aide Hours]])/NonNurse[[#This Row],[MDS Census]]</f>
        <v>0.13179008567931455</v>
      </c>
      <c r="W299" s="6">
        <v>4.5135869565217401</v>
      </c>
      <c r="X299" s="6">
        <v>5.6333695652173921</v>
      </c>
      <c r="Y299" s="6">
        <v>0</v>
      </c>
      <c r="Z299" s="6">
        <f>SUM(NonNurse[[#This Row],[Physical Therapist (PT) Hours]],NonNurse[[#This Row],[PT Assistant Hours]],NonNurse[[#This Row],[PT Aide Hours]])/NonNurse[[#This Row],[MDS Census]]</f>
        <v>0.14282741738066096</v>
      </c>
      <c r="AA299" s="6">
        <v>0</v>
      </c>
      <c r="AB299" s="6">
        <v>3.1304347826086958</v>
      </c>
      <c r="AC299" s="6">
        <v>0</v>
      </c>
      <c r="AD299" s="6">
        <v>0</v>
      </c>
      <c r="AE299" s="6">
        <v>0</v>
      </c>
      <c r="AF299" s="6">
        <v>0</v>
      </c>
      <c r="AG299" s="6">
        <v>0</v>
      </c>
      <c r="AH299" s="1">
        <v>395717</v>
      </c>
      <c r="AI299">
        <v>3</v>
      </c>
    </row>
    <row r="300" spans="1:35" x14ac:dyDescent="0.25">
      <c r="A300" t="s">
        <v>721</v>
      </c>
      <c r="B300" t="s">
        <v>504</v>
      </c>
      <c r="C300" t="s">
        <v>955</v>
      </c>
      <c r="D300" t="s">
        <v>756</v>
      </c>
      <c r="E300" s="6">
        <v>84.869565217391298</v>
      </c>
      <c r="F300" s="6">
        <v>4.3913043478260869</v>
      </c>
      <c r="G300" s="6">
        <v>0.5457608695652173</v>
      </c>
      <c r="H300" s="6">
        <v>0</v>
      </c>
      <c r="I300" s="6">
        <v>0</v>
      </c>
      <c r="J300" s="6">
        <v>0</v>
      </c>
      <c r="K300" s="6">
        <v>0</v>
      </c>
      <c r="L300" s="6">
        <v>3.2690217391304346</v>
      </c>
      <c r="M300" s="6">
        <v>0</v>
      </c>
      <c r="N300" s="6">
        <v>5.3152173913043477</v>
      </c>
      <c r="O300" s="6">
        <f>SUM(NonNurse[[#This Row],[Qualified Social Work Staff Hours]],NonNurse[[#This Row],[Other Social Work Staff Hours]])/NonNurse[[#This Row],[MDS Census]]</f>
        <v>6.2628073770491802E-2</v>
      </c>
      <c r="P300" s="6">
        <v>5.0625</v>
      </c>
      <c r="Q300" s="6">
        <v>0</v>
      </c>
      <c r="R300" s="6">
        <f>SUM(NonNurse[[#This Row],[Qualified Activities Professional Hours]],NonNurse[[#This Row],[Other Activities Professional Hours]])/NonNurse[[#This Row],[MDS Census]]</f>
        <v>5.9650358606557381E-2</v>
      </c>
      <c r="S300" s="6">
        <v>0.37184782608695655</v>
      </c>
      <c r="T300" s="6">
        <v>4.4339130434782614</v>
      </c>
      <c r="U300" s="6">
        <v>0</v>
      </c>
      <c r="V300" s="6">
        <f>SUM(NonNurse[[#This Row],[Occupational Therapist Hours]],NonNurse[[#This Row],[OT Assistant Hours]],NonNurse[[#This Row],[OT Aide Hours]])/NonNurse[[#This Row],[MDS Census]]</f>
        <v>5.6625256147540999E-2</v>
      </c>
      <c r="W300" s="6">
        <v>6.1576086956521738</v>
      </c>
      <c r="X300" s="6">
        <v>5.3930434782608696</v>
      </c>
      <c r="Y300" s="6">
        <v>0</v>
      </c>
      <c r="Z300" s="6">
        <f>SUM(NonNurse[[#This Row],[Physical Therapist (PT) Hours]],NonNurse[[#This Row],[PT Assistant Hours]],NonNurse[[#This Row],[PT Aide Hours]])/NonNurse[[#This Row],[MDS Census]]</f>
        <v>0.13609887295081968</v>
      </c>
      <c r="AA300" s="6">
        <v>0</v>
      </c>
      <c r="AB300" s="6">
        <v>0</v>
      </c>
      <c r="AC300" s="6">
        <v>0</v>
      </c>
      <c r="AD300" s="6">
        <v>0</v>
      </c>
      <c r="AE300" s="6">
        <v>0</v>
      </c>
      <c r="AF300" s="6">
        <v>0</v>
      </c>
      <c r="AG300" s="6">
        <v>0</v>
      </c>
      <c r="AH300" s="1">
        <v>395821</v>
      </c>
      <c r="AI300">
        <v>3</v>
      </c>
    </row>
    <row r="301" spans="1:35" x14ac:dyDescent="0.25">
      <c r="A301" t="s">
        <v>721</v>
      </c>
      <c r="B301" t="s">
        <v>6</v>
      </c>
      <c r="C301" t="s">
        <v>905</v>
      </c>
      <c r="D301" t="s">
        <v>768</v>
      </c>
      <c r="E301" s="6">
        <v>42.826086956521742</v>
      </c>
      <c r="F301" s="6">
        <v>5.3913043478260869</v>
      </c>
      <c r="G301" s="6">
        <v>0.14673913043478262</v>
      </c>
      <c r="H301" s="6">
        <v>0</v>
      </c>
      <c r="I301" s="6">
        <v>0.63043478260869568</v>
      </c>
      <c r="J301" s="6">
        <v>0</v>
      </c>
      <c r="K301" s="6">
        <v>0</v>
      </c>
      <c r="L301" s="6">
        <v>0.23097826086956522</v>
      </c>
      <c r="M301" s="6">
        <v>0</v>
      </c>
      <c r="N301" s="6">
        <v>11.686521739130432</v>
      </c>
      <c r="O301" s="6">
        <f>SUM(NonNurse[[#This Row],[Qualified Social Work Staff Hours]],NonNurse[[#This Row],[Other Social Work Staff Hours]])/NonNurse[[#This Row],[MDS Census]]</f>
        <v>0.27288324873096437</v>
      </c>
      <c r="P301" s="6">
        <v>5.2173913043478262</v>
      </c>
      <c r="Q301" s="6">
        <v>9.4916304347826106</v>
      </c>
      <c r="R301" s="6">
        <f>SUM(NonNurse[[#This Row],[Qualified Activities Professional Hours]],NonNurse[[#This Row],[Other Activities Professional Hours]])/NonNurse[[#This Row],[MDS Census]]</f>
        <v>0.34345939086294419</v>
      </c>
      <c r="S301" s="6">
        <v>0.85597826086956519</v>
      </c>
      <c r="T301" s="6">
        <v>0</v>
      </c>
      <c r="U301" s="6">
        <v>0</v>
      </c>
      <c r="V301" s="6">
        <f>SUM(NonNurse[[#This Row],[Occupational Therapist Hours]],NonNurse[[#This Row],[OT Assistant Hours]],NonNurse[[#This Row],[OT Aide Hours]])/NonNurse[[#This Row],[MDS Census]]</f>
        <v>1.9987309644670048E-2</v>
      </c>
      <c r="W301" s="6">
        <v>2.7201086956521738</v>
      </c>
      <c r="X301" s="6">
        <v>0</v>
      </c>
      <c r="Y301" s="6">
        <v>9.5652173913043477</v>
      </c>
      <c r="Z301" s="6">
        <f>SUM(NonNurse[[#This Row],[Physical Therapist (PT) Hours]],NonNurse[[#This Row],[PT Assistant Hours]],NonNurse[[#This Row],[PT Aide Hours]])/NonNurse[[#This Row],[MDS Census]]</f>
        <v>0.2868654822335025</v>
      </c>
      <c r="AA301" s="6">
        <v>0</v>
      </c>
      <c r="AB301" s="6">
        <v>0</v>
      </c>
      <c r="AC301" s="6">
        <v>0</v>
      </c>
      <c r="AD301" s="6">
        <v>0</v>
      </c>
      <c r="AE301" s="6">
        <v>0</v>
      </c>
      <c r="AF301" s="6">
        <v>0</v>
      </c>
      <c r="AG301" s="6">
        <v>4.8913043478260872E-2</v>
      </c>
      <c r="AH301" s="1">
        <v>396116</v>
      </c>
      <c r="AI301">
        <v>3</v>
      </c>
    </row>
    <row r="302" spans="1:35" x14ac:dyDescent="0.25">
      <c r="A302" t="s">
        <v>721</v>
      </c>
      <c r="B302" t="s">
        <v>176</v>
      </c>
      <c r="C302" t="s">
        <v>982</v>
      </c>
      <c r="D302" t="s">
        <v>790</v>
      </c>
      <c r="E302" s="6">
        <v>82.413043478260875</v>
      </c>
      <c r="F302" s="6">
        <v>5.3043478260869561</v>
      </c>
      <c r="G302" s="6">
        <v>0.86086956521739244</v>
      </c>
      <c r="H302" s="6">
        <v>0.19565217391304351</v>
      </c>
      <c r="I302" s="6">
        <v>2.9456521739130435</v>
      </c>
      <c r="J302" s="6">
        <v>0</v>
      </c>
      <c r="K302" s="6">
        <v>0</v>
      </c>
      <c r="L302" s="6">
        <v>5.075760869565217</v>
      </c>
      <c r="M302" s="6">
        <v>0</v>
      </c>
      <c r="N302" s="6">
        <v>10.158260869565218</v>
      </c>
      <c r="O302" s="6">
        <f>SUM(NonNurse[[#This Row],[Qualified Social Work Staff Hours]],NonNurse[[#This Row],[Other Social Work Staff Hours]])/NonNurse[[#This Row],[MDS Census]]</f>
        <v>0.12326035346874176</v>
      </c>
      <c r="P302" s="6">
        <v>4.9898913043478261</v>
      </c>
      <c r="Q302" s="6">
        <v>6.5239130434782622</v>
      </c>
      <c r="R302" s="6">
        <f>SUM(NonNurse[[#This Row],[Qualified Activities Professional Hours]],NonNurse[[#This Row],[Other Activities Professional Hours]])/NonNurse[[#This Row],[MDS Census]]</f>
        <v>0.13970852017937221</v>
      </c>
      <c r="S302" s="6">
        <v>3.9372826086956518</v>
      </c>
      <c r="T302" s="6">
        <v>6.7301086956521763</v>
      </c>
      <c r="U302" s="6">
        <v>0</v>
      </c>
      <c r="V302" s="6">
        <f>SUM(NonNurse[[#This Row],[Occupational Therapist Hours]],NonNurse[[#This Row],[OT Assistant Hours]],NonNurse[[#This Row],[OT Aide Hours]])/NonNurse[[#This Row],[MDS Census]]</f>
        <v>0.12943814297019257</v>
      </c>
      <c r="W302" s="6">
        <v>1.8410869565217385</v>
      </c>
      <c r="X302" s="6">
        <v>9.572608695652173</v>
      </c>
      <c r="Y302" s="6">
        <v>0</v>
      </c>
      <c r="Z302" s="6">
        <f>SUM(NonNurse[[#This Row],[Physical Therapist (PT) Hours]],NonNurse[[#This Row],[PT Assistant Hours]],NonNurse[[#This Row],[PT Aide Hours]])/NonNurse[[#This Row],[MDS Census]]</f>
        <v>0.13849380110788709</v>
      </c>
      <c r="AA302" s="6">
        <v>0</v>
      </c>
      <c r="AB302" s="6">
        <v>0</v>
      </c>
      <c r="AC302" s="6">
        <v>0</v>
      </c>
      <c r="AD302" s="6">
        <v>0</v>
      </c>
      <c r="AE302" s="6">
        <v>2.9130434782608696</v>
      </c>
      <c r="AF302" s="6">
        <v>0</v>
      </c>
      <c r="AG302" s="6">
        <v>0</v>
      </c>
      <c r="AH302" s="1">
        <v>395350</v>
      </c>
      <c r="AI302">
        <v>3</v>
      </c>
    </row>
    <row r="303" spans="1:35" x14ac:dyDescent="0.25">
      <c r="A303" t="s">
        <v>721</v>
      </c>
      <c r="B303" t="s">
        <v>546</v>
      </c>
      <c r="C303" t="s">
        <v>1079</v>
      </c>
      <c r="D303" t="s">
        <v>768</v>
      </c>
      <c r="E303" s="6">
        <v>57.260869565217391</v>
      </c>
      <c r="F303" s="6">
        <v>5.2173913043478262</v>
      </c>
      <c r="G303" s="6">
        <v>0</v>
      </c>
      <c r="H303" s="6">
        <v>0</v>
      </c>
      <c r="I303" s="6">
        <v>0</v>
      </c>
      <c r="J303" s="6">
        <v>0</v>
      </c>
      <c r="K303" s="6">
        <v>0</v>
      </c>
      <c r="L303" s="6">
        <v>2.0352173913043479</v>
      </c>
      <c r="M303" s="6">
        <v>6.8396739130434785</v>
      </c>
      <c r="N303" s="6">
        <v>0</v>
      </c>
      <c r="O303" s="6">
        <f>SUM(NonNurse[[#This Row],[Qualified Social Work Staff Hours]],NonNurse[[#This Row],[Other Social Work Staff Hours]])/NonNurse[[#This Row],[MDS Census]]</f>
        <v>0.11944760820045558</v>
      </c>
      <c r="P303" s="6">
        <v>11</v>
      </c>
      <c r="Q303" s="6">
        <v>9.2309782608695645</v>
      </c>
      <c r="R303" s="6">
        <f>SUM(NonNurse[[#This Row],[Qualified Activities Professional Hours]],NonNurse[[#This Row],[Other Activities Professional Hours]])/NonNurse[[#This Row],[MDS Census]]</f>
        <v>0.35331245254365978</v>
      </c>
      <c r="S303" s="6">
        <v>7.5385869565217396</v>
      </c>
      <c r="T303" s="6">
        <v>0.27989130434782611</v>
      </c>
      <c r="U303" s="6">
        <v>0</v>
      </c>
      <c r="V303" s="6">
        <f>SUM(NonNurse[[#This Row],[Occupational Therapist Hours]],NonNurse[[#This Row],[OT Assistant Hours]],NonNurse[[#This Row],[OT Aide Hours]])/NonNurse[[#This Row],[MDS Census]]</f>
        <v>0.13654138192862567</v>
      </c>
      <c r="W303" s="6">
        <v>6.1222826086956523</v>
      </c>
      <c r="X303" s="6">
        <v>5.618913043478261</v>
      </c>
      <c r="Y303" s="6">
        <v>0</v>
      </c>
      <c r="Z303" s="6">
        <f>SUM(NonNurse[[#This Row],[Physical Therapist (PT) Hours]],NonNurse[[#This Row],[PT Assistant Hours]],NonNurse[[#This Row],[PT Aide Hours]])/NonNurse[[#This Row],[MDS Census]]</f>
        <v>0.20504745634016708</v>
      </c>
      <c r="AA303" s="6">
        <v>0</v>
      </c>
      <c r="AB303" s="6">
        <v>0</v>
      </c>
      <c r="AC303" s="6">
        <v>0</v>
      </c>
      <c r="AD303" s="6">
        <v>0</v>
      </c>
      <c r="AE303" s="6">
        <v>0</v>
      </c>
      <c r="AF303" s="6">
        <v>0</v>
      </c>
      <c r="AG303" s="6">
        <v>0</v>
      </c>
      <c r="AH303" s="1">
        <v>395882</v>
      </c>
      <c r="AI303">
        <v>3</v>
      </c>
    </row>
    <row r="304" spans="1:35" x14ac:dyDescent="0.25">
      <c r="A304" t="s">
        <v>721</v>
      </c>
      <c r="B304" t="s">
        <v>530</v>
      </c>
      <c r="C304" t="s">
        <v>1093</v>
      </c>
      <c r="D304" t="s">
        <v>781</v>
      </c>
      <c r="E304" s="6">
        <v>66.978260869565219</v>
      </c>
      <c r="F304" s="6">
        <v>5.5044565217391286</v>
      </c>
      <c r="G304" s="6">
        <v>0</v>
      </c>
      <c r="H304" s="6">
        <v>0</v>
      </c>
      <c r="I304" s="6">
        <v>7.25</v>
      </c>
      <c r="J304" s="6">
        <v>0</v>
      </c>
      <c r="K304" s="6">
        <v>0</v>
      </c>
      <c r="L304" s="6">
        <v>5.9225000000000003</v>
      </c>
      <c r="M304" s="6">
        <v>6.1674999999999986</v>
      </c>
      <c r="N304" s="6">
        <v>0</v>
      </c>
      <c r="O304" s="6">
        <f>SUM(NonNurse[[#This Row],[Qualified Social Work Staff Hours]],NonNurse[[#This Row],[Other Social Work Staff Hours]])/NonNurse[[#This Row],[MDS Census]]</f>
        <v>9.2082116196040231E-2</v>
      </c>
      <c r="P304" s="6">
        <v>5.9970652173913059</v>
      </c>
      <c r="Q304" s="6">
        <v>7.4583695652173905</v>
      </c>
      <c r="R304" s="6">
        <f>SUM(NonNurse[[#This Row],[Qualified Activities Professional Hours]],NonNurse[[#This Row],[Other Activities Professional Hours]])/NonNurse[[#This Row],[MDS Census]]</f>
        <v>0.20089256734826355</v>
      </c>
      <c r="S304" s="6">
        <v>5.301413043478262</v>
      </c>
      <c r="T304" s="6">
        <v>2.7803260869565216</v>
      </c>
      <c r="U304" s="6">
        <v>0</v>
      </c>
      <c r="V304" s="6">
        <f>SUM(NonNurse[[#This Row],[Occupational Therapist Hours]],NonNurse[[#This Row],[OT Assistant Hours]],NonNurse[[#This Row],[OT Aide Hours]])/NonNurse[[#This Row],[MDS Census]]</f>
        <v>0.12066212268743916</v>
      </c>
      <c r="W304" s="6">
        <v>5.119891304347826</v>
      </c>
      <c r="X304" s="6">
        <v>11.24978260869565</v>
      </c>
      <c r="Y304" s="6">
        <v>0</v>
      </c>
      <c r="Z304" s="6">
        <f>SUM(NonNurse[[#This Row],[Physical Therapist (PT) Hours]],NonNurse[[#This Row],[PT Assistant Hours]],NonNurse[[#This Row],[PT Aide Hours]])/NonNurse[[#This Row],[MDS Census]]</f>
        <v>0.24440279130152548</v>
      </c>
      <c r="AA304" s="6">
        <v>0</v>
      </c>
      <c r="AB304" s="6">
        <v>0</v>
      </c>
      <c r="AC304" s="6">
        <v>0</v>
      </c>
      <c r="AD304" s="6">
        <v>0</v>
      </c>
      <c r="AE304" s="6">
        <v>0</v>
      </c>
      <c r="AF304" s="6">
        <v>0</v>
      </c>
      <c r="AG304" s="6">
        <v>0</v>
      </c>
      <c r="AH304" s="1">
        <v>395860</v>
      </c>
      <c r="AI304">
        <v>3</v>
      </c>
    </row>
    <row r="305" spans="1:35" x14ac:dyDescent="0.25">
      <c r="A305" t="s">
        <v>721</v>
      </c>
      <c r="B305" t="s">
        <v>217</v>
      </c>
      <c r="C305" t="s">
        <v>972</v>
      </c>
      <c r="D305" t="s">
        <v>761</v>
      </c>
      <c r="E305" s="6">
        <v>75.793478260869563</v>
      </c>
      <c r="F305" s="6">
        <v>8.3967391304347831</v>
      </c>
      <c r="G305" s="6">
        <v>7.0652173913043473E-2</v>
      </c>
      <c r="H305" s="6">
        <v>0.48641304347826086</v>
      </c>
      <c r="I305" s="6">
        <v>3.9891304347826089</v>
      </c>
      <c r="J305" s="6">
        <v>0</v>
      </c>
      <c r="K305" s="6">
        <v>0</v>
      </c>
      <c r="L305" s="6">
        <v>6.1870652173913063</v>
      </c>
      <c r="M305" s="6">
        <v>8.3152173913043477</v>
      </c>
      <c r="N305" s="6">
        <v>0</v>
      </c>
      <c r="O305" s="6">
        <f>SUM(NonNurse[[#This Row],[Qualified Social Work Staff Hours]],NonNurse[[#This Row],[Other Social Work Staff Hours]])/NonNurse[[#This Row],[MDS Census]]</f>
        <v>0.10970887709737559</v>
      </c>
      <c r="P305" s="6">
        <v>0</v>
      </c>
      <c r="Q305" s="6">
        <v>16.209239130434781</v>
      </c>
      <c r="R305" s="6">
        <f>SUM(NonNurse[[#This Row],[Qualified Activities Professional Hours]],NonNurse[[#This Row],[Other Activities Professional Hours]])/NonNurse[[#This Row],[MDS Census]]</f>
        <v>0.21386060519145272</v>
      </c>
      <c r="S305" s="6">
        <v>3.4750000000000005</v>
      </c>
      <c r="T305" s="6">
        <v>7.1021739130434778</v>
      </c>
      <c r="U305" s="6">
        <v>0</v>
      </c>
      <c r="V305" s="6">
        <f>SUM(NonNurse[[#This Row],[Occupational Therapist Hours]],NonNurse[[#This Row],[OT Assistant Hours]],NonNurse[[#This Row],[OT Aide Hours]])/NonNurse[[#This Row],[MDS Census]]</f>
        <v>0.13955255987379894</v>
      </c>
      <c r="W305" s="6">
        <v>8.1096739130434781</v>
      </c>
      <c r="X305" s="6">
        <v>3.7130434782608681</v>
      </c>
      <c r="Y305" s="6">
        <v>0</v>
      </c>
      <c r="Z305" s="6">
        <f>SUM(NonNurse[[#This Row],[Physical Therapist (PT) Hours]],NonNurse[[#This Row],[PT Assistant Hours]],NonNurse[[#This Row],[PT Aide Hours]])/NonNurse[[#This Row],[MDS Census]]</f>
        <v>0.15598594579090777</v>
      </c>
      <c r="AA305" s="6">
        <v>0</v>
      </c>
      <c r="AB305" s="6">
        <v>5.1304347826086953</v>
      </c>
      <c r="AC305" s="6">
        <v>0</v>
      </c>
      <c r="AD305" s="6">
        <v>0</v>
      </c>
      <c r="AE305" s="6">
        <v>0</v>
      </c>
      <c r="AF305" s="6">
        <v>0</v>
      </c>
      <c r="AG305" s="6">
        <v>0</v>
      </c>
      <c r="AH305" s="1">
        <v>395406</v>
      </c>
      <c r="AI305">
        <v>3</v>
      </c>
    </row>
    <row r="306" spans="1:35" x14ac:dyDescent="0.25">
      <c r="A306" t="s">
        <v>721</v>
      </c>
      <c r="B306" t="s">
        <v>347</v>
      </c>
      <c r="C306" t="s">
        <v>903</v>
      </c>
      <c r="D306" t="s">
        <v>769</v>
      </c>
      <c r="E306" s="6">
        <v>50.098591549295776</v>
      </c>
      <c r="F306" s="6">
        <v>0</v>
      </c>
      <c r="G306" s="6">
        <v>0</v>
      </c>
      <c r="H306" s="6">
        <v>0.4552112676056338</v>
      </c>
      <c r="I306" s="6">
        <v>0</v>
      </c>
      <c r="J306" s="6">
        <v>0</v>
      </c>
      <c r="K306" s="6">
        <v>0</v>
      </c>
      <c r="L306" s="6">
        <v>8.1698591549295791</v>
      </c>
      <c r="M306" s="6">
        <v>0</v>
      </c>
      <c r="N306" s="6">
        <v>0</v>
      </c>
      <c r="O306" s="6">
        <f>SUM(NonNurse[[#This Row],[Qualified Social Work Staff Hours]],NonNurse[[#This Row],[Other Social Work Staff Hours]])/NonNurse[[#This Row],[MDS Census]]</f>
        <v>0</v>
      </c>
      <c r="P306" s="6">
        <v>0</v>
      </c>
      <c r="Q306" s="6">
        <v>0</v>
      </c>
      <c r="R306" s="6">
        <f>SUM(NonNurse[[#This Row],[Qualified Activities Professional Hours]],NonNurse[[#This Row],[Other Activities Professional Hours]])/NonNurse[[#This Row],[MDS Census]]</f>
        <v>0</v>
      </c>
      <c r="S306" s="6">
        <v>5.8318309859154907</v>
      </c>
      <c r="T306" s="6">
        <v>12.662112676056342</v>
      </c>
      <c r="U306" s="6">
        <v>0</v>
      </c>
      <c r="V306" s="6">
        <f>SUM(NonNurse[[#This Row],[Occupational Therapist Hours]],NonNurse[[#This Row],[OT Assistant Hours]],NonNurse[[#This Row],[OT Aide Hours]])/NonNurse[[#This Row],[MDS Census]]</f>
        <v>0.36915096991847068</v>
      </c>
      <c r="W306" s="6">
        <v>6.2440845070422544</v>
      </c>
      <c r="X306" s="6">
        <v>15.181408450704231</v>
      </c>
      <c r="Y306" s="6">
        <v>0</v>
      </c>
      <c r="Z306" s="6">
        <f>SUM(NonNurse[[#This Row],[Physical Therapist (PT) Hours]],NonNurse[[#This Row],[PT Assistant Hours]],NonNurse[[#This Row],[PT Aide Hours]])/NonNurse[[#This Row],[MDS Census]]</f>
        <v>0.42766657295473726</v>
      </c>
      <c r="AA306" s="6">
        <v>0</v>
      </c>
      <c r="AB306" s="6">
        <v>0</v>
      </c>
      <c r="AC306" s="6">
        <v>0</v>
      </c>
      <c r="AD306" s="6">
        <v>0</v>
      </c>
      <c r="AE306" s="6">
        <v>0</v>
      </c>
      <c r="AF306" s="6">
        <v>0</v>
      </c>
      <c r="AG306" s="6">
        <v>0</v>
      </c>
      <c r="AH306" s="1">
        <v>395591</v>
      </c>
      <c r="AI306">
        <v>3</v>
      </c>
    </row>
    <row r="307" spans="1:35" x14ac:dyDescent="0.25">
      <c r="A307" t="s">
        <v>721</v>
      </c>
      <c r="B307" t="s">
        <v>191</v>
      </c>
      <c r="C307" t="s">
        <v>987</v>
      </c>
      <c r="D307" t="s">
        <v>736</v>
      </c>
      <c r="E307" s="6">
        <v>121.42391304347827</v>
      </c>
      <c r="F307" s="6">
        <v>4.7309782608695654</v>
      </c>
      <c r="G307" s="6">
        <v>0.75815217391304346</v>
      </c>
      <c r="H307" s="6">
        <v>0</v>
      </c>
      <c r="I307" s="6">
        <v>3.347826086956522</v>
      </c>
      <c r="J307" s="6">
        <v>0</v>
      </c>
      <c r="K307" s="6">
        <v>0</v>
      </c>
      <c r="L307" s="6">
        <v>5.3967391304347823</v>
      </c>
      <c r="M307" s="6">
        <v>5.0706521739130439</v>
      </c>
      <c r="N307" s="6">
        <v>0</v>
      </c>
      <c r="O307" s="6">
        <f>SUM(NonNurse[[#This Row],[Qualified Social Work Staff Hours]],NonNurse[[#This Row],[Other Social Work Staff Hours]])/NonNurse[[#This Row],[MDS Census]]</f>
        <v>4.1759914063199358E-2</v>
      </c>
      <c r="P307" s="6">
        <v>4.8369565217391308</v>
      </c>
      <c r="Q307" s="6">
        <v>14.605978260869565</v>
      </c>
      <c r="R307" s="6">
        <f>SUM(NonNurse[[#This Row],[Qualified Activities Professional Hours]],NonNurse[[#This Row],[Other Activities Professional Hours]])/NonNurse[[#This Row],[MDS Census]]</f>
        <v>0.16012442932593321</v>
      </c>
      <c r="S307" s="6">
        <v>5.8097826086956523</v>
      </c>
      <c r="T307" s="6">
        <v>4.7309782608695654</v>
      </c>
      <c r="U307" s="6">
        <v>0</v>
      </c>
      <c r="V307" s="6">
        <f>SUM(NonNurse[[#This Row],[Occupational Therapist Hours]],NonNurse[[#This Row],[OT Assistant Hours]],NonNurse[[#This Row],[OT Aide Hours]])/NonNurse[[#This Row],[MDS Census]]</f>
        <v>8.6809596276071974E-2</v>
      </c>
      <c r="W307" s="6">
        <v>9.6413043478260878</v>
      </c>
      <c r="X307" s="6">
        <v>10.548913043478262</v>
      </c>
      <c r="Y307" s="6">
        <v>0</v>
      </c>
      <c r="Z307" s="6">
        <f>SUM(NonNurse[[#This Row],[Physical Therapist (PT) Hours]],NonNurse[[#This Row],[PT Assistant Hours]],NonNurse[[#This Row],[PT Aide Hours]])/NonNurse[[#This Row],[MDS Census]]</f>
        <v>0.1662787574970907</v>
      </c>
      <c r="AA307" s="6">
        <v>0</v>
      </c>
      <c r="AB307" s="6">
        <v>0</v>
      </c>
      <c r="AC307" s="6">
        <v>0</v>
      </c>
      <c r="AD307" s="6">
        <v>0</v>
      </c>
      <c r="AE307" s="6">
        <v>0</v>
      </c>
      <c r="AF307" s="6">
        <v>0</v>
      </c>
      <c r="AG307" s="6">
        <v>0</v>
      </c>
      <c r="AH307" s="1">
        <v>395370</v>
      </c>
      <c r="AI307">
        <v>3</v>
      </c>
    </row>
    <row r="308" spans="1:35" x14ac:dyDescent="0.25">
      <c r="A308" t="s">
        <v>721</v>
      </c>
      <c r="B308" t="s">
        <v>495</v>
      </c>
      <c r="C308" t="s">
        <v>1083</v>
      </c>
      <c r="D308" t="s">
        <v>736</v>
      </c>
      <c r="E308" s="6">
        <v>59.456521739130437</v>
      </c>
      <c r="F308" s="6">
        <v>4.8913043478260869</v>
      </c>
      <c r="G308" s="6">
        <v>2.717391304347826E-2</v>
      </c>
      <c r="H308" s="6">
        <v>0.33695652173913043</v>
      </c>
      <c r="I308" s="6">
        <v>0.53260869565217395</v>
      </c>
      <c r="J308" s="6">
        <v>0</v>
      </c>
      <c r="K308" s="6">
        <v>0</v>
      </c>
      <c r="L308" s="6">
        <v>3.27054347826087</v>
      </c>
      <c r="M308" s="6">
        <v>4.4673913043478262</v>
      </c>
      <c r="N308" s="6">
        <v>0</v>
      </c>
      <c r="O308" s="6">
        <f>SUM(NonNurse[[#This Row],[Qualified Social Work Staff Hours]],NonNurse[[#This Row],[Other Social Work Staff Hours]])/NonNurse[[#This Row],[MDS Census]]</f>
        <v>7.5137111517367461E-2</v>
      </c>
      <c r="P308" s="6">
        <v>5.2423913043478265</v>
      </c>
      <c r="Q308" s="6">
        <v>13.734021739130437</v>
      </c>
      <c r="R308" s="6">
        <f>SUM(NonNurse[[#This Row],[Qualified Activities Professional Hours]],NonNurse[[#This Row],[Other Activities Professional Hours]])/NonNurse[[#This Row],[MDS Census]]</f>
        <v>0.31916453382084098</v>
      </c>
      <c r="S308" s="6">
        <v>2.1155434782608693</v>
      </c>
      <c r="T308" s="6">
        <v>7.9176086956521772</v>
      </c>
      <c r="U308" s="6">
        <v>0</v>
      </c>
      <c r="V308" s="6">
        <f>SUM(NonNurse[[#This Row],[Occupational Therapist Hours]],NonNurse[[#This Row],[OT Assistant Hours]],NonNurse[[#This Row],[OT Aide Hours]])/NonNurse[[#This Row],[MDS Census]]</f>
        <v>0.16874771480804393</v>
      </c>
      <c r="W308" s="6">
        <v>4.6209782608695642</v>
      </c>
      <c r="X308" s="6">
        <v>3.4720652173913042</v>
      </c>
      <c r="Y308" s="6">
        <v>0</v>
      </c>
      <c r="Z308" s="6">
        <f>SUM(NonNurse[[#This Row],[Physical Therapist (PT) Hours]],NonNurse[[#This Row],[PT Assistant Hours]],NonNurse[[#This Row],[PT Aide Hours]])/NonNurse[[#This Row],[MDS Census]]</f>
        <v>0.13611700182815356</v>
      </c>
      <c r="AA308" s="6">
        <v>0</v>
      </c>
      <c r="AB308" s="6">
        <v>0</v>
      </c>
      <c r="AC308" s="6">
        <v>0</v>
      </c>
      <c r="AD308" s="6">
        <v>0</v>
      </c>
      <c r="AE308" s="6">
        <v>0</v>
      </c>
      <c r="AF308" s="6">
        <v>0</v>
      </c>
      <c r="AG308" s="6">
        <v>0</v>
      </c>
      <c r="AH308" s="1">
        <v>395804</v>
      </c>
      <c r="AI308">
        <v>3</v>
      </c>
    </row>
    <row r="309" spans="1:35" x14ac:dyDescent="0.25">
      <c r="A309" t="s">
        <v>721</v>
      </c>
      <c r="B309" t="s">
        <v>230</v>
      </c>
      <c r="C309" t="s">
        <v>912</v>
      </c>
      <c r="D309" t="s">
        <v>771</v>
      </c>
      <c r="E309" s="6">
        <v>59.010869565217391</v>
      </c>
      <c r="F309" s="6">
        <v>5.1358695652173916</v>
      </c>
      <c r="G309" s="6">
        <v>0</v>
      </c>
      <c r="H309" s="6">
        <v>0</v>
      </c>
      <c r="I309" s="6">
        <v>0</v>
      </c>
      <c r="J309" s="6">
        <v>0</v>
      </c>
      <c r="K309" s="6">
        <v>0</v>
      </c>
      <c r="L309" s="6">
        <v>1.9754347826086958</v>
      </c>
      <c r="M309" s="6">
        <v>0</v>
      </c>
      <c r="N309" s="6">
        <v>4.5652173913043477</v>
      </c>
      <c r="O309" s="6">
        <f>SUM(NonNurse[[#This Row],[Qualified Social Work Staff Hours]],NonNurse[[#This Row],[Other Social Work Staff Hours]])/NonNurse[[#This Row],[MDS Census]]</f>
        <v>7.7362313501565666E-2</v>
      </c>
      <c r="P309" s="6">
        <v>4.8097826086956523</v>
      </c>
      <c r="Q309" s="6">
        <v>16.168478260869566</v>
      </c>
      <c r="R309" s="6">
        <f>SUM(NonNurse[[#This Row],[Qualified Activities Professional Hours]],NonNurse[[#This Row],[Other Activities Professional Hours]])/NonNurse[[#This Row],[MDS Census]]</f>
        <v>0.35549825013814701</v>
      </c>
      <c r="S309" s="6">
        <v>5.8777173913043477</v>
      </c>
      <c r="T309" s="6">
        <v>0</v>
      </c>
      <c r="U309" s="6">
        <v>0</v>
      </c>
      <c r="V309" s="6">
        <f>SUM(NonNurse[[#This Row],[Occupational Therapist Hours]],NonNurse[[#This Row],[OT Assistant Hours]],NonNurse[[#This Row],[OT Aide Hours]])/NonNurse[[#This Row],[MDS Census]]</f>
        <v>9.9603978633265797E-2</v>
      </c>
      <c r="W309" s="6">
        <v>5.1893478260869568</v>
      </c>
      <c r="X309" s="6">
        <v>0.17119565217391305</v>
      </c>
      <c r="Y309" s="6">
        <v>0</v>
      </c>
      <c r="Z309" s="6">
        <f>SUM(NonNurse[[#This Row],[Physical Therapist (PT) Hours]],NonNurse[[#This Row],[PT Assistant Hours]],NonNurse[[#This Row],[PT Aide Hours]])/NonNurse[[#This Row],[MDS Census]]</f>
        <v>9.0839933689445582E-2</v>
      </c>
      <c r="AA309" s="6">
        <v>0</v>
      </c>
      <c r="AB309" s="6">
        <v>0</v>
      </c>
      <c r="AC309" s="6">
        <v>0</v>
      </c>
      <c r="AD309" s="6">
        <v>0</v>
      </c>
      <c r="AE309" s="6">
        <v>0</v>
      </c>
      <c r="AF309" s="6">
        <v>0</v>
      </c>
      <c r="AG309" s="6">
        <v>0</v>
      </c>
      <c r="AH309" s="1">
        <v>395427</v>
      </c>
      <c r="AI309">
        <v>3</v>
      </c>
    </row>
    <row r="310" spans="1:35" x14ac:dyDescent="0.25">
      <c r="A310" t="s">
        <v>721</v>
      </c>
      <c r="B310" t="s">
        <v>242</v>
      </c>
      <c r="C310" t="s">
        <v>885</v>
      </c>
      <c r="D310" t="s">
        <v>795</v>
      </c>
      <c r="E310" s="6">
        <v>34.086956521739133</v>
      </c>
      <c r="F310" s="6">
        <v>5.1684782608695654</v>
      </c>
      <c r="G310" s="6">
        <v>0</v>
      </c>
      <c r="H310" s="6">
        <v>0</v>
      </c>
      <c r="I310" s="6">
        <v>0</v>
      </c>
      <c r="J310" s="6">
        <v>0</v>
      </c>
      <c r="K310" s="6">
        <v>0</v>
      </c>
      <c r="L310" s="6">
        <v>1.7498913043478268</v>
      </c>
      <c r="M310" s="6">
        <v>0</v>
      </c>
      <c r="N310" s="6">
        <v>5.1358695652173916</v>
      </c>
      <c r="O310" s="6">
        <f>SUM(NonNurse[[#This Row],[Qualified Social Work Staff Hours]],NonNurse[[#This Row],[Other Social Work Staff Hours]])/NonNurse[[#This Row],[MDS Census]]</f>
        <v>0.15066964285714285</v>
      </c>
      <c r="P310" s="6">
        <v>5.0543478260869561</v>
      </c>
      <c r="Q310" s="6">
        <v>15.489130434782609</v>
      </c>
      <c r="R310" s="6">
        <f>SUM(NonNurse[[#This Row],[Qualified Activities Professional Hours]],NonNurse[[#This Row],[Other Activities Professional Hours]])/NonNurse[[#This Row],[MDS Census]]</f>
        <v>0.6026785714285714</v>
      </c>
      <c r="S310" s="6">
        <v>5.0472826086956522</v>
      </c>
      <c r="T310" s="6">
        <v>1.6781521739130436</v>
      </c>
      <c r="U310" s="6">
        <v>0</v>
      </c>
      <c r="V310" s="6">
        <f>SUM(NonNurse[[#This Row],[Occupational Therapist Hours]],NonNurse[[#This Row],[OT Assistant Hours]],NonNurse[[#This Row],[OT Aide Hours]])/NonNurse[[#This Row],[MDS Census]]</f>
        <v>0.19730229591836734</v>
      </c>
      <c r="W310" s="6">
        <v>0.70032608695652199</v>
      </c>
      <c r="X310" s="6">
        <v>5.596195652173912</v>
      </c>
      <c r="Y310" s="6">
        <v>0</v>
      </c>
      <c r="Z310" s="6">
        <f>SUM(NonNurse[[#This Row],[Physical Therapist (PT) Hours]],NonNurse[[#This Row],[PT Assistant Hours]],NonNurse[[#This Row],[PT Aide Hours]])/NonNurse[[#This Row],[MDS Census]]</f>
        <v>0.18471938775510199</v>
      </c>
      <c r="AA310" s="6">
        <v>0</v>
      </c>
      <c r="AB310" s="6">
        <v>0</v>
      </c>
      <c r="AC310" s="6">
        <v>0</v>
      </c>
      <c r="AD310" s="6">
        <v>0</v>
      </c>
      <c r="AE310" s="6">
        <v>0</v>
      </c>
      <c r="AF310" s="6">
        <v>0</v>
      </c>
      <c r="AG310" s="6">
        <v>0</v>
      </c>
      <c r="AH310" s="1">
        <v>395439</v>
      </c>
      <c r="AI310">
        <v>3</v>
      </c>
    </row>
    <row r="311" spans="1:35" x14ac:dyDescent="0.25">
      <c r="A311" t="s">
        <v>721</v>
      </c>
      <c r="B311" t="s">
        <v>500</v>
      </c>
      <c r="C311" t="s">
        <v>1086</v>
      </c>
      <c r="D311" t="s">
        <v>791</v>
      </c>
      <c r="E311" s="6">
        <v>75.141304347826093</v>
      </c>
      <c r="F311" s="6">
        <v>4.4076086956521738</v>
      </c>
      <c r="G311" s="6">
        <v>9.5108695652173919E-2</v>
      </c>
      <c r="H311" s="6">
        <v>0</v>
      </c>
      <c r="I311" s="6">
        <v>0.59782608695652173</v>
      </c>
      <c r="J311" s="6">
        <v>0</v>
      </c>
      <c r="K311" s="6">
        <v>0</v>
      </c>
      <c r="L311" s="6">
        <v>10.642282608695652</v>
      </c>
      <c r="M311" s="6">
        <v>0</v>
      </c>
      <c r="N311" s="6">
        <v>8.9483695652173907</v>
      </c>
      <c r="O311" s="6">
        <f>SUM(NonNurse[[#This Row],[Qualified Social Work Staff Hours]],NonNurse[[#This Row],[Other Social Work Staff Hours]])/NonNurse[[#This Row],[MDS Census]]</f>
        <v>0.11908722696369158</v>
      </c>
      <c r="P311" s="6">
        <v>0</v>
      </c>
      <c r="Q311" s="6">
        <v>29.972826086956523</v>
      </c>
      <c r="R311" s="6">
        <f>SUM(NonNurse[[#This Row],[Qualified Activities Professional Hours]],NonNurse[[#This Row],[Other Activities Professional Hours]])/NonNurse[[#This Row],[MDS Census]]</f>
        <v>0.39888615651670761</v>
      </c>
      <c r="S311" s="6">
        <v>9.8557608695652181</v>
      </c>
      <c r="T311" s="6">
        <v>10.744021739130437</v>
      </c>
      <c r="U311" s="6">
        <v>0</v>
      </c>
      <c r="V311" s="6">
        <f>SUM(NonNurse[[#This Row],[Occupational Therapist Hours]],NonNurse[[#This Row],[OT Assistant Hours]],NonNurse[[#This Row],[OT Aide Hours]])/NonNurse[[#This Row],[MDS Census]]</f>
        <v>0.27414725878779111</v>
      </c>
      <c r="W311" s="6">
        <v>5.7402173913043484</v>
      </c>
      <c r="X311" s="6">
        <v>9.6517391304347804</v>
      </c>
      <c r="Y311" s="6">
        <v>0</v>
      </c>
      <c r="Z311" s="6">
        <f>SUM(NonNurse[[#This Row],[Physical Therapist (PT) Hours]],NonNurse[[#This Row],[PT Assistant Hours]],NonNurse[[#This Row],[PT Aide Hours]])/NonNurse[[#This Row],[MDS Census]]</f>
        <v>0.20484015622739762</v>
      </c>
      <c r="AA311" s="6">
        <v>0</v>
      </c>
      <c r="AB311" s="6">
        <v>0</v>
      </c>
      <c r="AC311" s="6">
        <v>0</v>
      </c>
      <c r="AD311" s="6">
        <v>0</v>
      </c>
      <c r="AE311" s="6">
        <v>0</v>
      </c>
      <c r="AF311" s="6">
        <v>0</v>
      </c>
      <c r="AG311" s="6">
        <v>0</v>
      </c>
      <c r="AH311" s="1">
        <v>395816</v>
      </c>
      <c r="AI311">
        <v>3</v>
      </c>
    </row>
    <row r="312" spans="1:35" x14ac:dyDescent="0.25">
      <c r="A312" t="s">
        <v>721</v>
      </c>
      <c r="B312" t="s">
        <v>65</v>
      </c>
      <c r="C312" t="s">
        <v>923</v>
      </c>
      <c r="D312" t="s">
        <v>776</v>
      </c>
      <c r="E312" s="6">
        <v>163.66197183098592</v>
      </c>
      <c r="F312" s="6">
        <v>0</v>
      </c>
      <c r="G312" s="6">
        <v>0</v>
      </c>
      <c r="H312" s="6">
        <v>0.70408450704225356</v>
      </c>
      <c r="I312" s="6">
        <v>6.098591549295775</v>
      </c>
      <c r="J312" s="6">
        <v>0</v>
      </c>
      <c r="K312" s="6">
        <v>0</v>
      </c>
      <c r="L312" s="6">
        <v>5.1608450704225337</v>
      </c>
      <c r="M312" s="6">
        <v>0</v>
      </c>
      <c r="N312" s="6">
        <v>0</v>
      </c>
      <c r="O312" s="6">
        <f>SUM(NonNurse[[#This Row],[Qualified Social Work Staff Hours]],NonNurse[[#This Row],[Other Social Work Staff Hours]])/NonNurse[[#This Row],[MDS Census]]</f>
        <v>0</v>
      </c>
      <c r="P312" s="6">
        <v>0</v>
      </c>
      <c r="Q312" s="6">
        <v>0</v>
      </c>
      <c r="R312" s="6">
        <f>SUM(NonNurse[[#This Row],[Qualified Activities Professional Hours]],NonNurse[[#This Row],[Other Activities Professional Hours]])/NonNurse[[#This Row],[MDS Census]]</f>
        <v>0</v>
      </c>
      <c r="S312" s="6">
        <v>9.5881690140845119</v>
      </c>
      <c r="T312" s="6">
        <v>13.894507042253524</v>
      </c>
      <c r="U312" s="6">
        <v>0</v>
      </c>
      <c r="V312" s="6">
        <f>SUM(NonNurse[[#This Row],[Occupational Therapist Hours]],NonNurse[[#This Row],[OT Assistant Hours]],NonNurse[[#This Row],[OT Aide Hours]])/NonNurse[[#This Row],[MDS Census]]</f>
        <v>0.14348278829604136</v>
      </c>
      <c r="W312" s="6">
        <v>6.2542253521126749</v>
      </c>
      <c r="X312" s="6">
        <v>12.225492957746477</v>
      </c>
      <c r="Y312" s="6">
        <v>0</v>
      </c>
      <c r="Z312" s="6">
        <f>SUM(NonNurse[[#This Row],[Physical Therapist (PT) Hours]],NonNurse[[#This Row],[PT Assistant Hours]],NonNurse[[#This Row],[PT Aide Hours]])/NonNurse[[#This Row],[MDS Census]]</f>
        <v>0.11291394148020652</v>
      </c>
      <c r="AA312" s="6">
        <v>0</v>
      </c>
      <c r="AB312" s="6">
        <v>0</v>
      </c>
      <c r="AC312" s="6">
        <v>0</v>
      </c>
      <c r="AD312" s="6">
        <v>0</v>
      </c>
      <c r="AE312" s="6">
        <v>0</v>
      </c>
      <c r="AF312" s="6">
        <v>0</v>
      </c>
      <c r="AG312" s="6">
        <v>0</v>
      </c>
      <c r="AH312" s="1">
        <v>395117</v>
      </c>
      <c r="AI312">
        <v>3</v>
      </c>
    </row>
    <row r="313" spans="1:35" x14ac:dyDescent="0.25">
      <c r="A313" t="s">
        <v>721</v>
      </c>
      <c r="B313" t="s">
        <v>271</v>
      </c>
      <c r="C313" t="s">
        <v>953</v>
      </c>
      <c r="D313" t="s">
        <v>760</v>
      </c>
      <c r="E313" s="6">
        <v>99.967391304347828</v>
      </c>
      <c r="F313" s="6">
        <v>16.695652173913043</v>
      </c>
      <c r="G313" s="6">
        <v>0</v>
      </c>
      <c r="H313" s="6">
        <v>0</v>
      </c>
      <c r="I313" s="6">
        <v>0</v>
      </c>
      <c r="J313" s="6">
        <v>0</v>
      </c>
      <c r="K313" s="6">
        <v>0</v>
      </c>
      <c r="L313" s="6">
        <v>5.6057608695652164</v>
      </c>
      <c r="M313" s="6">
        <v>4.9565217391304346</v>
      </c>
      <c r="N313" s="6">
        <v>5.1304347826086953</v>
      </c>
      <c r="O313" s="6">
        <f>SUM(NonNurse[[#This Row],[Qualified Social Work Staff Hours]],NonNurse[[#This Row],[Other Social Work Staff Hours]])/NonNurse[[#This Row],[MDS Census]]</f>
        <v>0.1009024681961509</v>
      </c>
      <c r="P313" s="6">
        <v>5.3559782608695654</v>
      </c>
      <c r="Q313" s="6">
        <v>35.279891304347828</v>
      </c>
      <c r="R313" s="6">
        <f>SUM(NonNurse[[#This Row],[Qualified Activities Professional Hours]],NonNurse[[#This Row],[Other Activities Professional Hours]])/NonNurse[[#This Row],[MDS Census]]</f>
        <v>0.40649124714580842</v>
      </c>
      <c r="S313" s="6">
        <v>8.5434782608695645</v>
      </c>
      <c r="T313" s="6">
        <v>15.829782608695641</v>
      </c>
      <c r="U313" s="6">
        <v>0</v>
      </c>
      <c r="V313" s="6">
        <f>SUM(NonNurse[[#This Row],[Occupational Therapist Hours]],NonNurse[[#This Row],[OT Assistant Hours]],NonNurse[[#This Row],[OT Aide Hours]])/NonNurse[[#This Row],[MDS Census]]</f>
        <v>0.24381211264542776</v>
      </c>
      <c r="W313" s="6">
        <v>6.0689130434782621</v>
      </c>
      <c r="X313" s="6">
        <v>12.240869565217389</v>
      </c>
      <c r="Y313" s="6">
        <v>4.0543478260869561</v>
      </c>
      <c r="Z313" s="6">
        <f>SUM(NonNurse[[#This Row],[Physical Therapist (PT) Hours]],NonNurse[[#This Row],[PT Assistant Hours]],NonNurse[[#This Row],[PT Aide Hours]])/NonNurse[[#This Row],[MDS Census]]</f>
        <v>0.22371425464825487</v>
      </c>
      <c r="AA313" s="6">
        <v>0</v>
      </c>
      <c r="AB313" s="6">
        <v>0</v>
      </c>
      <c r="AC313" s="6">
        <v>0</v>
      </c>
      <c r="AD313" s="6">
        <v>0</v>
      </c>
      <c r="AE313" s="6">
        <v>0</v>
      </c>
      <c r="AF313" s="6">
        <v>0</v>
      </c>
      <c r="AG313" s="6">
        <v>0</v>
      </c>
      <c r="AH313" s="1">
        <v>395480</v>
      </c>
      <c r="AI313">
        <v>3</v>
      </c>
    </row>
    <row r="314" spans="1:35" x14ac:dyDescent="0.25">
      <c r="A314" t="s">
        <v>721</v>
      </c>
      <c r="B314" t="s">
        <v>234</v>
      </c>
      <c r="C314" t="s">
        <v>1006</v>
      </c>
      <c r="D314" t="s">
        <v>767</v>
      </c>
      <c r="E314" s="6">
        <v>144.77173913043478</v>
      </c>
      <c r="F314" s="6">
        <v>4.5652173913043477</v>
      </c>
      <c r="G314" s="6">
        <v>1.2717391304347827</v>
      </c>
      <c r="H314" s="6">
        <v>0.39130434782608697</v>
      </c>
      <c r="I314" s="6">
        <v>2.1413043478260869</v>
      </c>
      <c r="J314" s="6">
        <v>0</v>
      </c>
      <c r="K314" s="6">
        <v>0</v>
      </c>
      <c r="L314" s="6">
        <v>10.923913043478262</v>
      </c>
      <c r="M314" s="6">
        <v>4.3206521739130439</v>
      </c>
      <c r="N314" s="6">
        <v>4.8179347826086953</v>
      </c>
      <c r="O314" s="6">
        <f>SUM(NonNurse[[#This Row],[Qualified Social Work Staff Hours]],NonNurse[[#This Row],[Other Social Work Staff Hours]])/NonNurse[[#This Row],[MDS Census]]</f>
        <v>6.3124108416547781E-2</v>
      </c>
      <c r="P314" s="6">
        <v>4.8913043478260869</v>
      </c>
      <c r="Q314" s="6">
        <v>22.788043478260871</v>
      </c>
      <c r="R314" s="6">
        <f>SUM(NonNurse[[#This Row],[Qualified Activities Professional Hours]],NonNurse[[#This Row],[Other Activities Professional Hours]])/NonNurse[[#This Row],[MDS Census]]</f>
        <v>0.19119303250994821</v>
      </c>
      <c r="S314" s="6">
        <v>6.0625</v>
      </c>
      <c r="T314" s="6">
        <v>9.866847826086957</v>
      </c>
      <c r="U314" s="6">
        <v>0</v>
      </c>
      <c r="V314" s="6">
        <f>SUM(NonNurse[[#This Row],[Occupational Therapist Hours]],NonNurse[[#This Row],[OT Assistant Hours]],NonNurse[[#This Row],[OT Aide Hours]])/NonNurse[[#This Row],[MDS Census]]</f>
        <v>0.11003078309182371</v>
      </c>
      <c r="W314" s="6">
        <v>14.192934782608695</v>
      </c>
      <c r="X314" s="6">
        <v>7.0815217391304346</v>
      </c>
      <c r="Y314" s="6">
        <v>0.97826086956521741</v>
      </c>
      <c r="Z314" s="6">
        <f>SUM(NonNurse[[#This Row],[Physical Therapist (PT) Hours]],NonNurse[[#This Row],[PT Assistant Hours]],NonNurse[[#This Row],[PT Aide Hours]])/NonNurse[[#This Row],[MDS Census]]</f>
        <v>0.1537089871611983</v>
      </c>
      <c r="AA314" s="6">
        <v>0</v>
      </c>
      <c r="AB314" s="6">
        <v>0</v>
      </c>
      <c r="AC314" s="6">
        <v>0</v>
      </c>
      <c r="AD314" s="6">
        <v>87.978260869565219</v>
      </c>
      <c r="AE314" s="6">
        <v>0</v>
      </c>
      <c r="AF314" s="6">
        <v>0</v>
      </c>
      <c r="AG314" s="6">
        <v>0</v>
      </c>
      <c r="AH314" s="1">
        <v>395431</v>
      </c>
      <c r="AI314">
        <v>3</v>
      </c>
    </row>
    <row r="315" spans="1:35" x14ac:dyDescent="0.25">
      <c r="A315" t="s">
        <v>721</v>
      </c>
      <c r="B315" t="s">
        <v>153</v>
      </c>
      <c r="C315" t="s">
        <v>970</v>
      </c>
      <c r="D315" t="s">
        <v>778</v>
      </c>
      <c r="E315" s="6">
        <v>117.02816901408451</v>
      </c>
      <c r="F315" s="6">
        <v>0</v>
      </c>
      <c r="G315" s="6">
        <v>0</v>
      </c>
      <c r="H315" s="6">
        <v>0.49647887323943662</v>
      </c>
      <c r="I315" s="6">
        <v>0</v>
      </c>
      <c r="J315" s="6">
        <v>0</v>
      </c>
      <c r="K315" s="6">
        <v>0</v>
      </c>
      <c r="L315" s="6">
        <v>4.7943661971831002</v>
      </c>
      <c r="M315" s="6">
        <v>0</v>
      </c>
      <c r="N315" s="6">
        <v>0</v>
      </c>
      <c r="O315" s="6">
        <f>SUM(NonNurse[[#This Row],[Qualified Social Work Staff Hours]],NonNurse[[#This Row],[Other Social Work Staff Hours]])/NonNurse[[#This Row],[MDS Census]]</f>
        <v>0</v>
      </c>
      <c r="P315" s="6">
        <v>0</v>
      </c>
      <c r="Q315" s="6">
        <v>0</v>
      </c>
      <c r="R315" s="6">
        <f>SUM(NonNurse[[#This Row],[Qualified Activities Professional Hours]],NonNurse[[#This Row],[Other Activities Professional Hours]])/NonNurse[[#This Row],[MDS Census]]</f>
        <v>0</v>
      </c>
      <c r="S315" s="6">
        <v>5.0959154929577455</v>
      </c>
      <c r="T315" s="6">
        <v>8.1963380281690146</v>
      </c>
      <c r="U315" s="6">
        <v>0</v>
      </c>
      <c r="V315" s="6">
        <f>SUM(NonNurse[[#This Row],[Occupational Therapist Hours]],NonNurse[[#This Row],[OT Assistant Hours]],NonNurse[[#This Row],[OT Aide Hours]])/NonNurse[[#This Row],[MDS Census]]</f>
        <v>0.11358165844265254</v>
      </c>
      <c r="W315" s="6">
        <v>5.721126760563382</v>
      </c>
      <c r="X315" s="6">
        <v>7.444647887323943</v>
      </c>
      <c r="Y315" s="6">
        <v>0</v>
      </c>
      <c r="Z315" s="6">
        <f>SUM(NonNurse[[#This Row],[Physical Therapist (PT) Hours]],NonNurse[[#This Row],[PT Assistant Hours]],NonNurse[[#This Row],[PT Aide Hours]])/NonNurse[[#This Row],[MDS Census]]</f>
        <v>0.11250090263569623</v>
      </c>
      <c r="AA315" s="6">
        <v>0</v>
      </c>
      <c r="AB315" s="6">
        <v>0</v>
      </c>
      <c r="AC315" s="6">
        <v>0</v>
      </c>
      <c r="AD315" s="6">
        <v>0</v>
      </c>
      <c r="AE315" s="6">
        <v>0</v>
      </c>
      <c r="AF315" s="6">
        <v>0</v>
      </c>
      <c r="AG315" s="6">
        <v>0</v>
      </c>
      <c r="AH315" s="1">
        <v>395319</v>
      </c>
      <c r="AI315">
        <v>3</v>
      </c>
    </row>
    <row r="316" spans="1:35" x14ac:dyDescent="0.25">
      <c r="A316" t="s">
        <v>721</v>
      </c>
      <c r="B316" t="s">
        <v>597</v>
      </c>
      <c r="C316" t="s">
        <v>909</v>
      </c>
      <c r="D316" t="s">
        <v>763</v>
      </c>
      <c r="E316" s="6">
        <v>69.565217391304344</v>
      </c>
      <c r="F316" s="6">
        <v>5.2173913043478262</v>
      </c>
      <c r="G316" s="6">
        <v>0</v>
      </c>
      <c r="H316" s="6">
        <v>0</v>
      </c>
      <c r="I316" s="6">
        <v>2</v>
      </c>
      <c r="J316" s="6">
        <v>0</v>
      </c>
      <c r="K316" s="6">
        <v>0</v>
      </c>
      <c r="L316" s="6">
        <v>5.0621739130434795</v>
      </c>
      <c r="M316" s="6">
        <v>8.0951086956521738</v>
      </c>
      <c r="N316" s="6">
        <v>5.5869565217391308</v>
      </c>
      <c r="O316" s="6">
        <f>SUM(NonNurse[[#This Row],[Qualified Social Work Staff Hours]],NonNurse[[#This Row],[Other Social Work Staff Hours]])/NonNurse[[#This Row],[MDS Census]]</f>
        <v>0.19667968750000001</v>
      </c>
      <c r="P316" s="6">
        <v>4.7826086956521738</v>
      </c>
      <c r="Q316" s="6">
        <v>17.190217391304348</v>
      </c>
      <c r="R316" s="6">
        <f>SUM(NonNurse[[#This Row],[Qualified Activities Professional Hours]],NonNurse[[#This Row],[Other Activities Professional Hours]])/NonNurse[[#This Row],[MDS Census]]</f>
        <v>0.31585937500000005</v>
      </c>
      <c r="S316" s="6">
        <v>5.0441304347826099</v>
      </c>
      <c r="T316" s="6">
        <v>9.4335869565217454</v>
      </c>
      <c r="U316" s="6">
        <v>0</v>
      </c>
      <c r="V316" s="6">
        <f>SUM(NonNurse[[#This Row],[Occupational Therapist Hours]],NonNurse[[#This Row],[OT Assistant Hours]],NonNurse[[#This Row],[OT Aide Hours]])/NonNurse[[#This Row],[MDS Census]]</f>
        <v>0.20811718750000013</v>
      </c>
      <c r="W316" s="6">
        <v>5.1685869565217413</v>
      </c>
      <c r="X316" s="6">
        <v>6.6431521739130428</v>
      </c>
      <c r="Y316" s="6">
        <v>0</v>
      </c>
      <c r="Z316" s="6">
        <f>SUM(NonNurse[[#This Row],[Physical Therapist (PT) Hours]],NonNurse[[#This Row],[PT Assistant Hours]],NonNurse[[#This Row],[PT Aide Hours]])/NonNurse[[#This Row],[MDS Census]]</f>
        <v>0.16979375000000002</v>
      </c>
      <c r="AA316" s="6">
        <v>0</v>
      </c>
      <c r="AB316" s="6">
        <v>0</v>
      </c>
      <c r="AC316" s="6">
        <v>0</v>
      </c>
      <c r="AD316" s="6">
        <v>0</v>
      </c>
      <c r="AE316" s="6">
        <v>3.1956521739130435</v>
      </c>
      <c r="AF316" s="6">
        <v>0</v>
      </c>
      <c r="AG316" s="6">
        <v>0</v>
      </c>
      <c r="AH316" s="1">
        <v>395996</v>
      </c>
      <c r="AI316">
        <v>3</v>
      </c>
    </row>
    <row r="317" spans="1:35" x14ac:dyDescent="0.25">
      <c r="A317" t="s">
        <v>721</v>
      </c>
      <c r="B317" t="s">
        <v>81</v>
      </c>
      <c r="C317" t="s">
        <v>931</v>
      </c>
      <c r="D317" t="s">
        <v>779</v>
      </c>
      <c r="E317" s="6">
        <v>118.10869565217391</v>
      </c>
      <c r="F317" s="6">
        <v>4.8260869565217392</v>
      </c>
      <c r="G317" s="6">
        <v>0.28695652173913011</v>
      </c>
      <c r="H317" s="6">
        <v>0.20728260869565218</v>
      </c>
      <c r="I317" s="6">
        <v>5.2391304347826084</v>
      </c>
      <c r="J317" s="6">
        <v>0</v>
      </c>
      <c r="K317" s="6">
        <v>0</v>
      </c>
      <c r="L317" s="6">
        <v>5.3281521739130451</v>
      </c>
      <c r="M317" s="6">
        <v>5.5734782608695648</v>
      </c>
      <c r="N317" s="6">
        <v>5.9278260869565242</v>
      </c>
      <c r="O317" s="6">
        <f>SUM(NonNurse[[#This Row],[Qualified Social Work Staff Hours]],NonNurse[[#This Row],[Other Social Work Staff Hours]])/NonNurse[[#This Row],[MDS Census]]</f>
        <v>9.7378980305540236E-2</v>
      </c>
      <c r="P317" s="6">
        <v>7.3542391304347827</v>
      </c>
      <c r="Q317" s="6">
        <v>12.130108695652179</v>
      </c>
      <c r="R317" s="6">
        <f>SUM(NonNurse[[#This Row],[Qualified Activities Professional Hours]],NonNurse[[#This Row],[Other Activities Professional Hours]])/NonNurse[[#This Row],[MDS Census]]</f>
        <v>0.16496963003865273</v>
      </c>
      <c r="S317" s="6">
        <v>4.4069565217391302</v>
      </c>
      <c r="T317" s="6">
        <v>13.396739130434778</v>
      </c>
      <c r="U317" s="6">
        <v>0</v>
      </c>
      <c r="V317" s="6">
        <f>SUM(NonNurse[[#This Row],[Occupational Therapist Hours]],NonNurse[[#This Row],[OT Assistant Hours]],NonNurse[[#This Row],[OT Aide Hours]])/NonNurse[[#This Row],[MDS Census]]</f>
        <v>0.15073992269464381</v>
      </c>
      <c r="W317" s="6">
        <v>8.9494565217391351</v>
      </c>
      <c r="X317" s="6">
        <v>9.0298913043478279</v>
      </c>
      <c r="Y317" s="6">
        <v>0</v>
      </c>
      <c r="Z317" s="6">
        <f>SUM(NonNurse[[#This Row],[Physical Therapist (PT) Hours]],NonNurse[[#This Row],[PT Assistant Hours]],NonNurse[[#This Row],[PT Aide Hours]])/NonNurse[[#This Row],[MDS Census]]</f>
        <v>0.15222713049880368</v>
      </c>
      <c r="AA317" s="6">
        <v>0</v>
      </c>
      <c r="AB317" s="6">
        <v>0</v>
      </c>
      <c r="AC317" s="6">
        <v>0</v>
      </c>
      <c r="AD317" s="6">
        <v>0</v>
      </c>
      <c r="AE317" s="6">
        <v>5.9891304347826084</v>
      </c>
      <c r="AF317" s="6">
        <v>0</v>
      </c>
      <c r="AG317" s="6">
        <v>0</v>
      </c>
      <c r="AH317" s="1">
        <v>395172</v>
      </c>
      <c r="AI317">
        <v>3</v>
      </c>
    </row>
    <row r="318" spans="1:35" x14ac:dyDescent="0.25">
      <c r="A318" t="s">
        <v>721</v>
      </c>
      <c r="B318" t="s">
        <v>378</v>
      </c>
      <c r="C318" t="s">
        <v>951</v>
      </c>
      <c r="D318" t="s">
        <v>777</v>
      </c>
      <c r="E318" s="6">
        <v>79.684782608695656</v>
      </c>
      <c r="F318" s="6">
        <v>5.1304347826086953</v>
      </c>
      <c r="G318" s="6">
        <v>0.14347826086956506</v>
      </c>
      <c r="H318" s="6">
        <v>0.14315217391304347</v>
      </c>
      <c r="I318" s="6">
        <v>2</v>
      </c>
      <c r="J318" s="6">
        <v>0</v>
      </c>
      <c r="K318" s="6">
        <v>0</v>
      </c>
      <c r="L318" s="6">
        <v>9.3477173913043483</v>
      </c>
      <c r="M318" s="6">
        <v>0</v>
      </c>
      <c r="N318" s="6">
        <v>10.862608695652172</v>
      </c>
      <c r="O318" s="6">
        <f>SUM(NonNurse[[#This Row],[Qualified Social Work Staff Hours]],NonNurse[[#This Row],[Other Social Work Staff Hours]])/NonNurse[[#This Row],[MDS Census]]</f>
        <v>0.13631973809848585</v>
      </c>
      <c r="P318" s="6">
        <v>5.5330434782608693</v>
      </c>
      <c r="Q318" s="6">
        <v>2.2254347826086955</v>
      </c>
      <c r="R318" s="6">
        <f>SUM(NonNurse[[#This Row],[Qualified Activities Professional Hours]],NonNurse[[#This Row],[Other Activities Professional Hours]])/NonNurse[[#This Row],[MDS Census]]</f>
        <v>9.736461601418632E-2</v>
      </c>
      <c r="S318" s="6">
        <v>3.8841304347826071</v>
      </c>
      <c r="T318" s="6">
        <v>8.4401086956521745</v>
      </c>
      <c r="U318" s="6">
        <v>0</v>
      </c>
      <c r="V318" s="6">
        <f>SUM(NonNurse[[#This Row],[Occupational Therapist Hours]],NonNurse[[#This Row],[OT Assistant Hours]],NonNurse[[#This Row],[OT Aide Hours]])/NonNurse[[#This Row],[MDS Census]]</f>
        <v>0.15466239257945708</v>
      </c>
      <c r="W318" s="6">
        <v>4.26</v>
      </c>
      <c r="X318" s="6">
        <v>8.883804347826084</v>
      </c>
      <c r="Y318" s="6">
        <v>0</v>
      </c>
      <c r="Z318" s="6">
        <f>SUM(NonNurse[[#This Row],[Physical Therapist (PT) Hours]],NonNurse[[#This Row],[PT Assistant Hours]],NonNurse[[#This Row],[PT Aide Hours]])/NonNurse[[#This Row],[MDS Census]]</f>
        <v>0.16494748329013773</v>
      </c>
      <c r="AA318" s="6">
        <v>0</v>
      </c>
      <c r="AB318" s="6">
        <v>0</v>
      </c>
      <c r="AC318" s="6">
        <v>0</v>
      </c>
      <c r="AD318" s="6">
        <v>0</v>
      </c>
      <c r="AE318" s="6">
        <v>0</v>
      </c>
      <c r="AF318" s="6">
        <v>0</v>
      </c>
      <c r="AG318" s="6">
        <v>0</v>
      </c>
      <c r="AH318" s="1">
        <v>395636</v>
      </c>
      <c r="AI318">
        <v>3</v>
      </c>
    </row>
    <row r="319" spans="1:35" x14ac:dyDescent="0.25">
      <c r="A319" t="s">
        <v>721</v>
      </c>
      <c r="B319" t="s">
        <v>660</v>
      </c>
      <c r="C319" t="s">
        <v>821</v>
      </c>
      <c r="D319" t="s">
        <v>761</v>
      </c>
      <c r="E319" s="6">
        <v>41.456521739130437</v>
      </c>
      <c r="F319" s="6">
        <v>5.4782608695652177</v>
      </c>
      <c r="G319" s="6">
        <v>3.2608695652173912E-2</v>
      </c>
      <c r="H319" s="6">
        <v>0.27173913043478259</v>
      </c>
      <c r="I319" s="6">
        <v>1.8152173913043479</v>
      </c>
      <c r="J319" s="6">
        <v>0</v>
      </c>
      <c r="K319" s="6">
        <v>0</v>
      </c>
      <c r="L319" s="6">
        <v>1.1684782608695652</v>
      </c>
      <c r="M319" s="6">
        <v>5.1510869565217385</v>
      </c>
      <c r="N319" s="6">
        <v>0</v>
      </c>
      <c r="O319" s="6">
        <f>SUM(NonNurse[[#This Row],[Qualified Social Work Staff Hours]],NonNurse[[#This Row],[Other Social Work Staff Hours]])/NonNurse[[#This Row],[MDS Census]]</f>
        <v>0.12425275301520711</v>
      </c>
      <c r="P319" s="6">
        <v>4.5652173913043477</v>
      </c>
      <c r="Q319" s="6">
        <v>6.4638043478260876</v>
      </c>
      <c r="R319" s="6">
        <f>SUM(NonNurse[[#This Row],[Qualified Activities Professional Hours]],NonNurse[[#This Row],[Other Activities Professional Hours]])/NonNurse[[#This Row],[MDS Census]]</f>
        <v>0.26603828002097535</v>
      </c>
      <c r="S319" s="6">
        <v>1.4103260869565217</v>
      </c>
      <c r="T319" s="6">
        <v>5.9184782608695654</v>
      </c>
      <c r="U319" s="6">
        <v>0</v>
      </c>
      <c r="V319" s="6">
        <f>SUM(NonNurse[[#This Row],[Occupational Therapist Hours]],NonNurse[[#This Row],[OT Assistant Hours]],NonNurse[[#This Row],[OT Aide Hours]])/NonNurse[[#This Row],[MDS Census]]</f>
        <v>0.17678290508652333</v>
      </c>
      <c r="W319" s="6">
        <v>2.0244565217391304</v>
      </c>
      <c r="X319" s="6">
        <v>4.0652173913043477</v>
      </c>
      <c r="Y319" s="6">
        <v>0</v>
      </c>
      <c r="Z319" s="6">
        <f>SUM(NonNurse[[#This Row],[Physical Therapist (PT) Hours]],NonNurse[[#This Row],[PT Assistant Hours]],NonNurse[[#This Row],[PT Aide Hours]])/NonNurse[[#This Row],[MDS Census]]</f>
        <v>0.14689302569480861</v>
      </c>
      <c r="AA319" s="6">
        <v>0</v>
      </c>
      <c r="AB319" s="6">
        <v>0</v>
      </c>
      <c r="AC319" s="6">
        <v>0</v>
      </c>
      <c r="AD319" s="6">
        <v>0</v>
      </c>
      <c r="AE319" s="6">
        <v>0.73913043478260865</v>
      </c>
      <c r="AF319" s="6">
        <v>0</v>
      </c>
      <c r="AG319" s="6">
        <v>0</v>
      </c>
      <c r="AH319" s="1">
        <v>396128</v>
      </c>
      <c r="AI319">
        <v>3</v>
      </c>
    </row>
    <row r="320" spans="1:35" x14ac:dyDescent="0.25">
      <c r="A320" t="s">
        <v>721</v>
      </c>
      <c r="B320" t="s">
        <v>635</v>
      </c>
      <c r="C320" t="s">
        <v>847</v>
      </c>
      <c r="D320" t="s">
        <v>795</v>
      </c>
      <c r="E320" s="6">
        <v>39.815217391304351</v>
      </c>
      <c r="F320" s="6">
        <v>9.1257608695652177</v>
      </c>
      <c r="G320" s="6">
        <v>0.11956521739130435</v>
      </c>
      <c r="H320" s="6">
        <v>0.11956521739130435</v>
      </c>
      <c r="I320" s="6">
        <v>4.9782608695652177</v>
      </c>
      <c r="J320" s="6">
        <v>0.66304347826086951</v>
      </c>
      <c r="K320" s="6">
        <v>0</v>
      </c>
      <c r="L320" s="6">
        <v>0.7219565217391305</v>
      </c>
      <c r="M320" s="6">
        <v>5.3043478260869561</v>
      </c>
      <c r="N320" s="6">
        <v>0</v>
      </c>
      <c r="O320" s="6">
        <f>SUM(NonNurse[[#This Row],[Qualified Social Work Staff Hours]],NonNurse[[#This Row],[Other Social Work Staff Hours]])/NonNurse[[#This Row],[MDS Census]]</f>
        <v>0.13322413322413321</v>
      </c>
      <c r="P320" s="6">
        <v>4.8253260869565215</v>
      </c>
      <c r="Q320" s="6">
        <v>1.7934782608695652</v>
      </c>
      <c r="R320" s="6">
        <f>SUM(NonNurse[[#This Row],[Qualified Activities Professional Hours]],NonNurse[[#This Row],[Other Activities Professional Hours]])/NonNurse[[#This Row],[MDS Census]]</f>
        <v>0.16623805623805624</v>
      </c>
      <c r="S320" s="6">
        <v>3.7275000000000005</v>
      </c>
      <c r="T320" s="6">
        <v>0</v>
      </c>
      <c r="U320" s="6">
        <v>0</v>
      </c>
      <c r="V320" s="6">
        <f>SUM(NonNurse[[#This Row],[Occupational Therapist Hours]],NonNurse[[#This Row],[OT Assistant Hours]],NonNurse[[#This Row],[OT Aide Hours]])/NonNurse[[#This Row],[MDS Census]]</f>
        <v>9.3619983619983624E-2</v>
      </c>
      <c r="W320" s="6">
        <v>4.8895652173913042</v>
      </c>
      <c r="X320" s="6">
        <v>3.7641304347826092</v>
      </c>
      <c r="Y320" s="6">
        <v>0</v>
      </c>
      <c r="Z320" s="6">
        <f>SUM(NonNurse[[#This Row],[Physical Therapist (PT) Hours]],NonNurse[[#This Row],[PT Assistant Hours]],NonNurse[[#This Row],[PT Aide Hours]])/NonNurse[[#This Row],[MDS Census]]</f>
        <v>0.21734643734643735</v>
      </c>
      <c r="AA320" s="6">
        <v>0</v>
      </c>
      <c r="AB320" s="6">
        <v>0</v>
      </c>
      <c r="AC320" s="6">
        <v>0</v>
      </c>
      <c r="AD320" s="6">
        <v>0</v>
      </c>
      <c r="AE320" s="6">
        <v>0</v>
      </c>
      <c r="AF320" s="6">
        <v>0</v>
      </c>
      <c r="AG320" s="6">
        <v>0</v>
      </c>
      <c r="AH320" s="1">
        <v>396088</v>
      </c>
      <c r="AI320">
        <v>3</v>
      </c>
    </row>
    <row r="321" spans="1:35" x14ac:dyDescent="0.25">
      <c r="A321" t="s">
        <v>721</v>
      </c>
      <c r="B321" t="s">
        <v>533</v>
      </c>
      <c r="C321" t="s">
        <v>881</v>
      </c>
      <c r="D321" t="s">
        <v>774</v>
      </c>
      <c r="E321" s="6">
        <v>150.66304347826087</v>
      </c>
      <c r="F321" s="6">
        <v>5.0434782608695654</v>
      </c>
      <c r="G321" s="6">
        <v>0.51086956521739135</v>
      </c>
      <c r="H321" s="6">
        <v>1.3722826086956521</v>
      </c>
      <c r="I321" s="6">
        <v>4.1086956521739131</v>
      </c>
      <c r="J321" s="6">
        <v>0</v>
      </c>
      <c r="K321" s="6">
        <v>0</v>
      </c>
      <c r="L321" s="6">
        <v>3.722826086956522</v>
      </c>
      <c r="M321" s="6">
        <v>3.5842391304347827</v>
      </c>
      <c r="N321" s="6">
        <v>3.3043478260869565</v>
      </c>
      <c r="O321" s="6">
        <f>SUM(NonNurse[[#This Row],[Qualified Social Work Staff Hours]],NonNurse[[#This Row],[Other Social Work Staff Hours]])/NonNurse[[#This Row],[MDS Census]]</f>
        <v>4.5721809393261668E-2</v>
      </c>
      <c r="P321" s="6">
        <v>10.445652173913043</v>
      </c>
      <c r="Q321" s="6">
        <v>8.2228260869565215</v>
      </c>
      <c r="R321" s="6">
        <f>SUM(NonNurse[[#This Row],[Qualified Activities Professional Hours]],NonNurse[[#This Row],[Other Activities Professional Hours]])/NonNurse[[#This Row],[MDS Census]]</f>
        <v>0.12390880888824758</v>
      </c>
      <c r="S321" s="6">
        <v>6.1694565217391286</v>
      </c>
      <c r="T321" s="6">
        <v>4.2556521739130435</v>
      </c>
      <c r="U321" s="6">
        <v>0</v>
      </c>
      <c r="V321" s="6">
        <f>SUM(NonNurse[[#This Row],[Occupational Therapist Hours]],NonNurse[[#This Row],[OT Assistant Hours]],NonNurse[[#This Row],[OT Aide Hours]])/NonNurse[[#This Row],[MDS Census]]</f>
        <v>6.9194863285477221E-2</v>
      </c>
      <c r="W321" s="6">
        <v>4.9096739130434779</v>
      </c>
      <c r="X321" s="6">
        <v>3.5289130434782612</v>
      </c>
      <c r="Y321" s="6">
        <v>0</v>
      </c>
      <c r="Z321" s="6">
        <f>SUM(NonNurse[[#This Row],[Physical Therapist (PT) Hours]],NonNurse[[#This Row],[PT Assistant Hours]],NonNurse[[#This Row],[PT Aide Hours]])/NonNurse[[#This Row],[MDS Census]]</f>
        <v>5.6009667412163622E-2</v>
      </c>
      <c r="AA321" s="6">
        <v>0</v>
      </c>
      <c r="AB321" s="6">
        <v>0</v>
      </c>
      <c r="AC321" s="6">
        <v>0</v>
      </c>
      <c r="AD321" s="6">
        <v>0</v>
      </c>
      <c r="AE321" s="6">
        <v>0</v>
      </c>
      <c r="AF321" s="6">
        <v>0</v>
      </c>
      <c r="AG321" s="6">
        <v>0</v>
      </c>
      <c r="AH321" s="1">
        <v>395865</v>
      </c>
      <c r="AI321">
        <v>3</v>
      </c>
    </row>
    <row r="322" spans="1:35" x14ac:dyDescent="0.25">
      <c r="A322" t="s">
        <v>721</v>
      </c>
      <c r="B322" t="s">
        <v>617</v>
      </c>
      <c r="C322" t="s">
        <v>802</v>
      </c>
      <c r="D322" t="s">
        <v>758</v>
      </c>
      <c r="E322" s="6">
        <v>81.097826086956516</v>
      </c>
      <c r="F322" s="6">
        <v>5</v>
      </c>
      <c r="G322" s="6">
        <v>0.31413043478260871</v>
      </c>
      <c r="H322" s="6">
        <v>0.62282608695652175</v>
      </c>
      <c r="I322" s="6">
        <v>2.0652173913043477</v>
      </c>
      <c r="J322" s="6">
        <v>0</v>
      </c>
      <c r="K322" s="6">
        <v>0</v>
      </c>
      <c r="L322" s="6">
        <v>4.8369565217391308</v>
      </c>
      <c r="M322" s="6">
        <v>9.7717391304347831</v>
      </c>
      <c r="N322" s="6">
        <v>0</v>
      </c>
      <c r="O322" s="6">
        <f>SUM(NonNurse[[#This Row],[Qualified Social Work Staff Hours]],NonNurse[[#This Row],[Other Social Work Staff Hours]])/NonNurse[[#This Row],[MDS Census]]</f>
        <v>0.12049323147031231</v>
      </c>
      <c r="P322" s="6">
        <v>0</v>
      </c>
      <c r="Q322" s="6">
        <v>0</v>
      </c>
      <c r="R322" s="6">
        <f>SUM(NonNurse[[#This Row],[Qualified Activities Professional Hours]],NonNurse[[#This Row],[Other Activities Professional Hours]])/NonNurse[[#This Row],[MDS Census]]</f>
        <v>0</v>
      </c>
      <c r="S322" s="6">
        <v>4.1086956521739131</v>
      </c>
      <c r="T322" s="6">
        <v>9.3097826086956523</v>
      </c>
      <c r="U322" s="6">
        <v>0</v>
      </c>
      <c r="V322" s="6">
        <f>SUM(NonNurse[[#This Row],[Occupational Therapist Hours]],NonNurse[[#This Row],[OT Assistant Hours]],NonNurse[[#This Row],[OT Aide Hours]])/NonNurse[[#This Row],[MDS Census]]</f>
        <v>0.1654603940490551</v>
      </c>
      <c r="W322" s="6">
        <v>0</v>
      </c>
      <c r="X322" s="6">
        <v>0</v>
      </c>
      <c r="Y322" s="6">
        <v>29.010869565217391</v>
      </c>
      <c r="Z322" s="6">
        <f>SUM(NonNurse[[#This Row],[Physical Therapist (PT) Hours]],NonNurse[[#This Row],[PT Assistant Hours]],NonNurse[[#This Row],[PT Aide Hours]])/NonNurse[[#This Row],[MDS Census]]</f>
        <v>0.35772684626725643</v>
      </c>
      <c r="AA322" s="6">
        <v>0</v>
      </c>
      <c r="AB322" s="6">
        <v>4.9239130434782608</v>
      </c>
      <c r="AC322" s="6">
        <v>0</v>
      </c>
      <c r="AD322" s="6">
        <v>0</v>
      </c>
      <c r="AE322" s="6">
        <v>0</v>
      </c>
      <c r="AF322" s="6">
        <v>0</v>
      </c>
      <c r="AG322" s="6">
        <v>0.67391304347826086</v>
      </c>
      <c r="AH322" s="1">
        <v>396064</v>
      </c>
      <c r="AI322">
        <v>3</v>
      </c>
    </row>
    <row r="323" spans="1:35" x14ac:dyDescent="0.25">
      <c r="A323" t="s">
        <v>721</v>
      </c>
      <c r="B323" t="s">
        <v>467</v>
      </c>
      <c r="C323" t="s">
        <v>905</v>
      </c>
      <c r="D323" t="s">
        <v>768</v>
      </c>
      <c r="E323" s="6">
        <v>61.695652173913047</v>
      </c>
      <c r="F323" s="6">
        <v>4.6956521739130439</v>
      </c>
      <c r="G323" s="6">
        <v>0.29891304347826086</v>
      </c>
      <c r="H323" s="6">
        <v>0.55706521739130432</v>
      </c>
      <c r="I323" s="6">
        <v>9.695652173913043</v>
      </c>
      <c r="J323" s="6">
        <v>0</v>
      </c>
      <c r="K323" s="6">
        <v>0</v>
      </c>
      <c r="L323" s="6">
        <v>8.6661956521739132</v>
      </c>
      <c r="M323" s="6">
        <v>5.2771739130434785</v>
      </c>
      <c r="N323" s="6">
        <v>0</v>
      </c>
      <c r="O323" s="6">
        <f>SUM(NonNurse[[#This Row],[Qualified Social Work Staff Hours]],NonNurse[[#This Row],[Other Social Work Staff Hours]])/NonNurse[[#This Row],[MDS Census]]</f>
        <v>8.5535588442565189E-2</v>
      </c>
      <c r="P323" s="6">
        <v>4.6847826086956523</v>
      </c>
      <c r="Q323" s="6">
        <v>19.258152173913043</v>
      </c>
      <c r="R323" s="6">
        <f>SUM(NonNurse[[#This Row],[Qualified Activities Professional Hours]],NonNurse[[#This Row],[Other Activities Professional Hours]])/NonNurse[[#This Row],[MDS Census]]</f>
        <v>0.38808139534883718</v>
      </c>
      <c r="S323" s="6">
        <v>5.4461956521739134</v>
      </c>
      <c r="T323" s="6">
        <v>8.6955434782608716</v>
      </c>
      <c r="U323" s="6">
        <v>0</v>
      </c>
      <c r="V323" s="6">
        <f>SUM(NonNurse[[#This Row],[Occupational Therapist Hours]],NonNurse[[#This Row],[OT Assistant Hours]],NonNurse[[#This Row],[OT Aide Hours]])/NonNurse[[#This Row],[MDS Census]]</f>
        <v>0.22921775898520089</v>
      </c>
      <c r="W323" s="6">
        <v>7.3127173913043473</v>
      </c>
      <c r="X323" s="6">
        <v>7.1344565217391294</v>
      </c>
      <c r="Y323" s="6">
        <v>0</v>
      </c>
      <c r="Z323" s="6">
        <f>SUM(NonNurse[[#This Row],[Physical Therapist (PT) Hours]],NonNurse[[#This Row],[PT Assistant Hours]],NonNurse[[#This Row],[PT Aide Hours]])/NonNurse[[#This Row],[MDS Census]]</f>
        <v>0.234168428470754</v>
      </c>
      <c r="AA323" s="6">
        <v>0</v>
      </c>
      <c r="AB323" s="6">
        <v>0</v>
      </c>
      <c r="AC323" s="6">
        <v>0</v>
      </c>
      <c r="AD323" s="6">
        <v>0</v>
      </c>
      <c r="AE323" s="6">
        <v>0</v>
      </c>
      <c r="AF323" s="6">
        <v>0</v>
      </c>
      <c r="AG323" s="6">
        <v>0</v>
      </c>
      <c r="AH323" s="1">
        <v>395765</v>
      </c>
      <c r="AI323">
        <v>3</v>
      </c>
    </row>
    <row r="324" spans="1:35" x14ac:dyDescent="0.25">
      <c r="A324" t="s">
        <v>721</v>
      </c>
      <c r="B324" t="s">
        <v>274</v>
      </c>
      <c r="C324" t="s">
        <v>981</v>
      </c>
      <c r="D324" t="s">
        <v>736</v>
      </c>
      <c r="E324" s="6">
        <v>114.84782608695652</v>
      </c>
      <c r="F324" s="6">
        <v>5.7391304347826084</v>
      </c>
      <c r="G324" s="6">
        <v>0</v>
      </c>
      <c r="H324" s="6">
        <v>0</v>
      </c>
      <c r="I324" s="6">
        <v>0</v>
      </c>
      <c r="J324" s="6">
        <v>0</v>
      </c>
      <c r="K324" s="6">
        <v>0</v>
      </c>
      <c r="L324" s="6">
        <v>5.2734782608695641</v>
      </c>
      <c r="M324" s="6">
        <v>8.6266304347826086</v>
      </c>
      <c r="N324" s="6">
        <v>0</v>
      </c>
      <c r="O324" s="6">
        <f>SUM(NonNurse[[#This Row],[Qualified Social Work Staff Hours]],NonNurse[[#This Row],[Other Social Work Staff Hours]])/NonNurse[[#This Row],[MDS Census]]</f>
        <v>7.5113571834185128E-2</v>
      </c>
      <c r="P324" s="6">
        <v>5.5217391304347823</v>
      </c>
      <c r="Q324" s="6">
        <v>14.769021739130435</v>
      </c>
      <c r="R324" s="6">
        <f>SUM(NonNurse[[#This Row],[Qualified Activities Professional Hours]],NonNurse[[#This Row],[Other Activities Professional Hours]])/NonNurse[[#This Row],[MDS Census]]</f>
        <v>0.17667518455423056</v>
      </c>
      <c r="S324" s="6">
        <v>5.446521739130433</v>
      </c>
      <c r="T324" s="6">
        <v>9.7189130434782598</v>
      </c>
      <c r="U324" s="6">
        <v>0</v>
      </c>
      <c r="V324" s="6">
        <f>SUM(NonNurse[[#This Row],[Occupational Therapist Hours]],NonNurse[[#This Row],[OT Assistant Hours]],NonNurse[[#This Row],[OT Aide Hours]])/NonNurse[[#This Row],[MDS Census]]</f>
        <v>0.13204807874313834</v>
      </c>
      <c r="W324" s="6">
        <v>10.855652173913043</v>
      </c>
      <c r="X324" s="6">
        <v>6.033043478260872</v>
      </c>
      <c r="Y324" s="6">
        <v>0</v>
      </c>
      <c r="Z324" s="6">
        <f>SUM(NonNurse[[#This Row],[Physical Therapist (PT) Hours]],NonNurse[[#This Row],[PT Assistant Hours]],NonNurse[[#This Row],[PT Aide Hours]])/NonNurse[[#This Row],[MDS Census]]</f>
        <v>0.1470528109028961</v>
      </c>
      <c r="AA324" s="6">
        <v>0</v>
      </c>
      <c r="AB324" s="6">
        <v>0</v>
      </c>
      <c r="AC324" s="6">
        <v>0</v>
      </c>
      <c r="AD324" s="6">
        <v>0</v>
      </c>
      <c r="AE324" s="6">
        <v>2.7282608695652173</v>
      </c>
      <c r="AF324" s="6">
        <v>0</v>
      </c>
      <c r="AG324" s="6">
        <v>0</v>
      </c>
      <c r="AH324" s="1">
        <v>395483</v>
      </c>
      <c r="AI324">
        <v>3</v>
      </c>
    </row>
    <row r="325" spans="1:35" x14ac:dyDescent="0.25">
      <c r="A325" t="s">
        <v>721</v>
      </c>
      <c r="B325" t="s">
        <v>371</v>
      </c>
      <c r="C325" t="s">
        <v>915</v>
      </c>
      <c r="D325" t="s">
        <v>772</v>
      </c>
      <c r="E325" s="6">
        <v>52.554347826086953</v>
      </c>
      <c r="F325" s="6">
        <v>4.9565217391304346</v>
      </c>
      <c r="G325" s="6">
        <v>0.19565217391304349</v>
      </c>
      <c r="H325" s="6">
        <v>0.2608695652173913</v>
      </c>
      <c r="I325" s="6">
        <v>7.9347826086956523</v>
      </c>
      <c r="J325" s="6">
        <v>0</v>
      </c>
      <c r="K325" s="6">
        <v>0</v>
      </c>
      <c r="L325" s="6">
        <v>2.6702173913043481</v>
      </c>
      <c r="M325" s="6">
        <v>0</v>
      </c>
      <c r="N325" s="6">
        <v>4.6956521739130439</v>
      </c>
      <c r="O325" s="6">
        <f>SUM(NonNurse[[#This Row],[Qualified Social Work Staff Hours]],NonNurse[[#This Row],[Other Social Work Staff Hours]])/NonNurse[[#This Row],[MDS Census]]</f>
        <v>8.9348500517063098E-2</v>
      </c>
      <c r="P325" s="6">
        <v>4.2282608695652177</v>
      </c>
      <c r="Q325" s="6">
        <v>11.027173913043478</v>
      </c>
      <c r="R325" s="6">
        <f>SUM(NonNurse[[#This Row],[Qualified Activities Professional Hours]],NonNurse[[#This Row],[Other Activities Professional Hours]])/NonNurse[[#This Row],[MDS Census]]</f>
        <v>0.29027921406411583</v>
      </c>
      <c r="S325" s="6">
        <v>5.5048913043478258</v>
      </c>
      <c r="T325" s="6">
        <v>4.563695652173914</v>
      </c>
      <c r="U325" s="6">
        <v>0</v>
      </c>
      <c r="V325" s="6">
        <f>SUM(NonNurse[[#This Row],[Occupational Therapist Hours]],NonNurse[[#This Row],[OT Assistant Hours]],NonNurse[[#This Row],[OT Aide Hours]])/NonNurse[[#This Row],[MDS Census]]</f>
        <v>0.19158428128231647</v>
      </c>
      <c r="W325" s="6">
        <v>1.6246739130434786</v>
      </c>
      <c r="X325" s="6">
        <v>3.7343478260869567</v>
      </c>
      <c r="Y325" s="6">
        <v>0</v>
      </c>
      <c r="Z325" s="6">
        <f>SUM(NonNurse[[#This Row],[Physical Therapist (PT) Hours]],NonNurse[[#This Row],[PT Assistant Hours]],NonNurse[[#This Row],[PT Aide Hours]])/NonNurse[[#This Row],[MDS Census]]</f>
        <v>0.10197104446742504</v>
      </c>
      <c r="AA325" s="6">
        <v>0</v>
      </c>
      <c r="AB325" s="6">
        <v>0</v>
      </c>
      <c r="AC325" s="6">
        <v>0</v>
      </c>
      <c r="AD325" s="6">
        <v>0</v>
      </c>
      <c r="AE325" s="6">
        <v>0</v>
      </c>
      <c r="AF325" s="6">
        <v>0</v>
      </c>
      <c r="AG325" s="6">
        <v>0</v>
      </c>
      <c r="AH325" s="1">
        <v>395625</v>
      </c>
      <c r="AI325">
        <v>3</v>
      </c>
    </row>
    <row r="326" spans="1:35" x14ac:dyDescent="0.25">
      <c r="A326" t="s">
        <v>721</v>
      </c>
      <c r="B326" t="s">
        <v>324</v>
      </c>
      <c r="C326" t="s">
        <v>856</v>
      </c>
      <c r="D326" t="s">
        <v>761</v>
      </c>
      <c r="E326" s="6">
        <v>337.35211267605632</v>
      </c>
      <c r="F326" s="6">
        <v>4.330985915492958</v>
      </c>
      <c r="G326" s="6">
        <v>0.66549295774647876</v>
      </c>
      <c r="H326" s="6">
        <v>1.7535211267605635</v>
      </c>
      <c r="I326" s="6">
        <v>12.295774647887324</v>
      </c>
      <c r="J326" s="6">
        <v>0</v>
      </c>
      <c r="K326" s="6">
        <v>0</v>
      </c>
      <c r="L326" s="6">
        <v>14.140140845070425</v>
      </c>
      <c r="M326" s="6">
        <v>33.065633802816905</v>
      </c>
      <c r="N326" s="6">
        <v>0</v>
      </c>
      <c r="O326" s="6">
        <f>SUM(NonNurse[[#This Row],[Qualified Social Work Staff Hours]],NonNurse[[#This Row],[Other Social Work Staff Hours]])/NonNurse[[#This Row],[MDS Census]]</f>
        <v>9.8015197060788262E-2</v>
      </c>
      <c r="P326" s="6">
        <v>10.687746478873242</v>
      </c>
      <c r="Q326" s="6">
        <v>8.6223943661971845</v>
      </c>
      <c r="R326" s="6">
        <f>SUM(NonNurse[[#This Row],[Qualified Activities Professional Hours]],NonNurse[[#This Row],[Other Activities Professional Hours]])/NonNurse[[#This Row],[MDS Census]]</f>
        <v>5.7240313961255868E-2</v>
      </c>
      <c r="S326" s="6">
        <v>18.17211267605634</v>
      </c>
      <c r="T326" s="6">
        <v>16.153239436619714</v>
      </c>
      <c r="U326" s="6">
        <v>0</v>
      </c>
      <c r="V326" s="6">
        <f>SUM(NonNurse[[#This Row],[Occupational Therapist Hours]],NonNurse[[#This Row],[OT Assistant Hours]],NonNurse[[#This Row],[OT Aide Hours]])/NonNurse[[#This Row],[MDS Census]]</f>
        <v>0.101749331997328</v>
      </c>
      <c r="W326" s="6">
        <v>10.18760563380282</v>
      </c>
      <c r="X326" s="6">
        <v>14.824084507042253</v>
      </c>
      <c r="Y326" s="6">
        <v>0.94366197183098588</v>
      </c>
      <c r="Z326" s="6">
        <f>SUM(NonNurse[[#This Row],[Physical Therapist (PT) Hours]],NonNurse[[#This Row],[PT Assistant Hours]],NonNurse[[#This Row],[PT Aide Hours]])/NonNurse[[#This Row],[MDS Census]]</f>
        <v>7.6938460253841018E-2</v>
      </c>
      <c r="AA326" s="6">
        <v>4.28169014084507</v>
      </c>
      <c r="AB326" s="6">
        <v>45.929577464788736</v>
      </c>
      <c r="AC326" s="6">
        <v>0</v>
      </c>
      <c r="AD326" s="6">
        <v>0</v>
      </c>
      <c r="AE326" s="6">
        <v>0</v>
      </c>
      <c r="AF326" s="6">
        <v>0</v>
      </c>
      <c r="AG326" s="6">
        <v>0</v>
      </c>
      <c r="AH326" s="1">
        <v>395560</v>
      </c>
      <c r="AI326">
        <v>3</v>
      </c>
    </row>
    <row r="327" spans="1:35" x14ac:dyDescent="0.25">
      <c r="A327" t="s">
        <v>721</v>
      </c>
      <c r="B327" t="s">
        <v>502</v>
      </c>
      <c r="C327" t="s">
        <v>1088</v>
      </c>
      <c r="D327" t="s">
        <v>736</v>
      </c>
      <c r="E327" s="6">
        <v>55.633802816901408</v>
      </c>
      <c r="F327" s="6">
        <v>4.542253521126761</v>
      </c>
      <c r="G327" s="6">
        <v>0.11267605633802817</v>
      </c>
      <c r="H327" s="6">
        <v>0.21830985915492956</v>
      </c>
      <c r="I327" s="6">
        <v>2.2535211267605635</v>
      </c>
      <c r="J327" s="6">
        <v>0</v>
      </c>
      <c r="K327" s="6">
        <v>0</v>
      </c>
      <c r="L327" s="6">
        <v>3.515211267605634</v>
      </c>
      <c r="M327" s="6">
        <v>4.542253521126761</v>
      </c>
      <c r="N327" s="6">
        <v>0</v>
      </c>
      <c r="O327" s="6">
        <f>SUM(NonNurse[[#This Row],[Qualified Social Work Staff Hours]],NonNurse[[#This Row],[Other Social Work Staff Hours]])/NonNurse[[#This Row],[MDS Census]]</f>
        <v>8.1645569620253169E-2</v>
      </c>
      <c r="P327" s="6">
        <v>0</v>
      </c>
      <c r="Q327" s="6">
        <v>11.419436619718308</v>
      </c>
      <c r="R327" s="6">
        <f>SUM(NonNurse[[#This Row],[Qualified Activities Professional Hours]],NonNurse[[#This Row],[Other Activities Professional Hours]])/NonNurse[[#This Row],[MDS Census]]</f>
        <v>0.20526075949367084</v>
      </c>
      <c r="S327" s="6">
        <v>5.592816901408451</v>
      </c>
      <c r="T327" s="6">
        <v>5.1880281690140846</v>
      </c>
      <c r="U327" s="6">
        <v>0</v>
      </c>
      <c r="V327" s="6">
        <f>SUM(NonNurse[[#This Row],[Occupational Therapist Hours]],NonNurse[[#This Row],[OT Assistant Hours]],NonNurse[[#This Row],[OT Aide Hours]])/NonNurse[[#This Row],[MDS Census]]</f>
        <v>0.19378227848101268</v>
      </c>
      <c r="W327" s="6">
        <v>4.7466197183098577</v>
      </c>
      <c r="X327" s="6">
        <v>4.738732394366199</v>
      </c>
      <c r="Y327" s="6">
        <v>0</v>
      </c>
      <c r="Z327" s="6">
        <f>SUM(NonNurse[[#This Row],[Physical Therapist (PT) Hours]],NonNurse[[#This Row],[PT Assistant Hours]],NonNurse[[#This Row],[PT Aide Hours]])/NonNurse[[#This Row],[MDS Census]]</f>
        <v>0.1704962025316456</v>
      </c>
      <c r="AA327" s="6">
        <v>0</v>
      </c>
      <c r="AB327" s="6">
        <v>4.732394366197183</v>
      </c>
      <c r="AC327" s="6">
        <v>0</v>
      </c>
      <c r="AD327" s="6">
        <v>0</v>
      </c>
      <c r="AE327" s="6">
        <v>0</v>
      </c>
      <c r="AF327" s="6">
        <v>0</v>
      </c>
      <c r="AG327" s="6">
        <v>0</v>
      </c>
      <c r="AH327" s="1">
        <v>395818</v>
      </c>
      <c r="AI327">
        <v>3</v>
      </c>
    </row>
    <row r="328" spans="1:35" x14ac:dyDescent="0.25">
      <c r="A328" t="s">
        <v>721</v>
      </c>
      <c r="B328" t="s">
        <v>380</v>
      </c>
      <c r="C328" t="s">
        <v>1055</v>
      </c>
      <c r="D328" t="s">
        <v>768</v>
      </c>
      <c r="E328" s="6">
        <v>104</v>
      </c>
      <c r="F328" s="6">
        <v>4.0140845070422539</v>
      </c>
      <c r="G328" s="6">
        <v>2.2535211267605632E-2</v>
      </c>
      <c r="H328" s="6">
        <v>0.40845070422535212</v>
      </c>
      <c r="I328" s="6">
        <v>4.704225352112676</v>
      </c>
      <c r="J328" s="6">
        <v>0</v>
      </c>
      <c r="K328" s="6">
        <v>0</v>
      </c>
      <c r="L328" s="6">
        <v>4.1242253521126759</v>
      </c>
      <c r="M328" s="6">
        <v>8.3450704225352119</v>
      </c>
      <c r="N328" s="6">
        <v>0</v>
      </c>
      <c r="O328" s="6">
        <f>SUM(NonNurse[[#This Row],[Qualified Social Work Staff Hours]],NonNurse[[#This Row],[Other Social Work Staff Hours]])/NonNurse[[#This Row],[MDS Census]]</f>
        <v>8.0241061755146267E-2</v>
      </c>
      <c r="P328" s="6">
        <v>7.4115492957746465</v>
      </c>
      <c r="Q328" s="6">
        <v>7.9102816901408435</v>
      </c>
      <c r="R328" s="6">
        <f>SUM(NonNurse[[#This Row],[Qualified Activities Professional Hours]],NonNurse[[#This Row],[Other Activities Professional Hours]])/NonNurse[[#This Row],[MDS Census]]</f>
        <v>0.1473252979414951</v>
      </c>
      <c r="S328" s="6">
        <v>3.5598591549295779</v>
      </c>
      <c r="T328" s="6">
        <v>8.5660563380281722</v>
      </c>
      <c r="U328" s="6">
        <v>0</v>
      </c>
      <c r="V328" s="6">
        <f>SUM(NonNurse[[#This Row],[Occupational Therapist Hours]],NonNurse[[#This Row],[OT Assistant Hours]],NonNurse[[#This Row],[OT Aide Hours]])/NonNurse[[#This Row],[MDS Census]]</f>
        <v>0.1165953412784399</v>
      </c>
      <c r="W328" s="6">
        <v>3.8015492957746484</v>
      </c>
      <c r="X328" s="6">
        <v>5.5894366197183079</v>
      </c>
      <c r="Y328" s="6">
        <v>0</v>
      </c>
      <c r="Z328" s="6">
        <f>SUM(NonNurse[[#This Row],[Physical Therapist (PT) Hours]],NonNurse[[#This Row],[PT Assistant Hours]],NonNurse[[#This Row],[PT Aide Hours]])/NonNurse[[#This Row],[MDS Census]]</f>
        <v>9.0297941495124587E-2</v>
      </c>
      <c r="AA328" s="6">
        <v>0</v>
      </c>
      <c r="AB328" s="6">
        <v>0</v>
      </c>
      <c r="AC328" s="6">
        <v>0</v>
      </c>
      <c r="AD328" s="6">
        <v>0</v>
      </c>
      <c r="AE328" s="6">
        <v>0</v>
      </c>
      <c r="AF328" s="6">
        <v>0</v>
      </c>
      <c r="AG328" s="6">
        <v>0</v>
      </c>
      <c r="AH328" s="1">
        <v>395638</v>
      </c>
      <c r="AI328">
        <v>3</v>
      </c>
    </row>
    <row r="329" spans="1:35" x14ac:dyDescent="0.25">
      <c r="A329" t="s">
        <v>721</v>
      </c>
      <c r="B329" t="s">
        <v>611</v>
      </c>
      <c r="C329" t="s">
        <v>1006</v>
      </c>
      <c r="D329" t="s">
        <v>767</v>
      </c>
      <c r="E329" s="6">
        <v>40.521126760563384</v>
      </c>
      <c r="F329" s="6">
        <v>4.957746478873239</v>
      </c>
      <c r="G329" s="6">
        <v>9.154929577464789E-2</v>
      </c>
      <c r="H329" s="6">
        <v>0.13380281690140844</v>
      </c>
      <c r="I329" s="6">
        <v>2.140845070422535</v>
      </c>
      <c r="J329" s="6">
        <v>0</v>
      </c>
      <c r="K329" s="6">
        <v>0</v>
      </c>
      <c r="L329" s="6">
        <v>0.87647887323943663</v>
      </c>
      <c r="M329" s="6">
        <v>4.330985915492958</v>
      </c>
      <c r="N329" s="6">
        <v>0</v>
      </c>
      <c r="O329" s="6">
        <f>SUM(NonNurse[[#This Row],[Qualified Social Work Staff Hours]],NonNurse[[#This Row],[Other Social Work Staff Hours]])/NonNurse[[#This Row],[MDS Census]]</f>
        <v>0.10688216892596454</v>
      </c>
      <c r="P329" s="6">
        <v>3.908450704225352</v>
      </c>
      <c r="Q329" s="6">
        <v>6.9436619718309869</v>
      </c>
      <c r="R329" s="6">
        <f>SUM(NonNurse[[#This Row],[Qualified Activities Professional Hours]],NonNurse[[#This Row],[Other Activities Professional Hours]])/NonNurse[[#This Row],[MDS Census]]</f>
        <v>0.2678136948209941</v>
      </c>
      <c r="S329" s="6">
        <v>2.1338028169014085</v>
      </c>
      <c r="T329" s="6">
        <v>2.256901408450704</v>
      </c>
      <c r="U329" s="6">
        <v>0</v>
      </c>
      <c r="V329" s="6">
        <f>SUM(NonNurse[[#This Row],[Occupational Therapist Hours]],NonNurse[[#This Row],[OT Assistant Hours]],NonNurse[[#This Row],[OT Aide Hours]])/NonNurse[[#This Row],[MDS Census]]</f>
        <v>0.10835592631213067</v>
      </c>
      <c r="W329" s="6">
        <v>3.823943661971831</v>
      </c>
      <c r="X329" s="6">
        <v>3.9445070422535204</v>
      </c>
      <c r="Y329" s="6">
        <v>0</v>
      </c>
      <c r="Z329" s="6">
        <f>SUM(NonNurse[[#This Row],[Physical Therapist (PT) Hours]],NonNurse[[#This Row],[PT Assistant Hours]],NonNurse[[#This Row],[PT Aide Hours]])/NonNurse[[#This Row],[MDS Census]]</f>
        <v>0.1917135905457073</v>
      </c>
      <c r="AA329" s="6">
        <v>0</v>
      </c>
      <c r="AB329" s="6">
        <v>0</v>
      </c>
      <c r="AC329" s="6">
        <v>0</v>
      </c>
      <c r="AD329" s="6">
        <v>0</v>
      </c>
      <c r="AE329" s="6">
        <v>0</v>
      </c>
      <c r="AF329" s="6">
        <v>0</v>
      </c>
      <c r="AG329" s="6">
        <v>0</v>
      </c>
      <c r="AH329" s="1">
        <v>396054</v>
      </c>
      <c r="AI329">
        <v>3</v>
      </c>
    </row>
    <row r="330" spans="1:35" x14ac:dyDescent="0.25">
      <c r="A330" t="s">
        <v>721</v>
      </c>
      <c r="B330" t="s">
        <v>295</v>
      </c>
      <c r="C330" t="s">
        <v>803</v>
      </c>
      <c r="D330" t="s">
        <v>771</v>
      </c>
      <c r="E330" s="6">
        <v>181.04347826086956</v>
      </c>
      <c r="F330" s="6">
        <v>5.0180434782608696</v>
      </c>
      <c r="G330" s="6">
        <v>0.86956521739130432</v>
      </c>
      <c r="H330" s="6">
        <v>0.65760869565217395</v>
      </c>
      <c r="I330" s="6">
        <v>5.5108695652173916</v>
      </c>
      <c r="J330" s="6">
        <v>0</v>
      </c>
      <c r="K330" s="6">
        <v>0</v>
      </c>
      <c r="L330" s="6">
        <v>10.574347826086955</v>
      </c>
      <c r="M330" s="6">
        <v>16.282173913043483</v>
      </c>
      <c r="N330" s="6">
        <v>11.764239130434783</v>
      </c>
      <c r="O330" s="6">
        <f>SUM(NonNurse[[#This Row],[Qualified Social Work Staff Hours]],NonNurse[[#This Row],[Other Social Work Staff Hours]])/NonNurse[[#This Row],[MDS Census]]</f>
        <v>0.15491534582132568</v>
      </c>
      <c r="P330" s="6">
        <v>4.5683695652173917</v>
      </c>
      <c r="Q330" s="6">
        <v>32.605869565217397</v>
      </c>
      <c r="R330" s="6">
        <f>SUM(NonNurse[[#This Row],[Qualified Activities Professional Hours]],NonNurse[[#This Row],[Other Activities Professional Hours]])/NonNurse[[#This Row],[MDS Census]]</f>
        <v>0.20533321325648415</v>
      </c>
      <c r="S330" s="6">
        <v>9.975326086956521</v>
      </c>
      <c r="T330" s="6">
        <v>14.12760869565218</v>
      </c>
      <c r="U330" s="6">
        <v>0</v>
      </c>
      <c r="V330" s="6">
        <f>SUM(NonNurse[[#This Row],[Occupational Therapist Hours]],NonNurse[[#This Row],[OT Assistant Hours]],NonNurse[[#This Row],[OT Aide Hours]])/NonNurse[[#This Row],[MDS Census]]</f>
        <v>0.13313340537944288</v>
      </c>
      <c r="W330" s="6">
        <v>11.019891304347825</v>
      </c>
      <c r="X330" s="6">
        <v>14.527608695652177</v>
      </c>
      <c r="Y330" s="6">
        <v>0</v>
      </c>
      <c r="Z330" s="6">
        <f>SUM(NonNurse[[#This Row],[Physical Therapist (PT) Hours]],NonNurse[[#This Row],[PT Assistant Hours]],NonNurse[[#This Row],[PT Aide Hours]])/NonNurse[[#This Row],[MDS Census]]</f>
        <v>0.1411125120076849</v>
      </c>
      <c r="AA330" s="6">
        <v>0</v>
      </c>
      <c r="AB330" s="6">
        <v>0</v>
      </c>
      <c r="AC330" s="6">
        <v>0</v>
      </c>
      <c r="AD330" s="6">
        <v>0</v>
      </c>
      <c r="AE330" s="6">
        <v>0</v>
      </c>
      <c r="AF330" s="6">
        <v>0</v>
      </c>
      <c r="AG330" s="6">
        <v>0</v>
      </c>
      <c r="AH330" s="1">
        <v>395514</v>
      </c>
      <c r="AI330">
        <v>3</v>
      </c>
    </row>
    <row r="331" spans="1:35" x14ac:dyDescent="0.25">
      <c r="A331" t="s">
        <v>721</v>
      </c>
      <c r="B331" t="s">
        <v>34</v>
      </c>
      <c r="C331" t="s">
        <v>908</v>
      </c>
      <c r="D331" t="s">
        <v>738</v>
      </c>
      <c r="E331" s="6">
        <v>83.913043478260875</v>
      </c>
      <c r="F331" s="6">
        <v>0</v>
      </c>
      <c r="G331" s="6">
        <v>0</v>
      </c>
      <c r="H331" s="6">
        <v>0.42934782608695654</v>
      </c>
      <c r="I331" s="6">
        <v>2.4130434782608696</v>
      </c>
      <c r="J331" s="6">
        <v>0</v>
      </c>
      <c r="K331" s="6">
        <v>0</v>
      </c>
      <c r="L331" s="6">
        <v>4.3056521739130442</v>
      </c>
      <c r="M331" s="6">
        <v>5.2527173913043477</v>
      </c>
      <c r="N331" s="6">
        <v>0</v>
      </c>
      <c r="O331" s="6">
        <f>SUM(NonNurse[[#This Row],[Qualified Social Work Staff Hours]],NonNurse[[#This Row],[Other Social Work Staff Hours]])/NonNurse[[#This Row],[MDS Census]]</f>
        <v>6.2597150259067355E-2</v>
      </c>
      <c r="P331" s="6">
        <v>0</v>
      </c>
      <c r="Q331" s="6">
        <v>9.9049999999999994</v>
      </c>
      <c r="R331" s="6">
        <f>SUM(NonNurse[[#This Row],[Qualified Activities Professional Hours]],NonNurse[[#This Row],[Other Activities Professional Hours]])/NonNurse[[#This Row],[MDS Census]]</f>
        <v>0.11803886010362692</v>
      </c>
      <c r="S331" s="6">
        <v>5.1502173913043467</v>
      </c>
      <c r="T331" s="6">
        <v>4.276521739130434</v>
      </c>
      <c r="U331" s="6">
        <v>0</v>
      </c>
      <c r="V331" s="6">
        <f>SUM(NonNurse[[#This Row],[Occupational Therapist Hours]],NonNurse[[#This Row],[OT Assistant Hours]],NonNurse[[#This Row],[OT Aide Hours]])/NonNurse[[#This Row],[MDS Census]]</f>
        <v>0.11233937823834193</v>
      </c>
      <c r="W331" s="6">
        <v>8.417282608695654</v>
      </c>
      <c r="X331" s="6">
        <v>6.8525000000000009</v>
      </c>
      <c r="Y331" s="6">
        <v>0</v>
      </c>
      <c r="Z331" s="6">
        <f>SUM(NonNurse[[#This Row],[Physical Therapist (PT) Hours]],NonNurse[[#This Row],[PT Assistant Hours]],NonNurse[[#This Row],[PT Aide Hours]])/NonNurse[[#This Row],[MDS Census]]</f>
        <v>0.1819715025906736</v>
      </c>
      <c r="AA331" s="6">
        <v>0</v>
      </c>
      <c r="AB331" s="6">
        <v>0</v>
      </c>
      <c r="AC331" s="6">
        <v>0</v>
      </c>
      <c r="AD331" s="6">
        <v>0</v>
      </c>
      <c r="AE331" s="6">
        <v>0</v>
      </c>
      <c r="AF331" s="6">
        <v>0</v>
      </c>
      <c r="AG331" s="6">
        <v>0</v>
      </c>
      <c r="AH331" s="1">
        <v>395032</v>
      </c>
      <c r="AI331">
        <v>3</v>
      </c>
    </row>
    <row r="332" spans="1:35" x14ac:dyDescent="0.25">
      <c r="A332" t="s">
        <v>721</v>
      </c>
      <c r="B332" t="s">
        <v>55</v>
      </c>
      <c r="C332" t="s">
        <v>817</v>
      </c>
      <c r="D332" t="s">
        <v>775</v>
      </c>
      <c r="E332" s="6">
        <v>42.489130434782609</v>
      </c>
      <c r="F332" s="6">
        <v>5.2391304347826084</v>
      </c>
      <c r="G332" s="6">
        <v>0</v>
      </c>
      <c r="H332" s="6">
        <v>0.20652173913043478</v>
      </c>
      <c r="I332" s="6">
        <v>1.4782608695652173</v>
      </c>
      <c r="J332" s="6">
        <v>0</v>
      </c>
      <c r="K332" s="6">
        <v>0</v>
      </c>
      <c r="L332" s="6">
        <v>3.7698913043478264</v>
      </c>
      <c r="M332" s="6">
        <v>4.9836956521739131</v>
      </c>
      <c r="N332" s="6">
        <v>0</v>
      </c>
      <c r="O332" s="6">
        <f>SUM(NonNurse[[#This Row],[Qualified Social Work Staff Hours]],NonNurse[[#This Row],[Other Social Work Staff Hours]])/NonNurse[[#This Row],[MDS Census]]</f>
        <v>0.11729342542849834</v>
      </c>
      <c r="P332" s="6">
        <v>1.9483695652173914</v>
      </c>
      <c r="Q332" s="6">
        <v>9.2445652173913047</v>
      </c>
      <c r="R332" s="6">
        <f>SUM(NonNurse[[#This Row],[Qualified Activities Professional Hours]],NonNurse[[#This Row],[Other Activities Professional Hours]])/NonNurse[[#This Row],[MDS Census]]</f>
        <v>0.26343054489639295</v>
      </c>
      <c r="S332" s="6">
        <v>5.4098913043478261</v>
      </c>
      <c r="T332" s="6">
        <v>5.5815217391304346</v>
      </c>
      <c r="U332" s="6">
        <v>0</v>
      </c>
      <c r="V332" s="6">
        <f>SUM(NonNurse[[#This Row],[Occupational Therapist Hours]],NonNurse[[#This Row],[OT Assistant Hours]],NonNurse[[#This Row],[OT Aide Hours]])/NonNurse[[#This Row],[MDS Census]]</f>
        <v>0.25868764389869531</v>
      </c>
      <c r="W332" s="6">
        <v>1.3802173913043476</v>
      </c>
      <c r="X332" s="6">
        <v>5.4474999999999998</v>
      </c>
      <c r="Y332" s="6">
        <v>0</v>
      </c>
      <c r="Z332" s="6">
        <f>SUM(NonNurse[[#This Row],[Physical Therapist (PT) Hours]],NonNurse[[#This Row],[PT Assistant Hours]],NonNurse[[#This Row],[PT Aide Hours]])/NonNurse[[#This Row],[MDS Census]]</f>
        <v>0.16069327193655664</v>
      </c>
      <c r="AA332" s="6">
        <v>0</v>
      </c>
      <c r="AB332" s="6">
        <v>0</v>
      </c>
      <c r="AC332" s="6">
        <v>0</v>
      </c>
      <c r="AD332" s="6">
        <v>0</v>
      </c>
      <c r="AE332" s="6">
        <v>0</v>
      </c>
      <c r="AF332" s="6">
        <v>0</v>
      </c>
      <c r="AG332" s="6">
        <v>0</v>
      </c>
      <c r="AH332" s="1">
        <v>395092</v>
      </c>
      <c r="AI332">
        <v>3</v>
      </c>
    </row>
    <row r="333" spans="1:35" x14ac:dyDescent="0.25">
      <c r="A333" t="s">
        <v>721</v>
      </c>
      <c r="B333" t="s">
        <v>511</v>
      </c>
      <c r="C333" t="s">
        <v>866</v>
      </c>
      <c r="D333" t="s">
        <v>759</v>
      </c>
      <c r="E333" s="6">
        <v>85.641304347826093</v>
      </c>
      <c r="F333" s="6">
        <v>29.125</v>
      </c>
      <c r="G333" s="6">
        <v>0</v>
      </c>
      <c r="H333" s="6">
        <v>0</v>
      </c>
      <c r="I333" s="6">
        <v>4.8695652173913047</v>
      </c>
      <c r="J333" s="6">
        <v>0</v>
      </c>
      <c r="K333" s="6">
        <v>0</v>
      </c>
      <c r="L333" s="6">
        <v>1.8290217391304342</v>
      </c>
      <c r="M333" s="6">
        <v>4.6956521739130439</v>
      </c>
      <c r="N333" s="6">
        <v>4.8614130434782608</v>
      </c>
      <c r="O333" s="6">
        <f>SUM(NonNurse[[#This Row],[Qualified Social Work Staff Hours]],NonNurse[[#This Row],[Other Social Work Staff Hours]])/NonNurse[[#This Row],[MDS Census]]</f>
        <v>0.11159411092778271</v>
      </c>
      <c r="P333" s="6">
        <v>5.5163043478260869</v>
      </c>
      <c r="Q333" s="6">
        <v>18.986413043478262</v>
      </c>
      <c r="R333" s="6">
        <f>SUM(NonNurse[[#This Row],[Qualified Activities Professional Hours]],NonNurse[[#This Row],[Other Activities Professional Hours]])/NonNurse[[#This Row],[MDS Census]]</f>
        <v>0.28610864322883611</v>
      </c>
      <c r="S333" s="6">
        <v>3.9465217391304339</v>
      </c>
      <c r="T333" s="6">
        <v>5.0625</v>
      </c>
      <c r="U333" s="6">
        <v>0</v>
      </c>
      <c r="V333" s="6">
        <f>SUM(NonNurse[[#This Row],[Occupational Therapist Hours]],NonNurse[[#This Row],[OT Assistant Hours]],NonNurse[[#This Row],[OT Aide Hours]])/NonNurse[[#This Row],[MDS Census]]</f>
        <v>0.10519482167787789</v>
      </c>
      <c r="W333" s="6">
        <v>0.85282608695652162</v>
      </c>
      <c r="X333" s="6">
        <v>4.1203260869565215</v>
      </c>
      <c r="Y333" s="6">
        <v>0</v>
      </c>
      <c r="Z333" s="6">
        <f>SUM(NonNurse[[#This Row],[Physical Therapist (PT) Hours]],NonNurse[[#This Row],[PT Assistant Hours]],NonNurse[[#This Row],[PT Aide Hours]])/NonNurse[[#This Row],[MDS Census]]</f>
        <v>5.8069551973600697E-2</v>
      </c>
      <c r="AA333" s="6">
        <v>0</v>
      </c>
      <c r="AB333" s="6">
        <v>0</v>
      </c>
      <c r="AC333" s="6">
        <v>0</v>
      </c>
      <c r="AD333" s="6">
        <v>0</v>
      </c>
      <c r="AE333" s="6">
        <v>0</v>
      </c>
      <c r="AF333" s="6">
        <v>0</v>
      </c>
      <c r="AG333" s="6">
        <v>0</v>
      </c>
      <c r="AH333" s="1">
        <v>395830</v>
      </c>
      <c r="AI333">
        <v>3</v>
      </c>
    </row>
    <row r="334" spans="1:35" x14ac:dyDescent="0.25">
      <c r="A334" t="s">
        <v>721</v>
      </c>
      <c r="B334" t="s">
        <v>419</v>
      </c>
      <c r="C334" t="s">
        <v>1068</v>
      </c>
      <c r="D334" t="s">
        <v>768</v>
      </c>
      <c r="E334" s="6">
        <v>47.5</v>
      </c>
      <c r="F334" s="6">
        <v>4.2608695652173916</v>
      </c>
      <c r="G334" s="6">
        <v>0.42391304347826086</v>
      </c>
      <c r="H334" s="6">
        <v>0.32880434782608697</v>
      </c>
      <c r="I334" s="6">
        <v>1.1521739130434783</v>
      </c>
      <c r="J334" s="6">
        <v>0</v>
      </c>
      <c r="K334" s="6">
        <v>0</v>
      </c>
      <c r="L334" s="6">
        <v>3.8183695652173917</v>
      </c>
      <c r="M334" s="6">
        <v>4.4347826086956523</v>
      </c>
      <c r="N334" s="6">
        <v>0</v>
      </c>
      <c r="O334" s="6">
        <f>SUM(NonNurse[[#This Row],[Qualified Social Work Staff Hours]],NonNurse[[#This Row],[Other Social Work Staff Hours]])/NonNurse[[#This Row],[MDS Census]]</f>
        <v>9.3363844393592674E-2</v>
      </c>
      <c r="P334" s="6">
        <v>5.1304347826086953</v>
      </c>
      <c r="Q334" s="6">
        <v>0</v>
      </c>
      <c r="R334" s="6">
        <f>SUM(NonNurse[[#This Row],[Qualified Activities Professional Hours]],NonNurse[[#This Row],[Other Activities Professional Hours]])/NonNurse[[#This Row],[MDS Census]]</f>
        <v>0.1080091533180778</v>
      </c>
      <c r="S334" s="6">
        <v>7.5595652173913033</v>
      </c>
      <c r="T334" s="6">
        <v>4.4568478260869568</v>
      </c>
      <c r="U334" s="6">
        <v>0</v>
      </c>
      <c r="V334" s="6">
        <f>SUM(NonNurse[[#This Row],[Occupational Therapist Hours]],NonNurse[[#This Row],[OT Assistant Hours]],NonNurse[[#This Row],[OT Aide Hours]])/NonNurse[[#This Row],[MDS Census]]</f>
        <v>0.25297711670480544</v>
      </c>
      <c r="W334" s="6">
        <v>4.0791304347826083</v>
      </c>
      <c r="X334" s="6">
        <v>4.2934782608695654</v>
      </c>
      <c r="Y334" s="6">
        <v>0</v>
      </c>
      <c r="Z334" s="6">
        <f>SUM(NonNurse[[#This Row],[Physical Therapist (PT) Hours]],NonNurse[[#This Row],[PT Assistant Hours]],NonNurse[[#This Row],[PT Aide Hours]])/NonNurse[[#This Row],[MDS Census]]</f>
        <v>0.1762654462242563</v>
      </c>
      <c r="AA334" s="6">
        <v>0</v>
      </c>
      <c r="AB334" s="6">
        <v>0</v>
      </c>
      <c r="AC334" s="6">
        <v>0</v>
      </c>
      <c r="AD334" s="6">
        <v>0</v>
      </c>
      <c r="AE334" s="6">
        <v>0</v>
      </c>
      <c r="AF334" s="6">
        <v>0</v>
      </c>
      <c r="AG334" s="6">
        <v>0</v>
      </c>
      <c r="AH334" s="1">
        <v>395698</v>
      </c>
      <c r="AI334">
        <v>3</v>
      </c>
    </row>
    <row r="335" spans="1:35" x14ac:dyDescent="0.25">
      <c r="A335" t="s">
        <v>721</v>
      </c>
      <c r="B335" t="s">
        <v>469</v>
      </c>
      <c r="C335" t="s">
        <v>859</v>
      </c>
      <c r="D335" t="s">
        <v>736</v>
      </c>
      <c r="E335" s="6">
        <v>55.369565217391305</v>
      </c>
      <c r="F335" s="6">
        <v>26.864130434782609</v>
      </c>
      <c r="G335" s="6">
        <v>0.35326086956521741</v>
      </c>
      <c r="H335" s="6">
        <v>0.43478260869565227</v>
      </c>
      <c r="I335" s="6">
        <v>3.7391304347826089</v>
      </c>
      <c r="J335" s="6">
        <v>0</v>
      </c>
      <c r="K335" s="6">
        <v>0</v>
      </c>
      <c r="L335" s="6">
        <v>3.5305434782608698</v>
      </c>
      <c r="M335" s="6">
        <v>10.173913043478262</v>
      </c>
      <c r="N335" s="6">
        <v>0</v>
      </c>
      <c r="O335" s="6">
        <f>SUM(NonNurse[[#This Row],[Qualified Social Work Staff Hours]],NonNurse[[#This Row],[Other Social Work Staff Hours]])/NonNurse[[#This Row],[MDS Census]]</f>
        <v>0.18374558303886926</v>
      </c>
      <c r="P335" s="6">
        <v>4.7826086956521738</v>
      </c>
      <c r="Q335" s="6">
        <v>22.815217391304348</v>
      </c>
      <c r="R335" s="6">
        <f>SUM(NonNurse[[#This Row],[Qualified Activities Professional Hours]],NonNurse[[#This Row],[Other Activities Professional Hours]])/NonNurse[[#This Row],[MDS Census]]</f>
        <v>0.49842952493129172</v>
      </c>
      <c r="S335" s="6">
        <v>6.5315217391304348</v>
      </c>
      <c r="T335" s="6">
        <v>8.2071739130434782</v>
      </c>
      <c r="U335" s="6">
        <v>0</v>
      </c>
      <c r="V335" s="6">
        <f>SUM(NonNurse[[#This Row],[Occupational Therapist Hours]],NonNurse[[#This Row],[OT Assistant Hours]],NonNurse[[#This Row],[OT Aide Hours]])/NonNurse[[#This Row],[MDS Census]]</f>
        <v>0.26618767177071062</v>
      </c>
      <c r="W335" s="6">
        <v>12.984565217391303</v>
      </c>
      <c r="X335" s="6">
        <v>7.0072826086956503</v>
      </c>
      <c r="Y335" s="6">
        <v>3.9456521739130435</v>
      </c>
      <c r="Z335" s="6">
        <f>SUM(NonNurse[[#This Row],[Physical Therapist (PT) Hours]],NonNurse[[#This Row],[PT Assistant Hours]],NonNurse[[#This Row],[PT Aide Hours]])/NonNurse[[#This Row],[MDS Census]]</f>
        <v>0.4323223400078523</v>
      </c>
      <c r="AA335" s="6">
        <v>0</v>
      </c>
      <c r="AB335" s="6">
        <v>0</v>
      </c>
      <c r="AC335" s="6">
        <v>0</v>
      </c>
      <c r="AD335" s="6">
        <v>0</v>
      </c>
      <c r="AE335" s="6">
        <v>0</v>
      </c>
      <c r="AF335" s="6">
        <v>0</v>
      </c>
      <c r="AG335" s="6">
        <v>0</v>
      </c>
      <c r="AH335" s="1">
        <v>395768</v>
      </c>
      <c r="AI335">
        <v>3</v>
      </c>
    </row>
    <row r="336" spans="1:35" x14ac:dyDescent="0.25">
      <c r="A336" t="s">
        <v>721</v>
      </c>
      <c r="B336" t="s">
        <v>343</v>
      </c>
      <c r="C336" t="s">
        <v>833</v>
      </c>
      <c r="D336" t="s">
        <v>777</v>
      </c>
      <c r="E336" s="6">
        <v>79.347826086956516</v>
      </c>
      <c r="F336" s="6">
        <v>4.4347826086956523</v>
      </c>
      <c r="G336" s="6">
        <v>0.28260869565217389</v>
      </c>
      <c r="H336" s="6">
        <v>0.51086956521739135</v>
      </c>
      <c r="I336" s="6">
        <v>5.4782608695652177</v>
      </c>
      <c r="J336" s="6">
        <v>0</v>
      </c>
      <c r="K336" s="6">
        <v>0</v>
      </c>
      <c r="L336" s="6">
        <v>8.913478260869562</v>
      </c>
      <c r="M336" s="6">
        <v>8.9565217391304355</v>
      </c>
      <c r="N336" s="6">
        <v>0</v>
      </c>
      <c r="O336" s="6">
        <f>SUM(NonNurse[[#This Row],[Qualified Social Work Staff Hours]],NonNurse[[#This Row],[Other Social Work Staff Hours]])/NonNurse[[#This Row],[MDS Census]]</f>
        <v>0.11287671232876714</v>
      </c>
      <c r="P336" s="6">
        <v>4.5652173913043477</v>
      </c>
      <c r="Q336" s="6">
        <v>13.255434782608695</v>
      </c>
      <c r="R336" s="6">
        <f>SUM(NonNurse[[#This Row],[Qualified Activities Professional Hours]],NonNurse[[#This Row],[Other Activities Professional Hours]])/NonNurse[[#This Row],[MDS Census]]</f>
        <v>0.22458904109589042</v>
      </c>
      <c r="S336" s="6">
        <v>14.191630434782605</v>
      </c>
      <c r="T336" s="6">
        <v>0</v>
      </c>
      <c r="U336" s="6">
        <v>0</v>
      </c>
      <c r="V336" s="6">
        <f>SUM(NonNurse[[#This Row],[Occupational Therapist Hours]],NonNurse[[#This Row],[OT Assistant Hours]],NonNurse[[#This Row],[OT Aide Hours]])/NonNurse[[#This Row],[MDS Census]]</f>
        <v>0.1788534246575342</v>
      </c>
      <c r="W336" s="6">
        <v>11.695434782608697</v>
      </c>
      <c r="X336" s="6">
        <v>5.3732608695652164</v>
      </c>
      <c r="Y336" s="6">
        <v>0</v>
      </c>
      <c r="Z336" s="6">
        <f>SUM(NonNurse[[#This Row],[Physical Therapist (PT) Hours]],NonNurse[[#This Row],[PT Assistant Hours]],NonNurse[[#This Row],[PT Aide Hours]])/NonNurse[[#This Row],[MDS Census]]</f>
        <v>0.21511232876712333</v>
      </c>
      <c r="AA336" s="6">
        <v>0</v>
      </c>
      <c r="AB336" s="6">
        <v>0</v>
      </c>
      <c r="AC336" s="6">
        <v>0</v>
      </c>
      <c r="AD336" s="6">
        <v>0</v>
      </c>
      <c r="AE336" s="6">
        <v>0</v>
      </c>
      <c r="AF336" s="6">
        <v>0</v>
      </c>
      <c r="AG336" s="6">
        <v>0</v>
      </c>
      <c r="AH336" s="1">
        <v>395587</v>
      </c>
      <c r="AI336">
        <v>3</v>
      </c>
    </row>
    <row r="337" spans="1:35" x14ac:dyDescent="0.25">
      <c r="A337" t="s">
        <v>721</v>
      </c>
      <c r="B337" t="s">
        <v>142</v>
      </c>
      <c r="C337" t="s">
        <v>962</v>
      </c>
      <c r="D337" t="s">
        <v>774</v>
      </c>
      <c r="E337" s="6">
        <v>218.82608695652175</v>
      </c>
      <c r="F337" s="6">
        <v>5.6521739130434785</v>
      </c>
      <c r="G337" s="6">
        <v>0.73913043478260865</v>
      </c>
      <c r="H337" s="6">
        <v>0.91304347826086951</v>
      </c>
      <c r="I337" s="6">
        <v>5.3804347826086953</v>
      </c>
      <c r="J337" s="6">
        <v>0</v>
      </c>
      <c r="K337" s="6">
        <v>0</v>
      </c>
      <c r="L337" s="6">
        <v>5.0150000000000006</v>
      </c>
      <c r="M337" s="6">
        <v>9.4373913043478268</v>
      </c>
      <c r="N337" s="6">
        <v>9.7858695652173928</v>
      </c>
      <c r="O337" s="6">
        <f>SUM(NonNurse[[#This Row],[Qualified Social Work Staff Hours]],NonNurse[[#This Row],[Other Social Work Staff Hours]])/NonNurse[[#This Row],[MDS Census]]</f>
        <v>8.784720842439897E-2</v>
      </c>
      <c r="P337" s="6">
        <v>6.0869565217391308</v>
      </c>
      <c r="Q337" s="6">
        <v>21.342717391304351</v>
      </c>
      <c r="R337" s="6">
        <f>SUM(NonNurse[[#This Row],[Qualified Activities Professional Hours]],NonNurse[[#This Row],[Other Activities Professional Hours]])/NonNurse[[#This Row],[MDS Census]]</f>
        <v>0.12534919531094774</v>
      </c>
      <c r="S337" s="6">
        <v>5.6244565217391314</v>
      </c>
      <c r="T337" s="6">
        <v>0</v>
      </c>
      <c r="U337" s="6">
        <v>0</v>
      </c>
      <c r="V337" s="6">
        <f>SUM(NonNurse[[#This Row],[Occupational Therapist Hours]],NonNurse[[#This Row],[OT Assistant Hours]],NonNurse[[#This Row],[OT Aide Hours]])/NonNurse[[#This Row],[MDS Census]]</f>
        <v>2.5702861116630244E-2</v>
      </c>
      <c r="W337" s="6">
        <v>4.7034782608695664</v>
      </c>
      <c r="X337" s="6">
        <v>10.022391304347826</v>
      </c>
      <c r="Y337" s="6">
        <v>0</v>
      </c>
      <c r="Z337" s="6">
        <f>SUM(NonNurse[[#This Row],[Physical Therapist (PT) Hours]],NonNurse[[#This Row],[PT Assistant Hours]],NonNurse[[#This Row],[PT Aide Hours]])/NonNurse[[#This Row],[MDS Census]]</f>
        <v>6.7294853963838663E-2</v>
      </c>
      <c r="AA337" s="6">
        <v>0</v>
      </c>
      <c r="AB337" s="6">
        <v>0</v>
      </c>
      <c r="AC337" s="6">
        <v>0</v>
      </c>
      <c r="AD337" s="6">
        <v>0</v>
      </c>
      <c r="AE337" s="6">
        <v>0</v>
      </c>
      <c r="AF337" s="6">
        <v>0</v>
      </c>
      <c r="AG337" s="6">
        <v>0</v>
      </c>
      <c r="AH337" s="1">
        <v>395296</v>
      </c>
      <c r="AI337">
        <v>3</v>
      </c>
    </row>
    <row r="338" spans="1:35" x14ac:dyDescent="0.25">
      <c r="A338" t="s">
        <v>721</v>
      </c>
      <c r="B338" t="s">
        <v>552</v>
      </c>
      <c r="C338" t="s">
        <v>882</v>
      </c>
      <c r="D338" t="s">
        <v>745</v>
      </c>
      <c r="E338" s="6">
        <v>16.945652173913043</v>
      </c>
      <c r="F338" s="6">
        <v>5.3913043478260869</v>
      </c>
      <c r="G338" s="6">
        <v>0</v>
      </c>
      <c r="H338" s="6">
        <v>1.2717391304347827</v>
      </c>
      <c r="I338" s="6">
        <v>4.9021739130434785</v>
      </c>
      <c r="J338" s="6">
        <v>4.6086956521739131</v>
      </c>
      <c r="K338" s="6">
        <v>0</v>
      </c>
      <c r="L338" s="6">
        <v>0.97608695652173905</v>
      </c>
      <c r="M338" s="6">
        <v>5.4782608695652177</v>
      </c>
      <c r="N338" s="6">
        <v>0</v>
      </c>
      <c r="O338" s="6">
        <f>SUM(NonNurse[[#This Row],[Qualified Social Work Staff Hours]],NonNurse[[#This Row],[Other Social Work Staff Hours]])/NonNurse[[#This Row],[MDS Census]]</f>
        <v>0.32328415651058373</v>
      </c>
      <c r="P338" s="6">
        <v>4.9663043478260871</v>
      </c>
      <c r="Q338" s="6">
        <v>0</v>
      </c>
      <c r="R338" s="6">
        <f>SUM(NonNurse[[#This Row],[Qualified Activities Professional Hours]],NonNurse[[#This Row],[Other Activities Professional Hours]])/NonNurse[[#This Row],[MDS Census]]</f>
        <v>0.2930724823604875</v>
      </c>
      <c r="S338" s="6">
        <v>14.265217391304349</v>
      </c>
      <c r="T338" s="6">
        <v>0</v>
      </c>
      <c r="U338" s="6">
        <v>0</v>
      </c>
      <c r="V338" s="6">
        <f>SUM(NonNurse[[#This Row],[Occupational Therapist Hours]],NonNurse[[#This Row],[OT Assistant Hours]],NonNurse[[#This Row],[OT Aide Hours]])/NonNurse[[#This Row],[MDS Census]]</f>
        <v>0.84182168056446449</v>
      </c>
      <c r="W338" s="6">
        <v>13.904347826086957</v>
      </c>
      <c r="X338" s="6">
        <v>0</v>
      </c>
      <c r="Y338" s="6">
        <v>2.6304347826086958</v>
      </c>
      <c r="Z338" s="6">
        <f>SUM(NonNurse[[#This Row],[Physical Therapist (PT) Hours]],NonNurse[[#This Row],[PT Assistant Hours]],NonNurse[[#This Row],[PT Aide Hours]])/NonNurse[[#This Row],[MDS Census]]</f>
        <v>0.97575368826170639</v>
      </c>
      <c r="AA338" s="6">
        <v>0</v>
      </c>
      <c r="AB338" s="6">
        <v>0</v>
      </c>
      <c r="AC338" s="6">
        <v>0</v>
      </c>
      <c r="AD338" s="6">
        <v>0</v>
      </c>
      <c r="AE338" s="6">
        <v>0</v>
      </c>
      <c r="AF338" s="6">
        <v>0</v>
      </c>
      <c r="AG338" s="6">
        <v>0</v>
      </c>
      <c r="AH338" s="1">
        <v>395894</v>
      </c>
      <c r="AI338">
        <v>3</v>
      </c>
    </row>
    <row r="339" spans="1:35" x14ac:dyDescent="0.25">
      <c r="A339" t="s">
        <v>721</v>
      </c>
      <c r="B339" t="s">
        <v>673</v>
      </c>
      <c r="C339" t="s">
        <v>901</v>
      </c>
      <c r="D339" t="s">
        <v>734</v>
      </c>
      <c r="E339" s="6">
        <v>34.380281690140848</v>
      </c>
      <c r="F339" s="6">
        <v>5.070422535211268</v>
      </c>
      <c r="G339" s="6">
        <v>0.23239436619718309</v>
      </c>
      <c r="H339" s="6">
        <v>0.36619718309859156</v>
      </c>
      <c r="I339" s="6">
        <v>3.3380281690140845</v>
      </c>
      <c r="J339" s="6">
        <v>0</v>
      </c>
      <c r="K339" s="6">
        <v>0</v>
      </c>
      <c r="L339" s="6">
        <v>6.5550704225352119</v>
      </c>
      <c r="M339" s="6">
        <v>5.3098591549295771</v>
      </c>
      <c r="N339" s="6">
        <v>5.341549295774648</v>
      </c>
      <c r="O339" s="6">
        <f>SUM(NonNurse[[#This Row],[Qualified Social Work Staff Hours]],NonNurse[[#This Row],[Other Social Work Staff Hours]])/NonNurse[[#This Row],[MDS Census]]</f>
        <v>0.30981155264235966</v>
      </c>
      <c r="P339" s="6">
        <v>4.169014084507042</v>
      </c>
      <c r="Q339" s="6">
        <v>0</v>
      </c>
      <c r="R339" s="6">
        <f>SUM(NonNurse[[#This Row],[Qualified Activities Professional Hours]],NonNurse[[#This Row],[Other Activities Professional Hours]])/NonNurse[[#This Row],[MDS Census]]</f>
        <v>0.1212617779598525</v>
      </c>
      <c r="S339" s="6">
        <v>7.66</v>
      </c>
      <c r="T339" s="6">
        <v>22.446619718309858</v>
      </c>
      <c r="U339" s="6">
        <v>0</v>
      </c>
      <c r="V339" s="6">
        <f>SUM(NonNurse[[#This Row],[Occupational Therapist Hours]],NonNurse[[#This Row],[OT Assistant Hours]],NonNurse[[#This Row],[OT Aide Hours]])/NonNurse[[#This Row],[MDS Census]]</f>
        <v>0.87569438754608753</v>
      </c>
      <c r="W339" s="6">
        <v>9.724788732394364</v>
      </c>
      <c r="X339" s="6">
        <v>21.787746478873228</v>
      </c>
      <c r="Y339" s="6">
        <v>0</v>
      </c>
      <c r="Z339" s="6">
        <f>SUM(NonNurse[[#This Row],[Physical Therapist (PT) Hours]],NonNurse[[#This Row],[PT Assistant Hours]],NonNurse[[#This Row],[PT Aide Hours]])/NonNurse[[#This Row],[MDS Census]]</f>
        <v>0.91658746415403469</v>
      </c>
      <c r="AA339" s="6">
        <v>0</v>
      </c>
      <c r="AB339" s="6">
        <v>0</v>
      </c>
      <c r="AC339" s="6">
        <v>0</v>
      </c>
      <c r="AD339" s="6">
        <v>0</v>
      </c>
      <c r="AE339" s="6">
        <v>0</v>
      </c>
      <c r="AF339" s="6">
        <v>0</v>
      </c>
      <c r="AG339" s="6">
        <v>0</v>
      </c>
      <c r="AH339" s="1">
        <v>396145</v>
      </c>
      <c r="AI339">
        <v>3</v>
      </c>
    </row>
    <row r="340" spans="1:35" x14ac:dyDescent="0.25">
      <c r="A340" t="s">
        <v>721</v>
      </c>
      <c r="B340" t="s">
        <v>323</v>
      </c>
      <c r="C340" t="s">
        <v>818</v>
      </c>
      <c r="D340" t="s">
        <v>761</v>
      </c>
      <c r="E340" s="6">
        <v>117.36619718309859</v>
      </c>
      <c r="F340" s="6">
        <v>5.408450704225352</v>
      </c>
      <c r="G340" s="6">
        <v>0.30633802816901406</v>
      </c>
      <c r="H340" s="6">
        <v>1.3169014084507042</v>
      </c>
      <c r="I340" s="6">
        <v>0</v>
      </c>
      <c r="J340" s="6">
        <v>0</v>
      </c>
      <c r="K340" s="6">
        <v>0</v>
      </c>
      <c r="L340" s="6">
        <v>7.402112676056336</v>
      </c>
      <c r="M340" s="6">
        <v>16.02112676056338</v>
      </c>
      <c r="N340" s="6">
        <v>0</v>
      </c>
      <c r="O340" s="6">
        <f>SUM(NonNurse[[#This Row],[Qualified Social Work Staff Hours]],NonNurse[[#This Row],[Other Social Work Staff Hours]])/NonNurse[[#This Row],[MDS Census]]</f>
        <v>0.13650546021840873</v>
      </c>
      <c r="P340" s="6">
        <v>0</v>
      </c>
      <c r="Q340" s="6">
        <v>0</v>
      </c>
      <c r="R340" s="6">
        <f>SUM(NonNurse[[#This Row],[Qualified Activities Professional Hours]],NonNurse[[#This Row],[Other Activities Professional Hours]])/NonNurse[[#This Row],[MDS Census]]</f>
        <v>0</v>
      </c>
      <c r="S340" s="6">
        <v>9.5435211267605631</v>
      </c>
      <c r="T340" s="6">
        <v>7.5452112676056347</v>
      </c>
      <c r="U340" s="6">
        <v>0</v>
      </c>
      <c r="V340" s="6">
        <f>SUM(NonNurse[[#This Row],[Occupational Therapist Hours]],NonNurse[[#This Row],[OT Assistant Hours]],NonNurse[[#This Row],[OT Aide Hours]])/NonNurse[[#This Row],[MDS Census]]</f>
        <v>0.1456018240729629</v>
      </c>
      <c r="W340" s="6">
        <v>7.7430985915492974</v>
      </c>
      <c r="X340" s="6">
        <v>9.0705633802816887</v>
      </c>
      <c r="Y340" s="6">
        <v>0</v>
      </c>
      <c r="Z340" s="6">
        <f>SUM(NonNurse[[#This Row],[Physical Therapist (PT) Hours]],NonNurse[[#This Row],[PT Assistant Hours]],NonNurse[[#This Row],[PT Aide Hours]])/NonNurse[[#This Row],[MDS Census]]</f>
        <v>0.14325813032521301</v>
      </c>
      <c r="AA340" s="6">
        <v>0</v>
      </c>
      <c r="AB340" s="6">
        <v>0</v>
      </c>
      <c r="AC340" s="6">
        <v>0</v>
      </c>
      <c r="AD340" s="6">
        <v>0</v>
      </c>
      <c r="AE340" s="6">
        <v>0</v>
      </c>
      <c r="AF340" s="6">
        <v>0</v>
      </c>
      <c r="AG340" s="6">
        <v>0</v>
      </c>
      <c r="AH340" s="1">
        <v>395559</v>
      </c>
      <c r="AI340">
        <v>3</v>
      </c>
    </row>
    <row r="341" spans="1:35" x14ac:dyDescent="0.25">
      <c r="A341" t="s">
        <v>721</v>
      </c>
      <c r="B341" t="s">
        <v>525</v>
      </c>
      <c r="C341" t="s">
        <v>833</v>
      </c>
      <c r="D341" t="s">
        <v>777</v>
      </c>
      <c r="E341" s="6">
        <v>52.086956521739133</v>
      </c>
      <c r="F341" s="6">
        <v>8.1413043478260878</v>
      </c>
      <c r="G341" s="6">
        <v>0.70652173913043481</v>
      </c>
      <c r="H341" s="6">
        <v>0.32608695652173914</v>
      </c>
      <c r="I341" s="6">
        <v>2.3043478260869565</v>
      </c>
      <c r="J341" s="6">
        <v>0</v>
      </c>
      <c r="K341" s="6">
        <v>0</v>
      </c>
      <c r="L341" s="6">
        <v>5.6256521739130427</v>
      </c>
      <c r="M341" s="6">
        <v>5.5652173913043477</v>
      </c>
      <c r="N341" s="6">
        <v>0</v>
      </c>
      <c r="O341" s="6">
        <f>SUM(NonNurse[[#This Row],[Qualified Social Work Staff Hours]],NonNurse[[#This Row],[Other Social Work Staff Hours]])/NonNurse[[#This Row],[MDS Census]]</f>
        <v>0.10684474123539231</v>
      </c>
      <c r="P341" s="6">
        <v>9.7663043478260878</v>
      </c>
      <c r="Q341" s="6">
        <v>0</v>
      </c>
      <c r="R341" s="6">
        <f>SUM(NonNurse[[#This Row],[Qualified Activities Professional Hours]],NonNurse[[#This Row],[Other Activities Professional Hours]])/NonNurse[[#This Row],[MDS Census]]</f>
        <v>0.1875</v>
      </c>
      <c r="S341" s="6">
        <v>5.8040217391304338</v>
      </c>
      <c r="T341" s="6">
        <v>4.4922826086956533</v>
      </c>
      <c r="U341" s="6">
        <v>0</v>
      </c>
      <c r="V341" s="6">
        <f>SUM(NonNurse[[#This Row],[Occupational Therapist Hours]],NonNurse[[#This Row],[OT Assistant Hours]],NonNurse[[#This Row],[OT Aide Hours]])/NonNurse[[#This Row],[MDS Census]]</f>
        <v>0.19767529215358931</v>
      </c>
      <c r="W341" s="6">
        <v>3.6663043478260864</v>
      </c>
      <c r="X341" s="6">
        <v>4.8634782608695657</v>
      </c>
      <c r="Y341" s="6">
        <v>0</v>
      </c>
      <c r="Z341" s="6">
        <f>SUM(NonNurse[[#This Row],[Physical Therapist (PT) Hours]],NonNurse[[#This Row],[PT Assistant Hours]],NonNurse[[#This Row],[PT Aide Hours]])/NonNurse[[#This Row],[MDS Census]]</f>
        <v>0.16376043405676124</v>
      </c>
      <c r="AA341" s="6">
        <v>0</v>
      </c>
      <c r="AB341" s="6">
        <v>0</v>
      </c>
      <c r="AC341" s="6">
        <v>0</v>
      </c>
      <c r="AD341" s="6">
        <v>0</v>
      </c>
      <c r="AE341" s="6">
        <v>0</v>
      </c>
      <c r="AF341" s="6">
        <v>0</v>
      </c>
      <c r="AG341" s="6">
        <v>0</v>
      </c>
      <c r="AH341" s="1">
        <v>395850</v>
      </c>
      <c r="AI341">
        <v>3</v>
      </c>
    </row>
    <row r="342" spans="1:35" x14ac:dyDescent="0.25">
      <c r="A342" t="s">
        <v>721</v>
      </c>
      <c r="B342" t="s">
        <v>245</v>
      </c>
      <c r="C342" t="s">
        <v>994</v>
      </c>
      <c r="D342" t="s">
        <v>755</v>
      </c>
      <c r="E342" s="6">
        <v>114.53260869565217</v>
      </c>
      <c r="F342" s="6">
        <v>5.3206521739130439</v>
      </c>
      <c r="G342" s="6">
        <v>0.70652173913043481</v>
      </c>
      <c r="H342" s="6">
        <v>1.375</v>
      </c>
      <c r="I342" s="6">
        <v>6.1304347826086953</v>
      </c>
      <c r="J342" s="6">
        <v>0</v>
      </c>
      <c r="K342" s="6">
        <v>0</v>
      </c>
      <c r="L342" s="6">
        <v>9.0763043478260865</v>
      </c>
      <c r="M342" s="6">
        <v>15.269021739130435</v>
      </c>
      <c r="N342" s="6">
        <v>0</v>
      </c>
      <c r="O342" s="6">
        <f>SUM(NonNurse[[#This Row],[Qualified Social Work Staff Hours]],NonNurse[[#This Row],[Other Social Work Staff Hours]])/NonNurse[[#This Row],[MDS Census]]</f>
        <v>0.13331593432665845</v>
      </c>
      <c r="P342" s="6">
        <v>0</v>
      </c>
      <c r="Q342" s="6">
        <v>23.354239130434784</v>
      </c>
      <c r="R342" s="6">
        <f>SUM(NonNurse[[#This Row],[Qualified Activities Professional Hours]],NonNurse[[#This Row],[Other Activities Professional Hours]])/NonNurse[[#This Row],[MDS Census]]</f>
        <v>0.2039090822814843</v>
      </c>
      <c r="S342" s="6">
        <v>8.3183695652173881</v>
      </c>
      <c r="T342" s="6">
        <v>19.779891304347821</v>
      </c>
      <c r="U342" s="6">
        <v>0</v>
      </c>
      <c r="V342" s="6">
        <f>SUM(NonNurse[[#This Row],[Occupational Therapist Hours]],NonNurse[[#This Row],[OT Assistant Hours]],NonNurse[[#This Row],[OT Aide Hours]])/NonNurse[[#This Row],[MDS Census]]</f>
        <v>0.2453297902628831</v>
      </c>
      <c r="W342" s="6">
        <v>8.3022826086956503</v>
      </c>
      <c r="X342" s="6">
        <v>15.602065217391305</v>
      </c>
      <c r="Y342" s="6">
        <v>0</v>
      </c>
      <c r="Z342" s="6">
        <f>SUM(NonNurse[[#This Row],[Physical Therapist (PT) Hours]],NonNurse[[#This Row],[PT Assistant Hours]],NonNurse[[#This Row],[PT Aide Hours]])/NonNurse[[#This Row],[MDS Census]]</f>
        <v>0.20871215716048211</v>
      </c>
      <c r="AA342" s="6">
        <v>0</v>
      </c>
      <c r="AB342" s="6">
        <v>0</v>
      </c>
      <c r="AC342" s="6">
        <v>0</v>
      </c>
      <c r="AD342" s="6">
        <v>0</v>
      </c>
      <c r="AE342" s="6">
        <v>0</v>
      </c>
      <c r="AF342" s="6">
        <v>0</v>
      </c>
      <c r="AG342" s="6">
        <v>0</v>
      </c>
      <c r="AH342" s="1">
        <v>395445</v>
      </c>
      <c r="AI342">
        <v>3</v>
      </c>
    </row>
    <row r="343" spans="1:35" x14ac:dyDescent="0.25">
      <c r="A343" t="s">
        <v>721</v>
      </c>
      <c r="B343" t="s">
        <v>395</v>
      </c>
      <c r="C343" t="s">
        <v>1061</v>
      </c>
      <c r="D343" t="s">
        <v>759</v>
      </c>
      <c r="E343" s="6">
        <v>49.445652173913047</v>
      </c>
      <c r="F343" s="6">
        <v>6.1739130434782608</v>
      </c>
      <c r="G343" s="6">
        <v>0</v>
      </c>
      <c r="H343" s="6">
        <v>0.41032608695652173</v>
      </c>
      <c r="I343" s="6">
        <v>0.52173913043478259</v>
      </c>
      <c r="J343" s="6">
        <v>0</v>
      </c>
      <c r="K343" s="6">
        <v>0</v>
      </c>
      <c r="L343" s="6">
        <v>4.5760869565217392</v>
      </c>
      <c r="M343" s="6">
        <v>1.6521739130434783</v>
      </c>
      <c r="N343" s="6">
        <v>0</v>
      </c>
      <c r="O343" s="6">
        <f>SUM(NonNurse[[#This Row],[Qualified Social Work Staff Hours]],NonNurse[[#This Row],[Other Social Work Staff Hours]])/NonNurse[[#This Row],[MDS Census]]</f>
        <v>3.3413937129039346E-2</v>
      </c>
      <c r="P343" s="6">
        <v>5.8288043478260869</v>
      </c>
      <c r="Q343" s="6">
        <v>4.8260869565217392</v>
      </c>
      <c r="R343" s="6">
        <f>SUM(NonNurse[[#This Row],[Qualified Activities Professional Hours]],NonNurse[[#This Row],[Other Activities Professional Hours]])/NonNurse[[#This Row],[MDS Census]]</f>
        <v>0.21548692020224225</v>
      </c>
      <c r="S343" s="6">
        <v>5.0297826086956521</v>
      </c>
      <c r="T343" s="6">
        <v>0.14402173913043478</v>
      </c>
      <c r="U343" s="6">
        <v>0</v>
      </c>
      <c r="V343" s="6">
        <f>SUM(NonNurse[[#This Row],[Occupational Therapist Hours]],NonNurse[[#This Row],[OT Assistant Hours]],NonNurse[[#This Row],[OT Aide Hours]])/NonNurse[[#This Row],[MDS Census]]</f>
        <v>0.10463618377665419</v>
      </c>
      <c r="W343" s="6">
        <v>4.1877173913043482</v>
      </c>
      <c r="X343" s="6">
        <v>5.9565217391304346</v>
      </c>
      <c r="Y343" s="6">
        <v>0</v>
      </c>
      <c r="Z343" s="6">
        <f>SUM(NonNurse[[#This Row],[Physical Therapist (PT) Hours]],NonNurse[[#This Row],[PT Assistant Hours]],NonNurse[[#This Row],[PT Aide Hours]])/NonNurse[[#This Row],[MDS Census]]</f>
        <v>0.20515937568696418</v>
      </c>
      <c r="AA343" s="6">
        <v>0</v>
      </c>
      <c r="AB343" s="6">
        <v>0</v>
      </c>
      <c r="AC343" s="6">
        <v>0</v>
      </c>
      <c r="AD343" s="6">
        <v>0</v>
      </c>
      <c r="AE343" s="6">
        <v>0</v>
      </c>
      <c r="AF343" s="6">
        <v>0</v>
      </c>
      <c r="AG343" s="6">
        <v>0</v>
      </c>
      <c r="AH343" s="1">
        <v>395661</v>
      </c>
      <c r="AI343">
        <v>3</v>
      </c>
    </row>
    <row r="344" spans="1:35" x14ac:dyDescent="0.25">
      <c r="A344" t="s">
        <v>721</v>
      </c>
      <c r="B344" t="s">
        <v>383</v>
      </c>
      <c r="C344" t="s">
        <v>1057</v>
      </c>
      <c r="D344" t="s">
        <v>772</v>
      </c>
      <c r="E344" s="6">
        <v>32.010869565217391</v>
      </c>
      <c r="F344" s="6">
        <v>5.3043478260869561</v>
      </c>
      <c r="G344" s="6">
        <v>6.5217391304347824E-2</v>
      </c>
      <c r="H344" s="6">
        <v>0.13043478260869565</v>
      </c>
      <c r="I344" s="6">
        <v>0</v>
      </c>
      <c r="J344" s="6">
        <v>0</v>
      </c>
      <c r="K344" s="6">
        <v>0</v>
      </c>
      <c r="L344" s="6">
        <v>2.9592391304347827</v>
      </c>
      <c r="M344" s="6">
        <v>3.0217391304347827</v>
      </c>
      <c r="N344" s="6">
        <v>0</v>
      </c>
      <c r="O344" s="6">
        <f>SUM(NonNurse[[#This Row],[Qualified Social Work Staff Hours]],NonNurse[[#This Row],[Other Social Work Staff Hours]])/NonNurse[[#This Row],[MDS Census]]</f>
        <v>9.4397283531409179E-2</v>
      </c>
      <c r="P344" s="6">
        <v>3.7418478260869565</v>
      </c>
      <c r="Q344" s="6">
        <v>1.9402173913043479</v>
      </c>
      <c r="R344" s="6">
        <f>SUM(NonNurse[[#This Row],[Qualified Activities Professional Hours]],NonNurse[[#This Row],[Other Activities Professional Hours]])/NonNurse[[#This Row],[MDS Census]]</f>
        <v>0.1775042444821732</v>
      </c>
      <c r="S344" s="6">
        <v>5.4755434782608692</v>
      </c>
      <c r="T344" s="6">
        <v>4.0760869565217392E-2</v>
      </c>
      <c r="U344" s="6">
        <v>0</v>
      </c>
      <c r="V344" s="6">
        <f>SUM(NonNurse[[#This Row],[Occupational Therapist Hours]],NonNurse[[#This Row],[OT Assistant Hours]],NonNurse[[#This Row],[OT Aide Hours]])/NonNurse[[#This Row],[MDS Census]]</f>
        <v>0.17232597623089982</v>
      </c>
      <c r="W344" s="6">
        <v>5.8070652173913047</v>
      </c>
      <c r="X344" s="6">
        <v>1.2391304347826086</v>
      </c>
      <c r="Y344" s="6">
        <v>0</v>
      </c>
      <c r="Z344" s="6">
        <f>SUM(NonNurse[[#This Row],[Physical Therapist (PT) Hours]],NonNurse[[#This Row],[PT Assistant Hours]],NonNurse[[#This Row],[PT Aide Hours]])/NonNurse[[#This Row],[MDS Census]]</f>
        <v>0.2201188455008489</v>
      </c>
      <c r="AA344" s="6">
        <v>0</v>
      </c>
      <c r="AB344" s="6">
        <v>0</v>
      </c>
      <c r="AC344" s="6">
        <v>0</v>
      </c>
      <c r="AD344" s="6">
        <v>0</v>
      </c>
      <c r="AE344" s="6">
        <v>0</v>
      </c>
      <c r="AF344" s="6">
        <v>0</v>
      </c>
      <c r="AG344" s="6">
        <v>0</v>
      </c>
      <c r="AH344" s="1">
        <v>395644</v>
      </c>
      <c r="AI344">
        <v>3</v>
      </c>
    </row>
    <row r="345" spans="1:35" x14ac:dyDescent="0.25">
      <c r="A345" t="s">
        <v>721</v>
      </c>
      <c r="B345" t="s">
        <v>71</v>
      </c>
      <c r="C345" t="s">
        <v>926</v>
      </c>
      <c r="D345" t="s">
        <v>776</v>
      </c>
      <c r="E345" s="6">
        <v>131.7391304347826</v>
      </c>
      <c r="F345" s="6">
        <v>4.6086956521739131</v>
      </c>
      <c r="G345" s="6">
        <v>0.52173913043478259</v>
      </c>
      <c r="H345" s="6">
        <v>0.52423913043478254</v>
      </c>
      <c r="I345" s="6">
        <v>4.7282608695652177</v>
      </c>
      <c r="J345" s="6">
        <v>0</v>
      </c>
      <c r="K345" s="6">
        <v>4.8695652173913047</v>
      </c>
      <c r="L345" s="6">
        <v>9.0342391304347824</v>
      </c>
      <c r="M345" s="6">
        <v>7.4482608695652166</v>
      </c>
      <c r="N345" s="6">
        <v>0</v>
      </c>
      <c r="O345" s="6">
        <f>SUM(NonNurse[[#This Row],[Qualified Social Work Staff Hours]],NonNurse[[#This Row],[Other Social Work Staff Hours]])/NonNurse[[#This Row],[MDS Census]]</f>
        <v>5.6537953795379535E-2</v>
      </c>
      <c r="P345" s="6">
        <v>0</v>
      </c>
      <c r="Q345" s="6">
        <v>11.143804347826087</v>
      </c>
      <c r="R345" s="6">
        <f>SUM(NonNurse[[#This Row],[Qualified Activities Professional Hours]],NonNurse[[#This Row],[Other Activities Professional Hours]])/NonNurse[[#This Row],[MDS Census]]</f>
        <v>8.4589933993399355E-2</v>
      </c>
      <c r="S345" s="6">
        <v>10.170434782608696</v>
      </c>
      <c r="T345" s="6">
        <v>19.660000000000011</v>
      </c>
      <c r="U345" s="6">
        <v>0</v>
      </c>
      <c r="V345" s="6">
        <f>SUM(NonNurse[[#This Row],[Occupational Therapist Hours]],NonNurse[[#This Row],[OT Assistant Hours]],NonNurse[[#This Row],[OT Aide Hours]])/NonNurse[[#This Row],[MDS Census]]</f>
        <v>0.22643564356435653</v>
      </c>
      <c r="W345" s="6">
        <v>11.26217391304348</v>
      </c>
      <c r="X345" s="6">
        <v>19.034891304347823</v>
      </c>
      <c r="Y345" s="6">
        <v>0</v>
      </c>
      <c r="Z345" s="6">
        <f>SUM(NonNurse[[#This Row],[Physical Therapist (PT) Hours]],NonNurse[[#This Row],[PT Assistant Hours]],NonNurse[[#This Row],[PT Aide Hours]])/NonNurse[[#This Row],[MDS Census]]</f>
        <v>0.22997772277227724</v>
      </c>
      <c r="AA345" s="6">
        <v>0</v>
      </c>
      <c r="AB345" s="6">
        <v>6.8152173913043477</v>
      </c>
      <c r="AC345" s="6">
        <v>0</v>
      </c>
      <c r="AD345" s="6">
        <v>0</v>
      </c>
      <c r="AE345" s="6">
        <v>0</v>
      </c>
      <c r="AF345" s="6">
        <v>0</v>
      </c>
      <c r="AG345" s="6">
        <v>0</v>
      </c>
      <c r="AH345" s="1">
        <v>395138</v>
      </c>
      <c r="AI345">
        <v>3</v>
      </c>
    </row>
    <row r="346" spans="1:35" x14ac:dyDescent="0.25">
      <c r="A346" t="s">
        <v>721</v>
      </c>
      <c r="B346" t="s">
        <v>259</v>
      </c>
      <c r="C346" t="s">
        <v>824</v>
      </c>
      <c r="D346" t="s">
        <v>742</v>
      </c>
      <c r="E346" s="6">
        <v>38.945652173913047</v>
      </c>
      <c r="F346" s="6">
        <v>8.4402173913043477</v>
      </c>
      <c r="G346" s="6">
        <v>0</v>
      </c>
      <c r="H346" s="6">
        <v>8.6956521739130432E-2</v>
      </c>
      <c r="I346" s="6">
        <v>1.1956521739130435</v>
      </c>
      <c r="J346" s="6">
        <v>0</v>
      </c>
      <c r="K346" s="6">
        <v>0</v>
      </c>
      <c r="L346" s="6">
        <v>3.615326086956522</v>
      </c>
      <c r="M346" s="6">
        <v>5.0869565217391308</v>
      </c>
      <c r="N346" s="6">
        <v>0</v>
      </c>
      <c r="O346" s="6">
        <f>SUM(NonNurse[[#This Row],[Qualified Social Work Staff Hours]],NonNurse[[#This Row],[Other Social Work Staff Hours]])/NonNurse[[#This Row],[MDS Census]]</f>
        <v>0.13061680156293609</v>
      </c>
      <c r="P346" s="6">
        <v>5.875</v>
      </c>
      <c r="Q346" s="6">
        <v>5.2934782608695654</v>
      </c>
      <c r="R346" s="6">
        <f>SUM(NonNurse[[#This Row],[Qualified Activities Professional Hours]],NonNurse[[#This Row],[Other Activities Professional Hours]])/NonNurse[[#This Row],[MDS Census]]</f>
        <v>0.28677086240580518</v>
      </c>
      <c r="S346" s="6">
        <v>3.7926086956521741</v>
      </c>
      <c r="T346" s="6">
        <v>4.9882608695652175</v>
      </c>
      <c r="U346" s="6">
        <v>0</v>
      </c>
      <c r="V346" s="6">
        <f>SUM(NonNurse[[#This Row],[Occupational Therapist Hours]],NonNurse[[#This Row],[OT Assistant Hours]],NonNurse[[#This Row],[OT Aide Hours]])/NonNurse[[#This Row],[MDS Census]]</f>
        <v>0.22546469439017583</v>
      </c>
      <c r="W346" s="6">
        <v>3.984565217391304</v>
      </c>
      <c r="X346" s="6">
        <v>0.16304347826086957</v>
      </c>
      <c r="Y346" s="6">
        <v>0</v>
      </c>
      <c r="Z346" s="6">
        <f>SUM(NonNurse[[#This Row],[Physical Therapist (PT) Hours]],NonNurse[[#This Row],[PT Assistant Hours]],NonNurse[[#This Row],[PT Aide Hours]])/NonNurse[[#This Row],[MDS Census]]</f>
        <v>0.10649734859056653</v>
      </c>
      <c r="AA346" s="6">
        <v>0</v>
      </c>
      <c r="AB346" s="6">
        <v>0</v>
      </c>
      <c r="AC346" s="6">
        <v>0</v>
      </c>
      <c r="AD346" s="6">
        <v>0</v>
      </c>
      <c r="AE346" s="6">
        <v>0</v>
      </c>
      <c r="AF346" s="6">
        <v>0</v>
      </c>
      <c r="AG346" s="6">
        <v>0</v>
      </c>
      <c r="AH346" s="1">
        <v>395466</v>
      </c>
      <c r="AI346">
        <v>3</v>
      </c>
    </row>
    <row r="347" spans="1:35" x14ac:dyDescent="0.25">
      <c r="A347" t="s">
        <v>721</v>
      </c>
      <c r="B347" t="s">
        <v>624</v>
      </c>
      <c r="C347" t="s">
        <v>909</v>
      </c>
      <c r="D347" t="s">
        <v>763</v>
      </c>
      <c r="E347" s="6">
        <v>131.65217391304347</v>
      </c>
      <c r="F347" s="6">
        <v>5.5597826086956523</v>
      </c>
      <c r="G347" s="6">
        <v>0</v>
      </c>
      <c r="H347" s="6">
        <v>22.375760869565219</v>
      </c>
      <c r="I347" s="6">
        <v>5.7065217391304346</v>
      </c>
      <c r="J347" s="6">
        <v>0</v>
      </c>
      <c r="K347" s="6">
        <v>0</v>
      </c>
      <c r="L347" s="6">
        <v>8.8451086956521738</v>
      </c>
      <c r="M347" s="6">
        <v>12.048913043478262</v>
      </c>
      <c r="N347" s="6">
        <v>0</v>
      </c>
      <c r="O347" s="6">
        <f>SUM(NonNurse[[#This Row],[Qualified Social Work Staff Hours]],NonNurse[[#This Row],[Other Social Work Staff Hours]])/NonNurse[[#This Row],[MDS Census]]</f>
        <v>9.1520805812417449E-2</v>
      </c>
      <c r="P347" s="6">
        <v>0</v>
      </c>
      <c r="Q347" s="6">
        <v>15.418478260869565</v>
      </c>
      <c r="R347" s="6">
        <f>SUM(NonNurse[[#This Row],[Qualified Activities Professional Hours]],NonNurse[[#This Row],[Other Activities Professional Hours]])/NonNurse[[#This Row],[MDS Census]]</f>
        <v>0.11711525759577279</v>
      </c>
      <c r="S347" s="6">
        <v>8.5815217391304355</v>
      </c>
      <c r="T347" s="6">
        <v>12.144021739130435</v>
      </c>
      <c r="U347" s="6">
        <v>0</v>
      </c>
      <c r="V347" s="6">
        <f>SUM(NonNurse[[#This Row],[Occupational Therapist Hours]],NonNurse[[#This Row],[OT Assistant Hours]],NonNurse[[#This Row],[OT Aide Hours]])/NonNurse[[#This Row],[MDS Census]]</f>
        <v>0.15742651915455749</v>
      </c>
      <c r="W347" s="6">
        <v>12.326086956521738</v>
      </c>
      <c r="X347" s="6">
        <v>12.271739130434783</v>
      </c>
      <c r="Y347" s="6">
        <v>0</v>
      </c>
      <c r="Z347" s="6">
        <f>SUM(NonNurse[[#This Row],[Physical Therapist (PT) Hours]],NonNurse[[#This Row],[PT Assistant Hours]],NonNurse[[#This Row],[PT Aide Hours]])/NonNurse[[#This Row],[MDS Census]]</f>
        <v>0.18683949801849409</v>
      </c>
      <c r="AA347" s="6">
        <v>0</v>
      </c>
      <c r="AB347" s="6">
        <v>0</v>
      </c>
      <c r="AC347" s="6">
        <v>0</v>
      </c>
      <c r="AD347" s="6">
        <v>0</v>
      </c>
      <c r="AE347" s="6">
        <v>0</v>
      </c>
      <c r="AF347" s="6">
        <v>0</v>
      </c>
      <c r="AG347" s="6">
        <v>0</v>
      </c>
      <c r="AH347" s="1">
        <v>396072</v>
      </c>
      <c r="AI347">
        <v>3</v>
      </c>
    </row>
    <row r="348" spans="1:35" x14ac:dyDescent="0.25">
      <c r="A348" t="s">
        <v>721</v>
      </c>
      <c r="B348" t="s">
        <v>333</v>
      </c>
      <c r="C348" t="s">
        <v>831</v>
      </c>
      <c r="D348" t="s">
        <v>770</v>
      </c>
      <c r="E348" s="6">
        <v>113.54347826086956</v>
      </c>
      <c r="F348" s="6">
        <v>5.1304347826086953</v>
      </c>
      <c r="G348" s="6">
        <v>0</v>
      </c>
      <c r="H348" s="6">
        <v>0</v>
      </c>
      <c r="I348" s="6">
        <v>1.2391304347826086</v>
      </c>
      <c r="J348" s="6">
        <v>0</v>
      </c>
      <c r="K348" s="6">
        <v>0</v>
      </c>
      <c r="L348" s="6">
        <v>4.0695652173913057</v>
      </c>
      <c r="M348" s="6">
        <v>7.6521739130434785</v>
      </c>
      <c r="N348" s="6">
        <v>0</v>
      </c>
      <c r="O348" s="6">
        <f>SUM(NonNurse[[#This Row],[Qualified Social Work Staff Hours]],NonNurse[[#This Row],[Other Social Work Staff Hours]])/NonNurse[[#This Row],[MDS Census]]</f>
        <v>6.7394217882443042E-2</v>
      </c>
      <c r="P348" s="6">
        <v>5.1304347826086953</v>
      </c>
      <c r="Q348" s="6">
        <v>11.161956521739127</v>
      </c>
      <c r="R348" s="6">
        <f>SUM(NonNurse[[#This Row],[Qualified Activities Professional Hours]],NonNurse[[#This Row],[Other Activities Professional Hours]])/NonNurse[[#This Row],[MDS Census]]</f>
        <v>0.14349033122726401</v>
      </c>
      <c r="S348" s="6">
        <v>3.832608695652175</v>
      </c>
      <c r="T348" s="6">
        <v>6.7717391304347823</v>
      </c>
      <c r="U348" s="6">
        <v>0</v>
      </c>
      <c r="V348" s="6">
        <f>SUM(NonNurse[[#This Row],[Occupational Therapist Hours]],NonNurse[[#This Row],[OT Assistant Hours]],NonNurse[[#This Row],[OT Aide Hours]])/NonNurse[[#This Row],[MDS Census]]</f>
        <v>9.3394600804135572E-2</v>
      </c>
      <c r="W348" s="6">
        <v>2.5366304347826092</v>
      </c>
      <c r="X348" s="6">
        <v>6.536956521739131</v>
      </c>
      <c r="Y348" s="6">
        <v>0.14130434782608695</v>
      </c>
      <c r="Z348" s="6">
        <f>SUM(NonNurse[[#This Row],[Physical Therapist (PT) Hours]],NonNurse[[#This Row],[PT Assistant Hours]],NonNurse[[#This Row],[PT Aide Hours]])/NonNurse[[#This Row],[MDS Census]]</f>
        <v>8.1157380815623223E-2</v>
      </c>
      <c r="AA348" s="6">
        <v>0</v>
      </c>
      <c r="AB348" s="6">
        <v>0</v>
      </c>
      <c r="AC348" s="6">
        <v>0</v>
      </c>
      <c r="AD348" s="6">
        <v>0</v>
      </c>
      <c r="AE348" s="6">
        <v>3.7391304347826089</v>
      </c>
      <c r="AF348" s="6">
        <v>0</v>
      </c>
      <c r="AG348" s="6">
        <v>0</v>
      </c>
      <c r="AH348" s="1">
        <v>395570</v>
      </c>
      <c r="AI348">
        <v>3</v>
      </c>
    </row>
    <row r="349" spans="1:35" x14ac:dyDescent="0.25">
      <c r="A349" t="s">
        <v>721</v>
      </c>
      <c r="B349" t="s">
        <v>598</v>
      </c>
      <c r="C349" t="s">
        <v>802</v>
      </c>
      <c r="D349" t="s">
        <v>758</v>
      </c>
      <c r="E349" s="6">
        <v>37.239130434782609</v>
      </c>
      <c r="F349" s="6">
        <v>5.3913043478260869</v>
      </c>
      <c r="G349" s="6">
        <v>1.3369565217391304</v>
      </c>
      <c r="H349" s="6">
        <v>0.37445652173913047</v>
      </c>
      <c r="I349" s="6">
        <v>1.2717391304347827</v>
      </c>
      <c r="J349" s="6">
        <v>0</v>
      </c>
      <c r="K349" s="6">
        <v>0</v>
      </c>
      <c r="L349" s="6">
        <v>0.73815217391304355</v>
      </c>
      <c r="M349" s="6">
        <v>4.9565217391304346</v>
      </c>
      <c r="N349" s="6">
        <v>0</v>
      </c>
      <c r="O349" s="6">
        <f>SUM(NonNurse[[#This Row],[Qualified Social Work Staff Hours]],NonNurse[[#This Row],[Other Social Work Staff Hours]])/NonNurse[[#This Row],[MDS Census]]</f>
        <v>0.13309982486865149</v>
      </c>
      <c r="P349" s="6">
        <v>5.0434782608695654</v>
      </c>
      <c r="Q349" s="6">
        <v>9.7173913043478262</v>
      </c>
      <c r="R349" s="6">
        <f>SUM(NonNurse[[#This Row],[Qualified Activities Professional Hours]],NonNurse[[#This Row],[Other Activities Professional Hours]])/NonNurse[[#This Row],[MDS Census]]</f>
        <v>0.39638061879743136</v>
      </c>
      <c r="S349" s="6">
        <v>3.3251086956521734</v>
      </c>
      <c r="T349" s="6">
        <v>6.0034782608695645</v>
      </c>
      <c r="U349" s="6">
        <v>0</v>
      </c>
      <c r="V349" s="6">
        <f>SUM(NonNurse[[#This Row],[Occupational Therapist Hours]],NonNurse[[#This Row],[OT Assistant Hours]],NonNurse[[#This Row],[OT Aide Hours]])/NonNurse[[#This Row],[MDS Census]]</f>
        <v>0.25050496205487444</v>
      </c>
      <c r="W349" s="6">
        <v>1.174891304347826</v>
      </c>
      <c r="X349" s="6">
        <v>5.6795652173913043</v>
      </c>
      <c r="Y349" s="6">
        <v>0</v>
      </c>
      <c r="Z349" s="6">
        <f>SUM(NonNurse[[#This Row],[Physical Therapist (PT) Hours]],NonNurse[[#This Row],[PT Assistant Hours]],NonNurse[[#This Row],[PT Aide Hours]])/NonNurse[[#This Row],[MDS Census]]</f>
        <v>0.1840659661412726</v>
      </c>
      <c r="AA349" s="6">
        <v>0</v>
      </c>
      <c r="AB349" s="6">
        <v>0</v>
      </c>
      <c r="AC349" s="6">
        <v>0</v>
      </c>
      <c r="AD349" s="6">
        <v>0</v>
      </c>
      <c r="AE349" s="6">
        <v>0</v>
      </c>
      <c r="AF349" s="6">
        <v>0</v>
      </c>
      <c r="AG349" s="6">
        <v>0</v>
      </c>
      <c r="AH349" s="1">
        <v>395998</v>
      </c>
      <c r="AI349">
        <v>3</v>
      </c>
    </row>
    <row r="350" spans="1:35" x14ac:dyDescent="0.25">
      <c r="A350" t="s">
        <v>721</v>
      </c>
      <c r="B350" t="s">
        <v>634</v>
      </c>
      <c r="C350" t="s">
        <v>1053</v>
      </c>
      <c r="D350" t="s">
        <v>738</v>
      </c>
      <c r="E350" s="6">
        <v>48.108695652173914</v>
      </c>
      <c r="F350" s="6">
        <v>5.7391304347826084</v>
      </c>
      <c r="G350" s="6">
        <v>2.6304347826086958</v>
      </c>
      <c r="H350" s="6">
        <v>0</v>
      </c>
      <c r="I350" s="6">
        <v>0</v>
      </c>
      <c r="J350" s="6">
        <v>0</v>
      </c>
      <c r="K350" s="6">
        <v>0</v>
      </c>
      <c r="L350" s="6">
        <v>0</v>
      </c>
      <c r="M350" s="6">
        <v>0</v>
      </c>
      <c r="N350" s="6">
        <v>0</v>
      </c>
      <c r="O350" s="6">
        <f>SUM(NonNurse[[#This Row],[Qualified Social Work Staff Hours]],NonNurse[[#This Row],[Other Social Work Staff Hours]])/NonNurse[[#This Row],[MDS Census]]</f>
        <v>0</v>
      </c>
      <c r="P350" s="6">
        <v>0</v>
      </c>
      <c r="Q350" s="6">
        <v>5.1304347826086953</v>
      </c>
      <c r="R350" s="6">
        <f>SUM(NonNurse[[#This Row],[Qualified Activities Professional Hours]],NonNurse[[#This Row],[Other Activities Professional Hours]])/NonNurse[[#This Row],[MDS Census]]</f>
        <v>0.10664256665160415</v>
      </c>
      <c r="S350" s="6">
        <v>4.4347826086956523</v>
      </c>
      <c r="T350" s="6">
        <v>0</v>
      </c>
      <c r="U350" s="6">
        <v>0</v>
      </c>
      <c r="V350" s="6">
        <f>SUM(NonNurse[[#This Row],[Occupational Therapist Hours]],NonNurse[[#This Row],[OT Assistant Hours]],NonNurse[[#This Row],[OT Aide Hours]])/NonNurse[[#This Row],[MDS Census]]</f>
        <v>9.2182557614098506E-2</v>
      </c>
      <c r="W350" s="6">
        <v>4.3478260869565215</v>
      </c>
      <c r="X350" s="6">
        <v>1.3043478260869565</v>
      </c>
      <c r="Y350" s="6">
        <v>0</v>
      </c>
      <c r="Z350" s="6">
        <f>SUM(NonNurse[[#This Row],[Physical Therapist (PT) Hours]],NonNurse[[#This Row],[PT Assistant Hours]],NonNurse[[#This Row],[PT Aide Hours]])/NonNurse[[#This Row],[MDS Census]]</f>
        <v>0.1174875734297334</v>
      </c>
      <c r="AA350" s="6">
        <v>0</v>
      </c>
      <c r="AB350" s="6">
        <v>0</v>
      </c>
      <c r="AC350" s="6">
        <v>0</v>
      </c>
      <c r="AD350" s="6">
        <v>0</v>
      </c>
      <c r="AE350" s="6">
        <v>0</v>
      </c>
      <c r="AF350" s="6">
        <v>0</v>
      </c>
      <c r="AG350" s="6">
        <v>0</v>
      </c>
      <c r="AH350" s="1">
        <v>396085</v>
      </c>
      <c r="AI350">
        <v>3</v>
      </c>
    </row>
    <row r="351" spans="1:35" x14ac:dyDescent="0.25">
      <c r="A351" t="s">
        <v>721</v>
      </c>
      <c r="B351" t="s">
        <v>399</v>
      </c>
      <c r="C351" t="s">
        <v>808</v>
      </c>
      <c r="D351" t="s">
        <v>768</v>
      </c>
      <c r="E351" s="6">
        <v>85.076086956521735</v>
      </c>
      <c r="F351" s="6">
        <v>4.8489130434782615</v>
      </c>
      <c r="G351" s="6">
        <v>0</v>
      </c>
      <c r="H351" s="6">
        <v>0</v>
      </c>
      <c r="I351" s="6">
        <v>4.6956521739130439</v>
      </c>
      <c r="J351" s="6">
        <v>0</v>
      </c>
      <c r="K351" s="6">
        <v>0</v>
      </c>
      <c r="L351" s="6">
        <v>5.1582608695652166</v>
      </c>
      <c r="M351" s="6">
        <v>7.8948913043478264</v>
      </c>
      <c r="N351" s="6">
        <v>0</v>
      </c>
      <c r="O351" s="6">
        <f>SUM(NonNurse[[#This Row],[Qualified Social Work Staff Hours]],NonNurse[[#This Row],[Other Social Work Staff Hours]])/NonNurse[[#This Row],[MDS Census]]</f>
        <v>9.2798006899195096E-2</v>
      </c>
      <c r="P351" s="6">
        <v>4.6704347826086954</v>
      </c>
      <c r="Q351" s="6">
        <v>14.204565217391309</v>
      </c>
      <c r="R351" s="6">
        <f>SUM(NonNurse[[#This Row],[Qualified Activities Professional Hours]],NonNurse[[#This Row],[Other Activities Professional Hours]])/NonNurse[[#This Row],[MDS Census]]</f>
        <v>0.22186022741791242</v>
      </c>
      <c r="S351" s="6">
        <v>5.0519565217391298</v>
      </c>
      <c r="T351" s="6">
        <v>6.2468478260869578</v>
      </c>
      <c r="U351" s="6">
        <v>0</v>
      </c>
      <c r="V351" s="6">
        <f>SUM(NonNurse[[#This Row],[Occupational Therapist Hours]],NonNurse[[#This Row],[OT Assistant Hours]],NonNurse[[#This Row],[OT Aide Hours]])/NonNurse[[#This Row],[MDS Census]]</f>
        <v>0.13280822792896388</v>
      </c>
      <c r="W351" s="6">
        <v>9.1109782608695653</v>
      </c>
      <c r="X351" s="6">
        <v>4.9749999999999996</v>
      </c>
      <c r="Y351" s="6">
        <v>0</v>
      </c>
      <c r="Z351" s="6">
        <f>SUM(NonNurse[[#This Row],[Physical Therapist (PT) Hours]],NonNurse[[#This Row],[PT Assistant Hours]],NonNurse[[#This Row],[PT Aide Hours]])/NonNurse[[#This Row],[MDS Census]]</f>
        <v>0.16556918359524722</v>
      </c>
      <c r="AA351" s="6">
        <v>0</v>
      </c>
      <c r="AB351" s="6">
        <v>0</v>
      </c>
      <c r="AC351" s="6">
        <v>0</v>
      </c>
      <c r="AD351" s="6">
        <v>0</v>
      </c>
      <c r="AE351" s="6">
        <v>0</v>
      </c>
      <c r="AF351" s="6">
        <v>0</v>
      </c>
      <c r="AG351" s="6">
        <v>0</v>
      </c>
      <c r="AH351" s="1">
        <v>395670</v>
      </c>
      <c r="AI351">
        <v>3</v>
      </c>
    </row>
    <row r="352" spans="1:35" x14ac:dyDescent="0.25">
      <c r="A352" t="s">
        <v>721</v>
      </c>
      <c r="B352" t="s">
        <v>15</v>
      </c>
      <c r="C352" t="s">
        <v>1026</v>
      </c>
      <c r="D352" t="s">
        <v>756</v>
      </c>
      <c r="E352" s="6">
        <v>79.206521739130437</v>
      </c>
      <c r="F352" s="6">
        <v>4.6956521739130439</v>
      </c>
      <c r="G352" s="6">
        <v>0</v>
      </c>
      <c r="H352" s="6">
        <v>0</v>
      </c>
      <c r="I352" s="6">
        <v>4.7826086956521738</v>
      </c>
      <c r="J352" s="6">
        <v>0</v>
      </c>
      <c r="K352" s="6">
        <v>0</v>
      </c>
      <c r="L352" s="6">
        <v>3.4926086956521738</v>
      </c>
      <c r="M352" s="6">
        <v>10.173478260869567</v>
      </c>
      <c r="N352" s="6">
        <v>0</v>
      </c>
      <c r="O352" s="6">
        <f>SUM(NonNurse[[#This Row],[Qualified Social Work Staff Hours]],NonNurse[[#This Row],[Other Social Work Staff Hours]])/NonNurse[[#This Row],[MDS Census]]</f>
        <v>0.12844243172773434</v>
      </c>
      <c r="P352" s="6">
        <v>15.671630434782603</v>
      </c>
      <c r="Q352" s="6">
        <v>0</v>
      </c>
      <c r="R352" s="6">
        <f>SUM(NonNurse[[#This Row],[Qualified Activities Professional Hours]],NonNurse[[#This Row],[Other Activities Professional Hours]])/NonNurse[[#This Row],[MDS Census]]</f>
        <v>0.1978578290105667</v>
      </c>
      <c r="S352" s="6">
        <v>8.0341304347826128</v>
      </c>
      <c r="T352" s="6">
        <v>9.7548913043478223</v>
      </c>
      <c r="U352" s="6">
        <v>0</v>
      </c>
      <c r="V352" s="6">
        <f>SUM(NonNurse[[#This Row],[Occupational Therapist Hours]],NonNurse[[#This Row],[OT Assistant Hours]],NonNurse[[#This Row],[OT Aide Hours]])/NonNurse[[#This Row],[MDS Census]]</f>
        <v>0.22459036640592833</v>
      </c>
      <c r="W352" s="6">
        <v>6.9343478260869578</v>
      </c>
      <c r="X352" s="6">
        <v>6.7143478260869554</v>
      </c>
      <c r="Y352" s="6">
        <v>3.1630434782608696</v>
      </c>
      <c r="Z352" s="6">
        <f>SUM(NonNurse[[#This Row],[Physical Therapist (PT) Hours]],NonNurse[[#This Row],[PT Assistant Hours]],NonNurse[[#This Row],[PT Aide Hours]])/NonNurse[[#This Row],[MDS Census]]</f>
        <v>0.21225195553725815</v>
      </c>
      <c r="AA352" s="6">
        <v>0</v>
      </c>
      <c r="AB352" s="6">
        <v>10.228260869565217</v>
      </c>
      <c r="AC352" s="6">
        <v>0</v>
      </c>
      <c r="AD352" s="6">
        <v>0</v>
      </c>
      <c r="AE352" s="6">
        <v>0</v>
      </c>
      <c r="AF352" s="6">
        <v>0</v>
      </c>
      <c r="AG352" s="6">
        <v>0</v>
      </c>
      <c r="AH352" s="1">
        <v>395974</v>
      </c>
      <c r="AI352">
        <v>3</v>
      </c>
    </row>
    <row r="353" spans="1:35" x14ac:dyDescent="0.25">
      <c r="A353" t="s">
        <v>721</v>
      </c>
      <c r="B353" t="s">
        <v>627</v>
      </c>
      <c r="C353" t="s">
        <v>881</v>
      </c>
      <c r="D353" t="s">
        <v>774</v>
      </c>
      <c r="E353" s="6">
        <v>134.0108695652174</v>
      </c>
      <c r="F353" s="6">
        <v>3.4782608695652173</v>
      </c>
      <c r="G353" s="6">
        <v>0</v>
      </c>
      <c r="H353" s="6">
        <v>0</v>
      </c>
      <c r="I353" s="6">
        <v>3.0652173913043477</v>
      </c>
      <c r="J353" s="6">
        <v>0</v>
      </c>
      <c r="K353" s="6">
        <v>0</v>
      </c>
      <c r="L353" s="6">
        <v>3.4950000000000001</v>
      </c>
      <c r="M353" s="6">
        <v>10.434782608695652</v>
      </c>
      <c r="N353" s="6">
        <v>0</v>
      </c>
      <c r="O353" s="6">
        <f>SUM(NonNurse[[#This Row],[Qualified Social Work Staff Hours]],NonNurse[[#This Row],[Other Social Work Staff Hours]])/NonNurse[[#This Row],[MDS Census]]</f>
        <v>7.7865195879633378E-2</v>
      </c>
      <c r="P353" s="6">
        <v>4.9565217391304346</v>
      </c>
      <c r="Q353" s="6">
        <v>5.0434782608695654</v>
      </c>
      <c r="R353" s="6">
        <f>SUM(NonNurse[[#This Row],[Qualified Activities Professional Hours]],NonNurse[[#This Row],[Other Activities Professional Hours]])/NonNurse[[#This Row],[MDS Census]]</f>
        <v>7.4620812717981988E-2</v>
      </c>
      <c r="S353" s="6">
        <v>8.6052173913043468</v>
      </c>
      <c r="T353" s="6">
        <v>4.4411956521739144</v>
      </c>
      <c r="U353" s="6">
        <v>0</v>
      </c>
      <c r="V353" s="6">
        <f>SUM(NonNurse[[#This Row],[Occupational Therapist Hours]],NonNurse[[#This Row],[OT Assistant Hours]],NonNurse[[#This Row],[OT Aide Hours]])/NonNurse[[#This Row],[MDS Census]]</f>
        <v>9.7353394435882867E-2</v>
      </c>
      <c r="W353" s="6">
        <v>12.390978260869565</v>
      </c>
      <c r="X353" s="6">
        <v>1.0628260869565216</v>
      </c>
      <c r="Y353" s="6">
        <v>0</v>
      </c>
      <c r="Z353" s="6">
        <f>SUM(NonNurse[[#This Row],[Physical Therapist (PT) Hours]],NonNurse[[#This Row],[PT Assistant Hours]],NonNurse[[#This Row],[PT Aide Hours]])/NonNurse[[#This Row],[MDS Census]]</f>
        <v>0.10039338145835021</v>
      </c>
      <c r="AA353" s="6">
        <v>0</v>
      </c>
      <c r="AB353" s="6">
        <v>0</v>
      </c>
      <c r="AC353" s="6">
        <v>0</v>
      </c>
      <c r="AD353" s="6">
        <v>0</v>
      </c>
      <c r="AE353" s="6">
        <v>0</v>
      </c>
      <c r="AF353" s="6">
        <v>0</v>
      </c>
      <c r="AG353" s="6">
        <v>0</v>
      </c>
      <c r="AH353" s="1">
        <v>396076</v>
      </c>
      <c r="AI353">
        <v>3</v>
      </c>
    </row>
    <row r="354" spans="1:35" x14ac:dyDescent="0.25">
      <c r="A354" t="s">
        <v>721</v>
      </c>
      <c r="B354" t="s">
        <v>458</v>
      </c>
      <c r="C354" t="s">
        <v>1017</v>
      </c>
      <c r="D354" t="s">
        <v>765</v>
      </c>
      <c r="E354" s="6">
        <v>56.25</v>
      </c>
      <c r="F354" s="6">
        <v>4.8695652173913047</v>
      </c>
      <c r="G354" s="6">
        <v>0.32608695652173914</v>
      </c>
      <c r="H354" s="6">
        <v>0.29891304347826086</v>
      </c>
      <c r="I354" s="6">
        <v>4.9782608695652177</v>
      </c>
      <c r="J354" s="6">
        <v>0</v>
      </c>
      <c r="K354" s="6">
        <v>0</v>
      </c>
      <c r="L354" s="6">
        <v>2.3745652173913041</v>
      </c>
      <c r="M354" s="6">
        <v>5.3913043478260869</v>
      </c>
      <c r="N354" s="6">
        <v>5.4782608695652177</v>
      </c>
      <c r="O354" s="6">
        <f>SUM(NonNurse[[#This Row],[Qualified Social Work Staff Hours]],NonNurse[[#This Row],[Other Social Work Staff Hours]])/NonNurse[[#This Row],[MDS Census]]</f>
        <v>0.19323671497584541</v>
      </c>
      <c r="P354" s="6">
        <v>0</v>
      </c>
      <c r="Q354" s="6">
        <v>8.8222826086956516</v>
      </c>
      <c r="R354" s="6">
        <f>SUM(NonNurse[[#This Row],[Qualified Activities Professional Hours]],NonNurse[[#This Row],[Other Activities Professional Hours]])/NonNurse[[#This Row],[MDS Census]]</f>
        <v>0.15684057971014492</v>
      </c>
      <c r="S354" s="6">
        <v>1.4283695652173916</v>
      </c>
      <c r="T354" s="6">
        <v>0</v>
      </c>
      <c r="U354" s="6">
        <v>0</v>
      </c>
      <c r="V354" s="6">
        <f>SUM(NonNurse[[#This Row],[Occupational Therapist Hours]],NonNurse[[#This Row],[OT Assistant Hours]],NonNurse[[#This Row],[OT Aide Hours]])/NonNurse[[#This Row],[MDS Census]]</f>
        <v>2.5393236714975849E-2</v>
      </c>
      <c r="W354" s="6">
        <v>7.7550000000000008</v>
      </c>
      <c r="X354" s="6">
        <v>0.40565217391304348</v>
      </c>
      <c r="Y354" s="6">
        <v>0</v>
      </c>
      <c r="Z354" s="6">
        <f>SUM(NonNurse[[#This Row],[Physical Therapist (PT) Hours]],NonNurse[[#This Row],[PT Assistant Hours]],NonNurse[[#This Row],[PT Aide Hours]])/NonNurse[[#This Row],[MDS Census]]</f>
        <v>0.14507826086956524</v>
      </c>
      <c r="AA354" s="6">
        <v>0</v>
      </c>
      <c r="AB354" s="6">
        <v>0</v>
      </c>
      <c r="AC354" s="6">
        <v>0</v>
      </c>
      <c r="AD354" s="6">
        <v>0</v>
      </c>
      <c r="AE354" s="6">
        <v>0</v>
      </c>
      <c r="AF354" s="6">
        <v>0</v>
      </c>
      <c r="AG354" s="6">
        <v>0</v>
      </c>
      <c r="AH354" s="1">
        <v>395752</v>
      </c>
      <c r="AI354">
        <v>3</v>
      </c>
    </row>
    <row r="355" spans="1:35" x14ac:dyDescent="0.25">
      <c r="A355" t="s">
        <v>721</v>
      </c>
      <c r="B355" t="s">
        <v>156</v>
      </c>
      <c r="C355" t="s">
        <v>972</v>
      </c>
      <c r="D355" t="s">
        <v>761</v>
      </c>
      <c r="E355" s="6">
        <v>72.706521739130437</v>
      </c>
      <c r="F355" s="6">
        <v>24.597826086956523</v>
      </c>
      <c r="G355" s="6">
        <v>0</v>
      </c>
      <c r="H355" s="6">
        <v>0</v>
      </c>
      <c r="I355" s="6">
        <v>0</v>
      </c>
      <c r="J355" s="6">
        <v>0</v>
      </c>
      <c r="K355" s="6">
        <v>0</v>
      </c>
      <c r="L355" s="6">
        <v>2.8110869565217387</v>
      </c>
      <c r="M355" s="6">
        <v>12.198369565217391</v>
      </c>
      <c r="N355" s="6">
        <v>0</v>
      </c>
      <c r="O355" s="6">
        <f>SUM(NonNurse[[#This Row],[Qualified Social Work Staff Hours]],NonNurse[[#This Row],[Other Social Work Staff Hours]])/NonNurse[[#This Row],[MDS Census]]</f>
        <v>0.1677754522350127</v>
      </c>
      <c r="P355" s="6">
        <v>0</v>
      </c>
      <c r="Q355" s="6">
        <v>28.747282608695652</v>
      </c>
      <c r="R355" s="6">
        <f>SUM(NonNurse[[#This Row],[Qualified Activities Professional Hours]],NonNurse[[#This Row],[Other Activities Professional Hours]])/NonNurse[[#This Row],[MDS Census]]</f>
        <v>0.395387950366273</v>
      </c>
      <c r="S355" s="6">
        <v>1.9708695652173909</v>
      </c>
      <c r="T355" s="6">
        <v>9.0021739130434764</v>
      </c>
      <c r="U355" s="6">
        <v>0</v>
      </c>
      <c r="V355" s="6">
        <f>SUM(NonNurse[[#This Row],[Occupational Therapist Hours]],NonNurse[[#This Row],[OT Assistant Hours]],NonNurse[[#This Row],[OT Aide Hours]])/NonNurse[[#This Row],[MDS Census]]</f>
        <v>0.15092240992674538</v>
      </c>
      <c r="W355" s="6">
        <v>4.2332608695652167</v>
      </c>
      <c r="X355" s="6">
        <v>4.5239130434782604</v>
      </c>
      <c r="Y355" s="6">
        <v>0</v>
      </c>
      <c r="Z355" s="6">
        <f>SUM(NonNurse[[#This Row],[Physical Therapist (PT) Hours]],NonNurse[[#This Row],[PT Assistant Hours]],NonNurse[[#This Row],[PT Aide Hours]])/NonNurse[[#This Row],[MDS Census]]</f>
        <v>0.12044550754970845</v>
      </c>
      <c r="AA355" s="6">
        <v>0</v>
      </c>
      <c r="AB355" s="6">
        <v>0</v>
      </c>
      <c r="AC355" s="6">
        <v>0</v>
      </c>
      <c r="AD355" s="6">
        <v>0</v>
      </c>
      <c r="AE355" s="6">
        <v>0</v>
      </c>
      <c r="AF355" s="6">
        <v>0</v>
      </c>
      <c r="AG355" s="6">
        <v>0</v>
      </c>
      <c r="AH355" s="1">
        <v>395325</v>
      </c>
      <c r="AI355">
        <v>3</v>
      </c>
    </row>
    <row r="356" spans="1:35" x14ac:dyDescent="0.25">
      <c r="A356" t="s">
        <v>721</v>
      </c>
      <c r="B356" t="s">
        <v>641</v>
      </c>
      <c r="C356" t="s">
        <v>946</v>
      </c>
      <c r="D356" t="s">
        <v>765</v>
      </c>
      <c r="E356" s="6">
        <v>45.652173913043477</v>
      </c>
      <c r="F356" s="6">
        <v>4.3478260869565215</v>
      </c>
      <c r="G356" s="6">
        <v>0</v>
      </c>
      <c r="H356" s="6">
        <v>0</v>
      </c>
      <c r="I356" s="6">
        <v>5.2065217391304346</v>
      </c>
      <c r="J356" s="6">
        <v>0</v>
      </c>
      <c r="K356" s="6">
        <v>0</v>
      </c>
      <c r="L356" s="6">
        <v>0</v>
      </c>
      <c r="M356" s="6">
        <v>4.7981521739130439</v>
      </c>
      <c r="N356" s="6">
        <v>0</v>
      </c>
      <c r="O356" s="6">
        <f>SUM(NonNurse[[#This Row],[Qualified Social Work Staff Hours]],NonNurse[[#This Row],[Other Social Work Staff Hours]])/NonNurse[[#This Row],[MDS Census]]</f>
        <v>0.10510238095238096</v>
      </c>
      <c r="P356" s="6">
        <v>5.012500000000002</v>
      </c>
      <c r="Q356" s="6">
        <v>9.8232608695652157</v>
      </c>
      <c r="R356" s="6">
        <f>SUM(NonNurse[[#This Row],[Qualified Activities Professional Hours]],NonNurse[[#This Row],[Other Activities Professional Hours]])/NonNurse[[#This Row],[MDS Census]]</f>
        <v>0.3249738095238095</v>
      </c>
      <c r="S356" s="6">
        <v>0</v>
      </c>
      <c r="T356" s="6">
        <v>3.6929347826086958</v>
      </c>
      <c r="U356" s="6">
        <v>0</v>
      </c>
      <c r="V356" s="6">
        <f>SUM(NonNurse[[#This Row],[Occupational Therapist Hours]],NonNurse[[#This Row],[OT Assistant Hours]],NonNurse[[#This Row],[OT Aide Hours]])/NonNurse[[#This Row],[MDS Census]]</f>
        <v>8.0892857142857155E-2</v>
      </c>
      <c r="W356" s="6">
        <v>10.342391304347826</v>
      </c>
      <c r="X356" s="6">
        <v>6.9144565217391305</v>
      </c>
      <c r="Y356" s="6">
        <v>0</v>
      </c>
      <c r="Z356" s="6">
        <f>SUM(NonNurse[[#This Row],[Physical Therapist (PT) Hours]],NonNurse[[#This Row],[PT Assistant Hours]],NonNurse[[#This Row],[PT Aide Hours]])/NonNurse[[#This Row],[MDS Census]]</f>
        <v>0.37800714285714287</v>
      </c>
      <c r="AA356" s="6">
        <v>0</v>
      </c>
      <c r="AB356" s="6">
        <v>0</v>
      </c>
      <c r="AC356" s="6">
        <v>0</v>
      </c>
      <c r="AD356" s="6">
        <v>0</v>
      </c>
      <c r="AE356" s="6">
        <v>0</v>
      </c>
      <c r="AF356" s="6">
        <v>0</v>
      </c>
      <c r="AG356" s="6">
        <v>0</v>
      </c>
      <c r="AH356" s="1">
        <v>396096</v>
      </c>
      <c r="AI356">
        <v>3</v>
      </c>
    </row>
    <row r="357" spans="1:35" x14ac:dyDescent="0.25">
      <c r="A357" t="s">
        <v>721</v>
      </c>
      <c r="B357" t="s">
        <v>327</v>
      </c>
      <c r="C357" t="s">
        <v>1037</v>
      </c>
      <c r="D357" t="s">
        <v>771</v>
      </c>
      <c r="E357" s="6">
        <v>95.510869565217391</v>
      </c>
      <c r="F357" s="6">
        <v>25.578804347826086</v>
      </c>
      <c r="G357" s="6">
        <v>0.39673913043478259</v>
      </c>
      <c r="H357" s="6">
        <v>0</v>
      </c>
      <c r="I357" s="6">
        <v>5.3043478260869561</v>
      </c>
      <c r="J357" s="6">
        <v>0</v>
      </c>
      <c r="K357" s="6">
        <v>0</v>
      </c>
      <c r="L357" s="6">
        <v>4.3771739130434772</v>
      </c>
      <c r="M357" s="6">
        <v>5.3043478260869561</v>
      </c>
      <c r="N357" s="6">
        <v>0</v>
      </c>
      <c r="O357" s="6">
        <f>SUM(NonNurse[[#This Row],[Qualified Social Work Staff Hours]],NonNurse[[#This Row],[Other Social Work Staff Hours]])/NonNurse[[#This Row],[MDS Census]]</f>
        <v>5.5536588141572772E-2</v>
      </c>
      <c r="P357" s="6">
        <v>4.4021739130434785</v>
      </c>
      <c r="Q357" s="6">
        <v>9.9673913043478262</v>
      </c>
      <c r="R357" s="6">
        <f>SUM(NonNurse[[#This Row],[Qualified Activities Professional Hours]],NonNurse[[#This Row],[Other Activities Professional Hours]])/NonNurse[[#This Row],[MDS Census]]</f>
        <v>0.15044952771139183</v>
      </c>
      <c r="S357" s="6">
        <v>8.2406521739130447</v>
      </c>
      <c r="T357" s="6">
        <v>5.3860869565217406</v>
      </c>
      <c r="U357" s="6">
        <v>0</v>
      </c>
      <c r="V357" s="6">
        <f>SUM(NonNurse[[#This Row],[Occupational Therapist Hours]],NonNurse[[#This Row],[OT Assistant Hours]],NonNurse[[#This Row],[OT Aide Hours]])/NonNurse[[#This Row],[MDS Census]]</f>
        <v>0.14267212928189374</v>
      </c>
      <c r="W357" s="6">
        <v>3.3585869565217394</v>
      </c>
      <c r="X357" s="6">
        <v>16.68391304347826</v>
      </c>
      <c r="Y357" s="6">
        <v>0</v>
      </c>
      <c r="Z357" s="6">
        <f>SUM(NonNurse[[#This Row],[Physical Therapist (PT) Hours]],NonNurse[[#This Row],[PT Assistant Hours]],NonNurse[[#This Row],[PT Aide Hours]])/NonNurse[[#This Row],[MDS Census]]</f>
        <v>0.20984522590190055</v>
      </c>
      <c r="AA357" s="6">
        <v>0</v>
      </c>
      <c r="AB357" s="6">
        <v>0</v>
      </c>
      <c r="AC357" s="6">
        <v>0</v>
      </c>
      <c r="AD357" s="6">
        <v>0</v>
      </c>
      <c r="AE357" s="6">
        <v>0</v>
      </c>
      <c r="AF357" s="6">
        <v>0</v>
      </c>
      <c r="AG357" s="6">
        <v>0</v>
      </c>
      <c r="AH357" s="1">
        <v>395563</v>
      </c>
      <c r="AI357">
        <v>3</v>
      </c>
    </row>
    <row r="358" spans="1:35" x14ac:dyDescent="0.25">
      <c r="A358" t="s">
        <v>721</v>
      </c>
      <c r="B358" t="s">
        <v>61</v>
      </c>
      <c r="C358" t="s">
        <v>920</v>
      </c>
      <c r="D358" t="s">
        <v>769</v>
      </c>
      <c r="E358" s="6">
        <v>39.706521739130437</v>
      </c>
      <c r="F358" s="6">
        <v>15.6875</v>
      </c>
      <c r="G358" s="6">
        <v>0.31521739130434784</v>
      </c>
      <c r="H358" s="6">
        <v>0.27173913043478259</v>
      </c>
      <c r="I358" s="6">
        <v>2.0869565217391304</v>
      </c>
      <c r="J358" s="6">
        <v>0</v>
      </c>
      <c r="K358" s="6">
        <v>0</v>
      </c>
      <c r="L358" s="6">
        <v>4.2335869565217408</v>
      </c>
      <c r="M358" s="6">
        <v>0</v>
      </c>
      <c r="N358" s="6">
        <v>0</v>
      </c>
      <c r="O358" s="6">
        <f>SUM(NonNurse[[#This Row],[Qualified Social Work Staff Hours]],NonNurse[[#This Row],[Other Social Work Staff Hours]])/NonNurse[[#This Row],[MDS Census]]</f>
        <v>0</v>
      </c>
      <c r="P358" s="6">
        <v>0</v>
      </c>
      <c r="Q358" s="6">
        <v>9.616847826086957</v>
      </c>
      <c r="R358" s="6">
        <f>SUM(NonNurse[[#This Row],[Qualified Activities Professional Hours]],NonNurse[[#This Row],[Other Activities Professional Hours]])/NonNurse[[#This Row],[MDS Census]]</f>
        <v>0.24219819326580891</v>
      </c>
      <c r="S358" s="6">
        <v>4.8327173913043486</v>
      </c>
      <c r="T358" s="6">
        <v>0.4664130434782609</v>
      </c>
      <c r="U358" s="6">
        <v>0</v>
      </c>
      <c r="V358" s="6">
        <f>SUM(NonNurse[[#This Row],[Occupational Therapist Hours]],NonNurse[[#This Row],[OT Assistant Hours]],NonNurse[[#This Row],[OT Aide Hours]])/NonNurse[[#This Row],[MDS Census]]</f>
        <v>0.13345743224746787</v>
      </c>
      <c r="W358" s="6">
        <v>1.0992391304347826</v>
      </c>
      <c r="X358" s="6">
        <v>8.9133695652173923</v>
      </c>
      <c r="Y358" s="6">
        <v>0</v>
      </c>
      <c r="Z358" s="6">
        <f>SUM(NonNurse[[#This Row],[Physical Therapist (PT) Hours]],NonNurse[[#This Row],[PT Assistant Hours]],NonNurse[[#This Row],[PT Aide Hours]])/NonNurse[[#This Row],[MDS Census]]</f>
        <v>0.25216534355324388</v>
      </c>
      <c r="AA358" s="6">
        <v>0</v>
      </c>
      <c r="AB358" s="6">
        <v>0</v>
      </c>
      <c r="AC358" s="6">
        <v>0</v>
      </c>
      <c r="AD358" s="6">
        <v>0</v>
      </c>
      <c r="AE358" s="6">
        <v>0</v>
      </c>
      <c r="AF358" s="6">
        <v>0</v>
      </c>
      <c r="AG358" s="6">
        <v>0</v>
      </c>
      <c r="AH358" s="1">
        <v>395105</v>
      </c>
      <c r="AI358">
        <v>3</v>
      </c>
    </row>
    <row r="359" spans="1:35" x14ac:dyDescent="0.25">
      <c r="A359" t="s">
        <v>721</v>
      </c>
      <c r="B359" t="s">
        <v>345</v>
      </c>
      <c r="C359" t="s">
        <v>1042</v>
      </c>
      <c r="D359" t="s">
        <v>770</v>
      </c>
      <c r="E359" s="6">
        <v>83.836956521739125</v>
      </c>
      <c r="F359" s="6">
        <v>5.7282608695652177</v>
      </c>
      <c r="G359" s="6">
        <v>0.14130434782608695</v>
      </c>
      <c r="H359" s="6">
        <v>0.65217391304347827</v>
      </c>
      <c r="I359" s="6">
        <v>3.9565217391304346</v>
      </c>
      <c r="J359" s="6">
        <v>0</v>
      </c>
      <c r="K359" s="6">
        <v>0</v>
      </c>
      <c r="L359" s="6">
        <v>2.5838043478260864</v>
      </c>
      <c r="M359" s="6">
        <v>5.3255434782608697</v>
      </c>
      <c r="N359" s="6">
        <v>4.4740217391304347</v>
      </c>
      <c r="O359" s="6">
        <f>SUM(NonNurse[[#This Row],[Qualified Social Work Staff Hours]],NonNurse[[#This Row],[Other Social Work Staff Hours]])/NonNurse[[#This Row],[MDS Census]]</f>
        <v>0.11688837028393621</v>
      </c>
      <c r="P359" s="6">
        <v>4.009239130434783</v>
      </c>
      <c r="Q359" s="6">
        <v>7.8455434782608693</v>
      </c>
      <c r="R359" s="6">
        <f>SUM(NonNurse[[#This Row],[Qualified Activities Professional Hours]],NonNurse[[#This Row],[Other Activities Professional Hours]])/NonNurse[[#This Row],[MDS Census]]</f>
        <v>0.14140282639699209</v>
      </c>
      <c r="S359" s="6">
        <v>5.2418478260869561</v>
      </c>
      <c r="T359" s="6">
        <v>10.582065217391307</v>
      </c>
      <c r="U359" s="6">
        <v>0</v>
      </c>
      <c r="V359" s="6">
        <f>SUM(NonNurse[[#This Row],[Occupational Therapist Hours]],NonNurse[[#This Row],[OT Assistant Hours]],NonNurse[[#This Row],[OT Aide Hours]])/NonNurse[[#This Row],[MDS Census]]</f>
        <v>0.18874627252690268</v>
      </c>
      <c r="W359" s="6">
        <v>12.530652173913042</v>
      </c>
      <c r="X359" s="6">
        <v>1.5513043478260873</v>
      </c>
      <c r="Y359" s="6">
        <v>0</v>
      </c>
      <c r="Z359" s="6">
        <f>SUM(NonNurse[[#This Row],[Physical Therapist (PT) Hours]],NonNurse[[#This Row],[PT Assistant Hours]],NonNurse[[#This Row],[PT Aide Hours]])/NonNurse[[#This Row],[MDS Census]]</f>
        <v>0.16796836509788668</v>
      </c>
      <c r="AA359" s="6">
        <v>0</v>
      </c>
      <c r="AB359" s="6">
        <v>0</v>
      </c>
      <c r="AC359" s="6">
        <v>0</v>
      </c>
      <c r="AD359" s="6">
        <v>0</v>
      </c>
      <c r="AE359" s="6">
        <v>0</v>
      </c>
      <c r="AF359" s="6">
        <v>0</v>
      </c>
      <c r="AG359" s="6">
        <v>0</v>
      </c>
      <c r="AH359" s="1">
        <v>395589</v>
      </c>
      <c r="AI359">
        <v>3</v>
      </c>
    </row>
    <row r="360" spans="1:35" x14ac:dyDescent="0.25">
      <c r="A360" t="s">
        <v>721</v>
      </c>
      <c r="B360" t="s">
        <v>339</v>
      </c>
      <c r="C360" t="s">
        <v>951</v>
      </c>
      <c r="D360" t="s">
        <v>777</v>
      </c>
      <c r="E360" s="6">
        <v>228.46739130434781</v>
      </c>
      <c r="F360" s="6">
        <v>10.956521739130435</v>
      </c>
      <c r="G360" s="6">
        <v>3.8043478260869568E-2</v>
      </c>
      <c r="H360" s="6">
        <v>0.85586956521739121</v>
      </c>
      <c r="I360" s="6">
        <v>4.8695652173913047</v>
      </c>
      <c r="J360" s="6">
        <v>0</v>
      </c>
      <c r="K360" s="6">
        <v>0</v>
      </c>
      <c r="L360" s="6">
        <v>4.9375</v>
      </c>
      <c r="M360" s="6">
        <v>0</v>
      </c>
      <c r="N360" s="6">
        <v>14.899456521739131</v>
      </c>
      <c r="O360" s="6">
        <f>SUM(NonNurse[[#This Row],[Qualified Social Work Staff Hours]],NonNurse[[#This Row],[Other Social Work Staff Hours]])/NonNurse[[#This Row],[MDS Census]]</f>
        <v>6.5214805652029126E-2</v>
      </c>
      <c r="P360" s="6">
        <v>4.7635869565217392</v>
      </c>
      <c r="Q360" s="6">
        <v>29.296195652173914</v>
      </c>
      <c r="R360" s="6">
        <f>SUM(NonNurse[[#This Row],[Qualified Activities Professional Hours]],NonNurse[[#This Row],[Other Activities Professional Hours]])/NonNurse[[#This Row],[MDS Census]]</f>
        <v>0.14907940434844666</v>
      </c>
      <c r="S360" s="6">
        <v>16.029891304347824</v>
      </c>
      <c r="T360" s="6">
        <v>9.1521739130434785</v>
      </c>
      <c r="U360" s="6">
        <v>0</v>
      </c>
      <c r="V360" s="6">
        <f>SUM(NonNurse[[#This Row],[Occupational Therapist Hours]],NonNurse[[#This Row],[OT Assistant Hours]],NonNurse[[#This Row],[OT Aide Hours]])/NonNurse[[#This Row],[MDS Census]]</f>
        <v>0.11022170417241545</v>
      </c>
      <c r="W360" s="6">
        <v>9.5380434782608692</v>
      </c>
      <c r="X360" s="6">
        <v>13.790760869565217</v>
      </c>
      <c r="Y360" s="6">
        <v>0</v>
      </c>
      <c r="Z360" s="6">
        <f>SUM(NonNurse[[#This Row],[Physical Therapist (PT) Hours]],NonNurse[[#This Row],[PT Assistant Hours]],NonNurse[[#This Row],[PT Aide Hours]])/NonNurse[[#This Row],[MDS Census]]</f>
        <v>0.10210999571815976</v>
      </c>
      <c r="AA360" s="6">
        <v>0</v>
      </c>
      <c r="AB360" s="6">
        <v>0</v>
      </c>
      <c r="AC360" s="6">
        <v>0</v>
      </c>
      <c r="AD360" s="6">
        <v>0</v>
      </c>
      <c r="AE360" s="6">
        <v>0</v>
      </c>
      <c r="AF360" s="6">
        <v>0</v>
      </c>
      <c r="AG360" s="6">
        <v>0</v>
      </c>
      <c r="AH360" s="1">
        <v>395582</v>
      </c>
      <c r="AI360">
        <v>3</v>
      </c>
    </row>
    <row r="361" spans="1:35" x14ac:dyDescent="0.25">
      <c r="A361" t="s">
        <v>721</v>
      </c>
      <c r="B361" t="s">
        <v>161</v>
      </c>
      <c r="C361" t="s">
        <v>975</v>
      </c>
      <c r="D361" t="s">
        <v>787</v>
      </c>
      <c r="E361" s="6">
        <v>135.10869565217391</v>
      </c>
      <c r="F361" s="6">
        <v>6.5380434782608692</v>
      </c>
      <c r="G361" s="6">
        <v>7.880434782608696E-2</v>
      </c>
      <c r="H361" s="6">
        <v>0.58695652173913049</v>
      </c>
      <c r="I361" s="6">
        <v>6.4347826086956523</v>
      </c>
      <c r="J361" s="6">
        <v>0</v>
      </c>
      <c r="K361" s="6">
        <v>0</v>
      </c>
      <c r="L361" s="6">
        <v>7.7069565217391292</v>
      </c>
      <c r="M361" s="6">
        <v>1.5652173913043479</v>
      </c>
      <c r="N361" s="6">
        <v>0</v>
      </c>
      <c r="O361" s="6">
        <f>SUM(NonNurse[[#This Row],[Qualified Social Work Staff Hours]],NonNurse[[#This Row],[Other Social Work Staff Hours]])/NonNurse[[#This Row],[MDS Census]]</f>
        <v>1.1584875301689461E-2</v>
      </c>
      <c r="P361" s="6">
        <v>7.9429347826086953</v>
      </c>
      <c r="Q361" s="6">
        <v>5.7581521739130439</v>
      </c>
      <c r="R361" s="6">
        <f>SUM(NonNurse[[#This Row],[Qualified Activities Professional Hours]],NonNurse[[#This Row],[Other Activities Professional Hours]])/NonNurse[[#This Row],[MDS Census]]</f>
        <v>0.10140788415124698</v>
      </c>
      <c r="S361" s="6">
        <v>8.7636956521739133</v>
      </c>
      <c r="T361" s="6">
        <v>14.567608695652174</v>
      </c>
      <c r="U361" s="6">
        <v>0</v>
      </c>
      <c r="V361" s="6">
        <f>SUM(NonNurse[[#This Row],[Occupational Therapist Hours]],NonNurse[[#This Row],[OT Assistant Hours]],NonNurse[[#This Row],[OT Aide Hours]])/NonNurse[[#This Row],[MDS Census]]</f>
        <v>0.17268543845534998</v>
      </c>
      <c r="W361" s="6">
        <v>4.181304347826087</v>
      </c>
      <c r="X361" s="6">
        <v>11.588804347826088</v>
      </c>
      <c r="Y361" s="6">
        <v>0</v>
      </c>
      <c r="Z361" s="6">
        <f>SUM(NonNurse[[#This Row],[Physical Therapist (PT) Hours]],NonNurse[[#This Row],[PT Assistant Hours]],NonNurse[[#This Row],[PT Aide Hours]])/NonNurse[[#This Row],[MDS Census]]</f>
        <v>0.11672164119066775</v>
      </c>
      <c r="AA361" s="6">
        <v>0</v>
      </c>
      <c r="AB361" s="6">
        <v>0</v>
      </c>
      <c r="AC361" s="6">
        <v>0</v>
      </c>
      <c r="AD361" s="6">
        <v>0</v>
      </c>
      <c r="AE361" s="6">
        <v>0</v>
      </c>
      <c r="AF361" s="6">
        <v>0</v>
      </c>
      <c r="AG361" s="6">
        <v>0</v>
      </c>
      <c r="AH361" s="1">
        <v>395331</v>
      </c>
      <c r="AI361">
        <v>3</v>
      </c>
    </row>
    <row r="362" spans="1:35" x14ac:dyDescent="0.25">
      <c r="A362" t="s">
        <v>721</v>
      </c>
      <c r="B362" t="s">
        <v>313</v>
      </c>
      <c r="C362" t="s">
        <v>1033</v>
      </c>
      <c r="D362" t="s">
        <v>777</v>
      </c>
      <c r="E362" s="6">
        <v>73.717391304347828</v>
      </c>
      <c r="F362" s="6">
        <v>5.7391304347826084</v>
      </c>
      <c r="G362" s="6">
        <v>0</v>
      </c>
      <c r="H362" s="6">
        <v>0.38043478260869568</v>
      </c>
      <c r="I362" s="6">
        <v>2.1304347826086958</v>
      </c>
      <c r="J362" s="6">
        <v>0</v>
      </c>
      <c r="K362" s="6">
        <v>0</v>
      </c>
      <c r="L362" s="6">
        <v>12.688804347826084</v>
      </c>
      <c r="M362" s="6">
        <v>2.6086956521739131</v>
      </c>
      <c r="N362" s="6">
        <v>0.43478260869565216</v>
      </c>
      <c r="O362" s="6">
        <f>SUM(NonNurse[[#This Row],[Qualified Social Work Staff Hours]],NonNurse[[#This Row],[Other Social Work Staff Hours]])/NonNurse[[#This Row],[MDS Census]]</f>
        <v>4.1285756414037159E-2</v>
      </c>
      <c r="P362" s="6">
        <v>5.6413043478260869</v>
      </c>
      <c r="Q362" s="6">
        <v>5.9347826086956523</v>
      </c>
      <c r="R362" s="6">
        <f>SUM(NonNurse[[#This Row],[Qualified Activities Professional Hours]],NonNurse[[#This Row],[Other Activities Professional Hours]])/NonNurse[[#This Row],[MDS Census]]</f>
        <v>0.1570333235033913</v>
      </c>
      <c r="S362" s="6">
        <v>10.077173913043474</v>
      </c>
      <c r="T362" s="6">
        <v>4.9745652173913042</v>
      </c>
      <c r="U362" s="6">
        <v>0</v>
      </c>
      <c r="V362" s="6">
        <f>SUM(NonNurse[[#This Row],[Occupational Therapist Hours]],NonNurse[[#This Row],[OT Assistant Hours]],NonNurse[[#This Row],[OT Aide Hours]])/NonNurse[[#This Row],[MDS Census]]</f>
        <v>0.20418165732822172</v>
      </c>
      <c r="W362" s="6">
        <v>8.8846739130434784</v>
      </c>
      <c r="X362" s="6">
        <v>10.732934782608694</v>
      </c>
      <c r="Y362" s="6">
        <v>0</v>
      </c>
      <c r="Z362" s="6">
        <f>SUM(NonNurse[[#This Row],[Physical Therapist (PT) Hours]],NonNurse[[#This Row],[PT Assistant Hours]],NonNurse[[#This Row],[PT Aide Hours]])/NonNurse[[#This Row],[MDS Census]]</f>
        <v>0.2661191388970805</v>
      </c>
      <c r="AA362" s="6">
        <v>0</v>
      </c>
      <c r="AB362" s="6">
        <v>0</v>
      </c>
      <c r="AC362" s="6">
        <v>0</v>
      </c>
      <c r="AD362" s="6">
        <v>0</v>
      </c>
      <c r="AE362" s="6">
        <v>0</v>
      </c>
      <c r="AF362" s="6">
        <v>0</v>
      </c>
      <c r="AG362" s="6">
        <v>0</v>
      </c>
      <c r="AH362" s="1">
        <v>395542</v>
      </c>
      <c r="AI362">
        <v>3</v>
      </c>
    </row>
    <row r="363" spans="1:35" x14ac:dyDescent="0.25">
      <c r="A363" t="s">
        <v>721</v>
      </c>
      <c r="B363" t="s">
        <v>545</v>
      </c>
      <c r="C363" t="s">
        <v>915</v>
      </c>
      <c r="D363" t="s">
        <v>772</v>
      </c>
      <c r="E363" s="6">
        <v>131.14130434782609</v>
      </c>
      <c r="F363" s="6">
        <v>5.0326086956521738</v>
      </c>
      <c r="G363" s="6">
        <v>0</v>
      </c>
      <c r="H363" s="6">
        <v>0</v>
      </c>
      <c r="I363" s="6">
        <v>12.076086956521738</v>
      </c>
      <c r="J363" s="6">
        <v>0</v>
      </c>
      <c r="K363" s="6">
        <v>0</v>
      </c>
      <c r="L363" s="6">
        <v>4.4746739130434765</v>
      </c>
      <c r="M363" s="6">
        <v>4.597282608695652</v>
      </c>
      <c r="N363" s="6">
        <v>4.2479347826086951</v>
      </c>
      <c r="O363" s="6">
        <f>SUM(NonNurse[[#This Row],[Qualified Social Work Staff Hours]],NonNurse[[#This Row],[Other Social Work Staff Hours]])/NonNurse[[#This Row],[MDS Census]]</f>
        <v>6.7447990053874834E-2</v>
      </c>
      <c r="P363" s="6">
        <v>0</v>
      </c>
      <c r="Q363" s="6">
        <v>15.141195652173918</v>
      </c>
      <c r="R363" s="6">
        <f>SUM(NonNurse[[#This Row],[Qualified Activities Professional Hours]],NonNurse[[#This Row],[Other Activities Professional Hours]])/NonNurse[[#This Row],[MDS Census]]</f>
        <v>0.11545710733526733</v>
      </c>
      <c r="S363" s="6">
        <v>0.49902173913043474</v>
      </c>
      <c r="T363" s="6">
        <v>5.0538043478260866</v>
      </c>
      <c r="U363" s="6">
        <v>0</v>
      </c>
      <c r="V363" s="6">
        <f>SUM(NonNurse[[#This Row],[Occupational Therapist Hours]],NonNurse[[#This Row],[OT Assistant Hours]],NonNurse[[#This Row],[OT Aide Hours]])/NonNurse[[#This Row],[MDS Census]]</f>
        <v>4.2342312474098628E-2</v>
      </c>
      <c r="W363" s="6">
        <v>9.3001086956521721</v>
      </c>
      <c r="X363" s="6">
        <v>4.4092391304347824</v>
      </c>
      <c r="Y363" s="6">
        <v>0</v>
      </c>
      <c r="Z363" s="6">
        <f>SUM(NonNurse[[#This Row],[Physical Therapist (PT) Hours]],NonNurse[[#This Row],[PT Assistant Hours]],NonNurse[[#This Row],[PT Aide Hours]])/NonNurse[[#This Row],[MDS Census]]</f>
        <v>0.10453874844591793</v>
      </c>
      <c r="AA363" s="6">
        <v>0</v>
      </c>
      <c r="AB363" s="6">
        <v>0</v>
      </c>
      <c r="AC363" s="6">
        <v>0</v>
      </c>
      <c r="AD363" s="6">
        <v>0</v>
      </c>
      <c r="AE363" s="6">
        <v>0</v>
      </c>
      <c r="AF363" s="6">
        <v>0</v>
      </c>
      <c r="AG363" s="6">
        <v>0</v>
      </c>
      <c r="AH363" s="1">
        <v>395881</v>
      </c>
      <c r="AI363">
        <v>3</v>
      </c>
    </row>
    <row r="364" spans="1:35" x14ac:dyDescent="0.25">
      <c r="A364" t="s">
        <v>721</v>
      </c>
      <c r="B364" t="s">
        <v>40</v>
      </c>
      <c r="C364" t="s">
        <v>911</v>
      </c>
      <c r="D364" t="s">
        <v>770</v>
      </c>
      <c r="E364" s="6">
        <v>137.79347826086956</v>
      </c>
      <c r="F364" s="6">
        <v>43.801630434782609</v>
      </c>
      <c r="G364" s="6">
        <v>0</v>
      </c>
      <c r="H364" s="6">
        <v>0</v>
      </c>
      <c r="I364" s="6">
        <v>0</v>
      </c>
      <c r="J364" s="6">
        <v>0</v>
      </c>
      <c r="K364" s="6">
        <v>0</v>
      </c>
      <c r="L364" s="6">
        <v>4.8638043478260871</v>
      </c>
      <c r="M364" s="6">
        <v>16.225543478260871</v>
      </c>
      <c r="N364" s="6">
        <v>0</v>
      </c>
      <c r="O364" s="6">
        <f>SUM(NonNurse[[#This Row],[Qualified Social Work Staff Hours]],NonNurse[[#This Row],[Other Social Work Staff Hours]])/NonNurse[[#This Row],[MDS Census]]</f>
        <v>0.1177526228602982</v>
      </c>
      <c r="P364" s="6">
        <v>5.0054347826086953</v>
      </c>
      <c r="Q364" s="6">
        <v>28.570652173913043</v>
      </c>
      <c r="R364" s="6">
        <f>SUM(NonNurse[[#This Row],[Qualified Activities Professional Hours]],NonNurse[[#This Row],[Other Activities Professional Hours]])/NonNurse[[#This Row],[MDS Census]]</f>
        <v>0.24366963792695431</v>
      </c>
      <c r="S364" s="6">
        <v>5.2995652173913035</v>
      </c>
      <c r="T364" s="6">
        <v>11.514021739130436</v>
      </c>
      <c r="U364" s="6">
        <v>0</v>
      </c>
      <c r="V364" s="6">
        <f>SUM(NonNurse[[#This Row],[Occupational Therapist Hours]],NonNurse[[#This Row],[OT Assistant Hours]],NonNurse[[#This Row],[OT Aide Hours]])/NonNurse[[#This Row],[MDS Census]]</f>
        <v>0.12202019405222056</v>
      </c>
      <c r="W364" s="6">
        <v>8.8766304347826086</v>
      </c>
      <c r="X364" s="6">
        <v>18.413586956521744</v>
      </c>
      <c r="Y364" s="6">
        <v>0</v>
      </c>
      <c r="Z364" s="6">
        <f>SUM(NonNurse[[#This Row],[Physical Therapist (PT) Hours]],NonNurse[[#This Row],[PT Assistant Hours]],NonNurse[[#This Row],[PT Aide Hours]])/NonNurse[[#This Row],[MDS Census]]</f>
        <v>0.19805158949278223</v>
      </c>
      <c r="AA364" s="6">
        <v>0</v>
      </c>
      <c r="AB364" s="6">
        <v>0</v>
      </c>
      <c r="AC364" s="6">
        <v>0</v>
      </c>
      <c r="AD364" s="6">
        <v>0</v>
      </c>
      <c r="AE364" s="6">
        <v>0</v>
      </c>
      <c r="AF364" s="6">
        <v>0</v>
      </c>
      <c r="AG364" s="6">
        <v>0</v>
      </c>
      <c r="AH364" s="1">
        <v>395045</v>
      </c>
      <c r="AI364">
        <v>3</v>
      </c>
    </row>
    <row r="365" spans="1:35" x14ac:dyDescent="0.25">
      <c r="A365" t="s">
        <v>721</v>
      </c>
      <c r="B365" t="s">
        <v>654</v>
      </c>
      <c r="C365" t="s">
        <v>1078</v>
      </c>
      <c r="D365" t="s">
        <v>761</v>
      </c>
      <c r="E365" s="6">
        <v>45.065217391304351</v>
      </c>
      <c r="F365" s="6">
        <v>5.6622826086956533</v>
      </c>
      <c r="G365" s="6">
        <v>0.28260869565217389</v>
      </c>
      <c r="H365" s="6">
        <v>0.30978260869565216</v>
      </c>
      <c r="I365" s="6">
        <v>1.6956521739130435</v>
      </c>
      <c r="J365" s="6">
        <v>0</v>
      </c>
      <c r="K365" s="6">
        <v>0.67663043478260865</v>
      </c>
      <c r="L365" s="6">
        <v>0.19195652173913039</v>
      </c>
      <c r="M365" s="6">
        <v>5.6617391304347828</v>
      </c>
      <c r="N365" s="6">
        <v>0</v>
      </c>
      <c r="O365" s="6">
        <f>SUM(NonNurse[[#This Row],[Qualified Social Work Staff Hours]],NonNurse[[#This Row],[Other Social Work Staff Hours]])/NonNurse[[#This Row],[MDS Census]]</f>
        <v>0.12563434635793536</v>
      </c>
      <c r="P365" s="6">
        <v>5.6609782608695642</v>
      </c>
      <c r="Q365" s="6">
        <v>10.14467391304348</v>
      </c>
      <c r="R365" s="6">
        <f>SUM(NonNurse[[#This Row],[Qualified Activities Professional Hours]],NonNurse[[#This Row],[Other Activities Professional Hours]])/NonNurse[[#This Row],[MDS Census]]</f>
        <v>0.35072841292812346</v>
      </c>
      <c r="S365" s="6">
        <v>0.23173913043478261</v>
      </c>
      <c r="T365" s="6">
        <v>2.724565217391306</v>
      </c>
      <c r="U365" s="6">
        <v>0</v>
      </c>
      <c r="V365" s="6">
        <f>SUM(NonNurse[[#This Row],[Occupational Therapist Hours]],NonNurse[[#This Row],[OT Assistant Hours]],NonNurse[[#This Row],[OT Aide Hours]])/NonNurse[[#This Row],[MDS Census]]</f>
        <v>6.5600578871201187E-2</v>
      </c>
      <c r="W365" s="6">
        <v>0.72543478260869576</v>
      </c>
      <c r="X365" s="6">
        <v>1.3148913043478263</v>
      </c>
      <c r="Y365" s="6">
        <v>0</v>
      </c>
      <c r="Z365" s="6">
        <f>SUM(NonNurse[[#This Row],[Physical Therapist (PT) Hours]],NonNurse[[#This Row],[PT Assistant Hours]],NonNurse[[#This Row],[PT Aide Hours]])/NonNurse[[#This Row],[MDS Census]]</f>
        <v>4.5274963820549935E-2</v>
      </c>
      <c r="AA365" s="6">
        <v>0.65217391304347827</v>
      </c>
      <c r="AB365" s="6">
        <v>0</v>
      </c>
      <c r="AC365" s="6">
        <v>0</v>
      </c>
      <c r="AD365" s="6">
        <v>0</v>
      </c>
      <c r="AE365" s="6">
        <v>0</v>
      </c>
      <c r="AF365" s="6">
        <v>0</v>
      </c>
      <c r="AG365" s="6">
        <v>0</v>
      </c>
      <c r="AH365" s="1">
        <v>396119</v>
      </c>
      <c r="AI365">
        <v>3</v>
      </c>
    </row>
    <row r="366" spans="1:35" x14ac:dyDescent="0.25">
      <c r="A366" t="s">
        <v>721</v>
      </c>
      <c r="B366" t="s">
        <v>237</v>
      </c>
      <c r="C366" t="s">
        <v>905</v>
      </c>
      <c r="D366" t="s">
        <v>768</v>
      </c>
      <c r="E366" s="6">
        <v>85.869565217391298</v>
      </c>
      <c r="F366" s="6">
        <v>4.5718478260869579</v>
      </c>
      <c r="G366" s="6">
        <v>0</v>
      </c>
      <c r="H366" s="6">
        <v>0</v>
      </c>
      <c r="I366" s="6">
        <v>2.7717391304347827</v>
      </c>
      <c r="J366" s="6">
        <v>0</v>
      </c>
      <c r="K366" s="6">
        <v>0</v>
      </c>
      <c r="L366" s="6">
        <v>0</v>
      </c>
      <c r="M366" s="6">
        <v>5.0050000000000008</v>
      </c>
      <c r="N366" s="6">
        <v>0</v>
      </c>
      <c r="O366" s="6">
        <f>SUM(NonNurse[[#This Row],[Qualified Social Work Staff Hours]],NonNurse[[#This Row],[Other Social Work Staff Hours]])/NonNurse[[#This Row],[MDS Census]]</f>
        <v>5.8286075949367105E-2</v>
      </c>
      <c r="P366" s="6">
        <v>4.6497826086956522</v>
      </c>
      <c r="Q366" s="6">
        <v>7.1366304347826093</v>
      </c>
      <c r="R366" s="6">
        <f>SUM(NonNurse[[#This Row],[Qualified Activities Professional Hours]],NonNurse[[#This Row],[Other Activities Professional Hours]])/NonNurse[[#This Row],[MDS Census]]</f>
        <v>0.13725949367088611</v>
      </c>
      <c r="S366" s="6">
        <v>6.6328260869565234</v>
      </c>
      <c r="T366" s="6">
        <v>6.7934782608695649E-2</v>
      </c>
      <c r="U366" s="6">
        <v>0</v>
      </c>
      <c r="V366" s="6">
        <f>SUM(NonNurse[[#This Row],[Occupational Therapist Hours]],NonNurse[[#This Row],[OT Assistant Hours]],NonNurse[[#This Row],[OT Aide Hours]])/NonNurse[[#This Row],[MDS Census]]</f>
        <v>7.803417721518989E-2</v>
      </c>
      <c r="W366" s="6">
        <v>9.1941304347826094</v>
      </c>
      <c r="X366" s="6">
        <v>5.2078260869565218</v>
      </c>
      <c r="Y366" s="6">
        <v>0</v>
      </c>
      <c r="Z366" s="6">
        <f>SUM(NonNurse[[#This Row],[Physical Therapist (PT) Hours]],NonNurse[[#This Row],[PT Assistant Hours]],NonNurse[[#This Row],[PT Aide Hours]])/NonNurse[[#This Row],[MDS Census]]</f>
        <v>0.16771898734177215</v>
      </c>
      <c r="AA366" s="6">
        <v>0</v>
      </c>
      <c r="AB366" s="6">
        <v>0</v>
      </c>
      <c r="AC366" s="6">
        <v>0</v>
      </c>
      <c r="AD366" s="6">
        <v>0</v>
      </c>
      <c r="AE366" s="6">
        <v>0</v>
      </c>
      <c r="AF366" s="6">
        <v>0</v>
      </c>
      <c r="AG366" s="6">
        <v>0</v>
      </c>
      <c r="AH366" s="1">
        <v>395434</v>
      </c>
      <c r="AI366">
        <v>3</v>
      </c>
    </row>
    <row r="367" spans="1:35" x14ac:dyDescent="0.25">
      <c r="A367" t="s">
        <v>721</v>
      </c>
      <c r="B367" t="s">
        <v>374</v>
      </c>
      <c r="C367" t="s">
        <v>944</v>
      </c>
      <c r="D367" t="s">
        <v>740</v>
      </c>
      <c r="E367" s="6">
        <v>95.315217391304344</v>
      </c>
      <c r="F367" s="6">
        <v>4.6086956521739131</v>
      </c>
      <c r="G367" s="6">
        <v>8.9130434782608695E-2</v>
      </c>
      <c r="H367" s="6">
        <v>0.39945652173913043</v>
      </c>
      <c r="I367" s="6">
        <v>5.6413043478260869</v>
      </c>
      <c r="J367" s="6">
        <v>0</v>
      </c>
      <c r="K367" s="6">
        <v>0</v>
      </c>
      <c r="L367" s="6">
        <v>9.7690217391304355</v>
      </c>
      <c r="M367" s="6">
        <v>10.230217391304347</v>
      </c>
      <c r="N367" s="6">
        <v>0</v>
      </c>
      <c r="O367" s="6">
        <f>SUM(NonNurse[[#This Row],[Qualified Social Work Staff Hours]],NonNurse[[#This Row],[Other Social Work Staff Hours]])/NonNurse[[#This Row],[MDS Census]]</f>
        <v>0.10733036834302656</v>
      </c>
      <c r="P367" s="6">
        <v>4.8695652173913047</v>
      </c>
      <c r="Q367" s="6">
        <v>25.556521739130432</v>
      </c>
      <c r="R367" s="6">
        <f>SUM(NonNurse[[#This Row],[Qualified Activities Professional Hours]],NonNurse[[#This Row],[Other Activities Professional Hours]])/NonNurse[[#This Row],[MDS Census]]</f>
        <v>0.31921541794959513</v>
      </c>
      <c r="S367" s="6">
        <v>9.7188043478260848</v>
      </c>
      <c r="T367" s="6">
        <v>13.264130434782608</v>
      </c>
      <c r="U367" s="6">
        <v>0</v>
      </c>
      <c r="V367" s="6">
        <f>SUM(NonNurse[[#This Row],[Occupational Therapist Hours]],NonNurse[[#This Row],[OT Assistant Hours]],NonNurse[[#This Row],[OT Aide Hours]])/NonNurse[[#This Row],[MDS Census]]</f>
        <v>0.24112555593568252</v>
      </c>
      <c r="W367" s="6">
        <v>7.5913043478260871</v>
      </c>
      <c r="X367" s="6">
        <v>20.288152173913044</v>
      </c>
      <c r="Y367" s="6">
        <v>0</v>
      </c>
      <c r="Z367" s="6">
        <f>SUM(NonNurse[[#This Row],[Physical Therapist (PT) Hours]],NonNurse[[#This Row],[PT Assistant Hours]],NonNurse[[#This Row],[PT Aide Hours]])/NonNurse[[#This Row],[MDS Census]]</f>
        <v>0.29249743414300378</v>
      </c>
      <c r="AA367" s="6">
        <v>0</v>
      </c>
      <c r="AB367" s="6">
        <v>0</v>
      </c>
      <c r="AC367" s="6">
        <v>0</v>
      </c>
      <c r="AD367" s="6">
        <v>0</v>
      </c>
      <c r="AE367" s="6">
        <v>0</v>
      </c>
      <c r="AF367" s="6">
        <v>0</v>
      </c>
      <c r="AG367" s="6">
        <v>0</v>
      </c>
      <c r="AH367" s="1">
        <v>395629</v>
      </c>
      <c r="AI367">
        <v>3</v>
      </c>
    </row>
    <row r="368" spans="1:35" x14ac:dyDescent="0.25">
      <c r="A368" t="s">
        <v>721</v>
      </c>
      <c r="B368" t="s">
        <v>366</v>
      </c>
      <c r="C368" t="s">
        <v>1050</v>
      </c>
      <c r="D368" t="s">
        <v>735</v>
      </c>
      <c r="E368" s="6">
        <v>57.967391304347828</v>
      </c>
      <c r="F368" s="6">
        <v>4.2608695652173916</v>
      </c>
      <c r="G368" s="6">
        <v>2.1739130434782608E-2</v>
      </c>
      <c r="H368" s="6">
        <v>0.47554347826086957</v>
      </c>
      <c r="I368" s="6">
        <v>0.61956521739130432</v>
      </c>
      <c r="J368" s="6">
        <v>0</v>
      </c>
      <c r="K368" s="6">
        <v>0</v>
      </c>
      <c r="L368" s="6">
        <v>5.0570652173913029</v>
      </c>
      <c r="M368" s="6">
        <v>5.3913043478260869</v>
      </c>
      <c r="N368" s="6">
        <v>0</v>
      </c>
      <c r="O368" s="6">
        <f>SUM(NonNurse[[#This Row],[Qualified Social Work Staff Hours]],NonNurse[[#This Row],[Other Social Work Staff Hours]])/NonNurse[[#This Row],[MDS Census]]</f>
        <v>9.3005812863303949E-2</v>
      </c>
      <c r="P368" s="6">
        <v>4.7934782608695654</v>
      </c>
      <c r="Q368" s="6">
        <v>1.0951086956521738</v>
      </c>
      <c r="R368" s="6">
        <f>SUM(NonNurse[[#This Row],[Qualified Activities Professional Hours]],NonNurse[[#This Row],[Other Activities Professional Hours]])/NonNurse[[#This Row],[MDS Census]]</f>
        <v>0.10158447402962685</v>
      </c>
      <c r="S368" s="6">
        <v>4.9564130434782614</v>
      </c>
      <c r="T368" s="6">
        <v>9.400869565217393</v>
      </c>
      <c r="U368" s="6">
        <v>0</v>
      </c>
      <c r="V368" s="6">
        <f>SUM(NonNurse[[#This Row],[Occupational Therapist Hours]],NonNurse[[#This Row],[OT Assistant Hours]],NonNurse[[#This Row],[OT Aide Hours]])/NonNurse[[#This Row],[MDS Census]]</f>
        <v>0.2476786049128071</v>
      </c>
      <c r="W368" s="6">
        <v>5.3624999999999998</v>
      </c>
      <c r="X368" s="6">
        <v>4.7894565217391296</v>
      </c>
      <c r="Y368" s="6">
        <v>0</v>
      </c>
      <c r="Z368" s="6">
        <f>SUM(NonNurse[[#This Row],[Physical Therapist (PT) Hours]],NonNurse[[#This Row],[PT Assistant Hours]],NonNurse[[#This Row],[PT Aide Hours]])/NonNurse[[#This Row],[MDS Census]]</f>
        <v>0.17513219576223513</v>
      </c>
      <c r="AA368" s="6">
        <v>0</v>
      </c>
      <c r="AB368" s="6">
        <v>0</v>
      </c>
      <c r="AC368" s="6">
        <v>0</v>
      </c>
      <c r="AD368" s="6">
        <v>0</v>
      </c>
      <c r="AE368" s="6">
        <v>0</v>
      </c>
      <c r="AF368" s="6">
        <v>0</v>
      </c>
      <c r="AG368" s="6">
        <v>0</v>
      </c>
      <c r="AH368" s="1">
        <v>395618</v>
      </c>
      <c r="AI368">
        <v>3</v>
      </c>
    </row>
    <row r="369" spans="1:35" x14ac:dyDescent="0.25">
      <c r="A369" t="s">
        <v>721</v>
      </c>
      <c r="B369" t="s">
        <v>334</v>
      </c>
      <c r="C369" t="s">
        <v>1039</v>
      </c>
      <c r="D369" t="s">
        <v>793</v>
      </c>
      <c r="E369" s="6">
        <v>90.282608695652172</v>
      </c>
      <c r="F369" s="6">
        <v>9.8478260869565215</v>
      </c>
      <c r="G369" s="6">
        <v>0.4891304347826087</v>
      </c>
      <c r="H369" s="6">
        <v>1.2663043478260869</v>
      </c>
      <c r="I369" s="6">
        <v>5.8369565217391308</v>
      </c>
      <c r="J369" s="6">
        <v>1.6521739130434783</v>
      </c>
      <c r="K369" s="6">
        <v>0</v>
      </c>
      <c r="L369" s="6">
        <v>5.3043478260869561</v>
      </c>
      <c r="M369" s="6">
        <v>0</v>
      </c>
      <c r="N369" s="6">
        <v>9.5652173913043477</v>
      </c>
      <c r="O369" s="6">
        <f>SUM(NonNurse[[#This Row],[Qualified Social Work Staff Hours]],NonNurse[[#This Row],[Other Social Work Staff Hours]])/NonNurse[[#This Row],[MDS Census]]</f>
        <v>0.1059475078256682</v>
      </c>
      <c r="P369" s="6">
        <v>22.798913043478265</v>
      </c>
      <c r="Q369" s="6">
        <v>9.2391304347826081E-2</v>
      </c>
      <c r="R369" s="6">
        <f>SUM(NonNurse[[#This Row],[Qualified Activities Professional Hours]],NonNurse[[#This Row],[Other Activities Professional Hours]])/NonNurse[[#This Row],[MDS Census]]</f>
        <v>0.25355164941006503</v>
      </c>
      <c r="S369" s="6">
        <v>0</v>
      </c>
      <c r="T369" s="6">
        <v>16.326086956521742</v>
      </c>
      <c r="U369" s="6">
        <v>0</v>
      </c>
      <c r="V369" s="6">
        <f>SUM(NonNurse[[#This Row],[Occupational Therapist Hours]],NonNurse[[#This Row],[OT Assistant Hours]],NonNurse[[#This Row],[OT Aide Hours]])/NonNurse[[#This Row],[MDS Census]]</f>
        <v>0.18083313267517462</v>
      </c>
      <c r="W369" s="6">
        <v>9.2510869565217426</v>
      </c>
      <c r="X369" s="6">
        <v>5.628260869565219</v>
      </c>
      <c r="Y369" s="6">
        <v>0</v>
      </c>
      <c r="Z369" s="6">
        <f>SUM(NonNurse[[#This Row],[Physical Therapist (PT) Hours]],NonNurse[[#This Row],[PT Assistant Hours]],NonNurse[[#This Row],[PT Aide Hours]])/NonNurse[[#This Row],[MDS Census]]</f>
        <v>0.16480857211654232</v>
      </c>
      <c r="AA369" s="6">
        <v>0</v>
      </c>
      <c r="AB369" s="6">
        <v>0</v>
      </c>
      <c r="AC369" s="6">
        <v>0</v>
      </c>
      <c r="AD369" s="6">
        <v>0</v>
      </c>
      <c r="AE369" s="6">
        <v>15.619565217391305</v>
      </c>
      <c r="AF369" s="6">
        <v>0</v>
      </c>
      <c r="AG369" s="6">
        <v>0</v>
      </c>
      <c r="AH369" s="1">
        <v>395571</v>
      </c>
      <c r="AI369">
        <v>3</v>
      </c>
    </row>
    <row r="370" spans="1:35" x14ac:dyDescent="0.25">
      <c r="A370" t="s">
        <v>721</v>
      </c>
      <c r="B370" t="s">
        <v>141</v>
      </c>
      <c r="C370" t="s">
        <v>961</v>
      </c>
      <c r="D370" t="s">
        <v>781</v>
      </c>
      <c r="E370" s="6">
        <v>74.826086956521735</v>
      </c>
      <c r="F370" s="6">
        <v>4.8691304347826092</v>
      </c>
      <c r="G370" s="6">
        <v>0</v>
      </c>
      <c r="H370" s="6">
        <v>0</v>
      </c>
      <c r="I370" s="6">
        <v>1.6847826086956521</v>
      </c>
      <c r="J370" s="6">
        <v>0</v>
      </c>
      <c r="K370" s="6">
        <v>0</v>
      </c>
      <c r="L370" s="6">
        <v>4.4413043478260876</v>
      </c>
      <c r="M370" s="6">
        <v>4.5635869565217391</v>
      </c>
      <c r="N370" s="6">
        <v>0</v>
      </c>
      <c r="O370" s="6">
        <f>SUM(NonNurse[[#This Row],[Qualified Social Work Staff Hours]],NonNurse[[#This Row],[Other Social Work Staff Hours]])/NonNurse[[#This Row],[MDS Census]]</f>
        <v>6.0989250435793146E-2</v>
      </c>
      <c r="P370" s="6">
        <v>4.6620652173913042</v>
      </c>
      <c r="Q370" s="6">
        <v>5.5534782608695652</v>
      </c>
      <c r="R370" s="6">
        <f>SUM(NonNurse[[#This Row],[Qualified Activities Professional Hours]],NonNurse[[#This Row],[Other Activities Professional Hours]])/NonNurse[[#This Row],[MDS Census]]</f>
        <v>0.13652382335851249</v>
      </c>
      <c r="S370" s="6">
        <v>3.7195652173913043</v>
      </c>
      <c r="T370" s="6">
        <v>4.7473913043478264</v>
      </c>
      <c r="U370" s="6">
        <v>0</v>
      </c>
      <c r="V370" s="6">
        <f>SUM(NonNurse[[#This Row],[Occupational Therapist Hours]],NonNurse[[#This Row],[OT Assistant Hours]],NonNurse[[#This Row],[OT Aide Hours]])/NonNurse[[#This Row],[MDS Census]]</f>
        <v>0.11315514235909357</v>
      </c>
      <c r="W370" s="6">
        <v>12.508152173913043</v>
      </c>
      <c r="X370" s="6">
        <v>1.3233695652173914</v>
      </c>
      <c r="Y370" s="6">
        <v>0</v>
      </c>
      <c r="Z370" s="6">
        <f>SUM(NonNurse[[#This Row],[Physical Therapist (PT) Hours]],NonNurse[[#This Row],[PT Assistant Hours]],NonNurse[[#This Row],[PT Aide Hours]])/NonNurse[[#This Row],[MDS Census]]</f>
        <v>0.1848489250435793</v>
      </c>
      <c r="AA370" s="6">
        <v>0</v>
      </c>
      <c r="AB370" s="6">
        <v>0</v>
      </c>
      <c r="AC370" s="6">
        <v>0</v>
      </c>
      <c r="AD370" s="6">
        <v>0</v>
      </c>
      <c r="AE370" s="6">
        <v>0</v>
      </c>
      <c r="AF370" s="6">
        <v>0</v>
      </c>
      <c r="AG370" s="6">
        <v>0</v>
      </c>
      <c r="AH370" s="1">
        <v>395295</v>
      </c>
      <c r="AI370">
        <v>3</v>
      </c>
    </row>
    <row r="371" spans="1:35" x14ac:dyDescent="0.25">
      <c r="A371" t="s">
        <v>721</v>
      </c>
      <c r="B371" t="s">
        <v>584</v>
      </c>
      <c r="C371" t="s">
        <v>1110</v>
      </c>
      <c r="D371" t="s">
        <v>756</v>
      </c>
      <c r="E371" s="6">
        <v>70.239130434782609</v>
      </c>
      <c r="F371" s="6">
        <v>5.8043478260869561</v>
      </c>
      <c r="G371" s="6">
        <v>0.52173913043478259</v>
      </c>
      <c r="H371" s="6">
        <v>0.27315217391304358</v>
      </c>
      <c r="I371" s="6">
        <v>1.4782608695652173</v>
      </c>
      <c r="J371" s="6">
        <v>0</v>
      </c>
      <c r="K371" s="6">
        <v>0</v>
      </c>
      <c r="L371" s="6">
        <v>4.5801086956521742</v>
      </c>
      <c r="M371" s="6">
        <v>9.4239130434782616</v>
      </c>
      <c r="N371" s="6">
        <v>0.33967391304347827</v>
      </c>
      <c r="O371" s="6">
        <f>SUM(NonNurse[[#This Row],[Qualified Social Work Staff Hours]],NonNurse[[#This Row],[Other Social Work Staff Hours]])/NonNurse[[#This Row],[MDS Census]]</f>
        <v>0.13900495202723617</v>
      </c>
      <c r="P371" s="6">
        <v>0.35326086956521741</v>
      </c>
      <c r="Q371" s="6">
        <v>10.228804347826088</v>
      </c>
      <c r="R371" s="6">
        <f>SUM(NonNurse[[#This Row],[Qualified Activities Professional Hours]],NonNurse[[#This Row],[Other Activities Professional Hours]])/NonNurse[[#This Row],[MDS Census]]</f>
        <v>0.15065769111730115</v>
      </c>
      <c r="S371" s="6">
        <v>4.2557608695652167</v>
      </c>
      <c r="T371" s="6">
        <v>6.2536956521739118</v>
      </c>
      <c r="U371" s="6">
        <v>0</v>
      </c>
      <c r="V371" s="6">
        <f>SUM(NonNurse[[#This Row],[Occupational Therapist Hours]],NonNurse[[#This Row],[OT Assistant Hours]],NonNurse[[#This Row],[OT Aide Hours]])/NonNurse[[#This Row],[MDS Census]]</f>
        <v>0.14962395543175486</v>
      </c>
      <c r="W371" s="6">
        <v>3.8952173913043473</v>
      </c>
      <c r="X371" s="6">
        <v>7.6729347826086967</v>
      </c>
      <c r="Y371" s="6">
        <v>0</v>
      </c>
      <c r="Z371" s="6">
        <f>SUM(NonNurse[[#This Row],[Physical Therapist (PT) Hours]],NonNurse[[#This Row],[PT Assistant Hours]],NonNurse[[#This Row],[PT Aide Hours]])/NonNurse[[#This Row],[MDS Census]]</f>
        <v>0.16469668833178583</v>
      </c>
      <c r="AA371" s="6">
        <v>0</v>
      </c>
      <c r="AB371" s="6">
        <v>4.7717391304347823</v>
      </c>
      <c r="AC371" s="6">
        <v>0</v>
      </c>
      <c r="AD371" s="6">
        <v>0</v>
      </c>
      <c r="AE371" s="6">
        <v>0</v>
      </c>
      <c r="AF371" s="6">
        <v>0</v>
      </c>
      <c r="AG371" s="6">
        <v>0</v>
      </c>
      <c r="AH371" s="1">
        <v>395952</v>
      </c>
      <c r="AI371">
        <v>3</v>
      </c>
    </row>
    <row r="372" spans="1:35" x14ac:dyDescent="0.25">
      <c r="A372" t="s">
        <v>721</v>
      </c>
      <c r="B372" t="s">
        <v>96</v>
      </c>
      <c r="C372" t="s">
        <v>818</v>
      </c>
      <c r="D372" t="s">
        <v>761</v>
      </c>
      <c r="E372" s="6">
        <v>167.89130434782609</v>
      </c>
      <c r="F372" s="6">
        <v>5.0434782608695654</v>
      </c>
      <c r="G372" s="6">
        <v>0</v>
      </c>
      <c r="H372" s="6">
        <v>0.2608695652173913</v>
      </c>
      <c r="I372" s="6">
        <v>1.1413043478260869</v>
      </c>
      <c r="J372" s="6">
        <v>0</v>
      </c>
      <c r="K372" s="6">
        <v>0</v>
      </c>
      <c r="L372" s="6">
        <v>3.6616304347826083</v>
      </c>
      <c r="M372" s="6">
        <v>12.016304347826088</v>
      </c>
      <c r="N372" s="6">
        <v>0.67663043478260865</v>
      </c>
      <c r="O372" s="6">
        <f>SUM(NonNurse[[#This Row],[Qualified Social Work Staff Hours]],NonNurse[[#This Row],[Other Social Work Staff Hours]])/NonNurse[[#This Row],[MDS Census]]</f>
        <v>7.5602097630454487E-2</v>
      </c>
      <c r="P372" s="6">
        <v>3.0434782608695654</v>
      </c>
      <c r="Q372" s="6">
        <v>13.394021739130435</v>
      </c>
      <c r="R372" s="6">
        <f>SUM(NonNurse[[#This Row],[Qualified Activities Professional Hours]],NonNurse[[#This Row],[Other Activities Professional Hours]])/NonNurse[[#This Row],[MDS Census]]</f>
        <v>9.79056066295481E-2</v>
      </c>
      <c r="S372" s="6">
        <v>13.549565217391304</v>
      </c>
      <c r="T372" s="6">
        <v>4.3917391304347824</v>
      </c>
      <c r="U372" s="6">
        <v>0</v>
      </c>
      <c r="V372" s="6">
        <f>SUM(NonNurse[[#This Row],[Occupational Therapist Hours]],NonNurse[[#This Row],[OT Assistant Hours]],NonNurse[[#This Row],[OT Aide Hours]])/NonNurse[[#This Row],[MDS Census]]</f>
        <v>0.10686261815356726</v>
      </c>
      <c r="W372" s="6">
        <v>4.9267391304347816</v>
      </c>
      <c r="X372" s="6">
        <v>6.4605434782608668</v>
      </c>
      <c r="Y372" s="6">
        <v>0</v>
      </c>
      <c r="Z372" s="6">
        <f>SUM(NonNurse[[#This Row],[Physical Therapist (PT) Hours]],NonNurse[[#This Row],[PT Assistant Hours]],NonNurse[[#This Row],[PT Aide Hours]])/NonNurse[[#This Row],[MDS Census]]</f>
        <v>6.7825326945487485E-2</v>
      </c>
      <c r="AA372" s="6">
        <v>0</v>
      </c>
      <c r="AB372" s="6">
        <v>9.3152173913043477</v>
      </c>
      <c r="AC372" s="6">
        <v>0</v>
      </c>
      <c r="AD372" s="6">
        <v>0</v>
      </c>
      <c r="AE372" s="6">
        <v>0</v>
      </c>
      <c r="AF372" s="6">
        <v>0</v>
      </c>
      <c r="AG372" s="6">
        <v>0</v>
      </c>
      <c r="AH372" s="1">
        <v>395205</v>
      </c>
      <c r="AI372">
        <v>3</v>
      </c>
    </row>
    <row r="373" spans="1:35" x14ac:dyDescent="0.25">
      <c r="A373" t="s">
        <v>721</v>
      </c>
      <c r="B373" t="s">
        <v>22</v>
      </c>
      <c r="C373" t="s">
        <v>899</v>
      </c>
      <c r="D373" t="s">
        <v>767</v>
      </c>
      <c r="E373" s="6">
        <v>345.88043478260869</v>
      </c>
      <c r="F373" s="6">
        <v>4.3206521739130439</v>
      </c>
      <c r="G373" s="6">
        <v>0.44565217391304346</v>
      </c>
      <c r="H373" s="6">
        <v>2.277173913043478</v>
      </c>
      <c r="I373" s="6">
        <v>12.630434782608695</v>
      </c>
      <c r="J373" s="6">
        <v>0</v>
      </c>
      <c r="K373" s="6">
        <v>0</v>
      </c>
      <c r="L373" s="6">
        <v>1.6957608695652173</v>
      </c>
      <c r="M373" s="6">
        <v>21.923913043478262</v>
      </c>
      <c r="N373" s="6">
        <v>0</v>
      </c>
      <c r="O373" s="6">
        <f>SUM(NonNurse[[#This Row],[Qualified Social Work Staff Hours]],NonNurse[[#This Row],[Other Social Work Staff Hours]])/NonNurse[[#This Row],[MDS Census]]</f>
        <v>6.3385814399296067E-2</v>
      </c>
      <c r="P373" s="6">
        <v>9.1304347826086953</v>
      </c>
      <c r="Q373" s="6">
        <v>112.58695652173913</v>
      </c>
      <c r="R373" s="6">
        <f>SUM(NonNurse[[#This Row],[Qualified Activities Professional Hours]],NonNurse[[#This Row],[Other Activities Professional Hours]])/NonNurse[[#This Row],[MDS Census]]</f>
        <v>0.35190597404229906</v>
      </c>
      <c r="S373" s="6">
        <v>3.3170652173913044</v>
      </c>
      <c r="T373" s="6">
        <v>5.031739130434782</v>
      </c>
      <c r="U373" s="6">
        <v>0</v>
      </c>
      <c r="V373" s="6">
        <f>SUM(NonNurse[[#This Row],[Occupational Therapist Hours]],NonNurse[[#This Row],[OT Assistant Hours]],NonNurse[[#This Row],[OT Aide Hours]])/NonNurse[[#This Row],[MDS Census]]</f>
        <v>2.4137833506175165E-2</v>
      </c>
      <c r="W373" s="6">
        <v>4.9277173913043484</v>
      </c>
      <c r="X373" s="6">
        <v>8.3808695652173935</v>
      </c>
      <c r="Y373" s="6">
        <v>9.7282608695652169</v>
      </c>
      <c r="Z373" s="6">
        <f>SUM(NonNurse[[#This Row],[Physical Therapist (PT) Hours]],NonNurse[[#This Row],[PT Assistant Hours]],NonNurse[[#This Row],[PT Aide Hours]])/NonNurse[[#This Row],[MDS Census]]</f>
        <v>6.6603500832783394E-2</v>
      </c>
      <c r="AA373" s="6">
        <v>0</v>
      </c>
      <c r="AB373" s="6">
        <v>0</v>
      </c>
      <c r="AC373" s="6">
        <v>0</v>
      </c>
      <c r="AD373" s="6">
        <v>0</v>
      </c>
      <c r="AE373" s="6">
        <v>0</v>
      </c>
      <c r="AF373" s="6">
        <v>0</v>
      </c>
      <c r="AG373" s="6">
        <v>0</v>
      </c>
      <c r="AH373" s="1">
        <v>395010</v>
      </c>
      <c r="AI373">
        <v>3</v>
      </c>
    </row>
    <row r="374" spans="1:35" x14ac:dyDescent="0.25">
      <c r="A374" t="s">
        <v>721</v>
      </c>
      <c r="B374" t="s">
        <v>49</v>
      </c>
      <c r="C374" t="s">
        <v>854</v>
      </c>
      <c r="D374" t="s">
        <v>765</v>
      </c>
      <c r="E374" s="6">
        <v>89.195652173913047</v>
      </c>
      <c r="F374" s="6">
        <v>5.3043478260869561</v>
      </c>
      <c r="G374" s="6">
        <v>0</v>
      </c>
      <c r="H374" s="6">
        <v>0</v>
      </c>
      <c r="I374" s="6">
        <v>0</v>
      </c>
      <c r="J374" s="6">
        <v>0</v>
      </c>
      <c r="K374" s="6">
        <v>0</v>
      </c>
      <c r="L374" s="6">
        <v>6.1488043478260863</v>
      </c>
      <c r="M374" s="6">
        <v>5.3043478260869561</v>
      </c>
      <c r="N374" s="6">
        <v>0</v>
      </c>
      <c r="O374" s="6">
        <f>SUM(NonNurse[[#This Row],[Qualified Social Work Staff Hours]],NonNurse[[#This Row],[Other Social Work Staff Hours]])/NonNurse[[#This Row],[MDS Census]]</f>
        <v>5.9468681452595658E-2</v>
      </c>
      <c r="P374" s="6">
        <v>5.3913043478260869</v>
      </c>
      <c r="Q374" s="6">
        <v>10.899456521739131</v>
      </c>
      <c r="R374" s="6">
        <f>SUM(NonNurse[[#This Row],[Qualified Activities Professional Hours]],NonNurse[[#This Row],[Other Activities Professional Hours]])/NonNurse[[#This Row],[MDS Census]]</f>
        <v>0.1826407506702413</v>
      </c>
      <c r="S374" s="6">
        <v>9.9916304347826106</v>
      </c>
      <c r="T374" s="6">
        <v>11.605108695652172</v>
      </c>
      <c r="U374" s="6">
        <v>0</v>
      </c>
      <c r="V374" s="6">
        <f>SUM(NonNurse[[#This Row],[Occupational Therapist Hours]],NonNurse[[#This Row],[OT Assistant Hours]],NonNurse[[#This Row],[OT Aide Hours]])/NonNurse[[#This Row],[MDS Census]]</f>
        <v>0.2421277114306605</v>
      </c>
      <c r="W374" s="6">
        <v>9.8455434782608666</v>
      </c>
      <c r="X374" s="6">
        <v>9.9664130434782603</v>
      </c>
      <c r="Y374" s="6">
        <v>0</v>
      </c>
      <c r="Z374" s="6">
        <f>SUM(NonNurse[[#This Row],[Physical Therapist (PT) Hours]],NonNurse[[#This Row],[PT Assistant Hours]],NonNurse[[#This Row],[PT Aide Hours]])/NonNurse[[#This Row],[MDS Census]]</f>
        <v>0.22211796246648788</v>
      </c>
      <c r="AA374" s="6">
        <v>0</v>
      </c>
      <c r="AB374" s="6">
        <v>0</v>
      </c>
      <c r="AC374" s="6">
        <v>0</v>
      </c>
      <c r="AD374" s="6">
        <v>0</v>
      </c>
      <c r="AE374" s="6">
        <v>4.2282608695652177</v>
      </c>
      <c r="AF374" s="6">
        <v>0</v>
      </c>
      <c r="AG374" s="6">
        <v>0</v>
      </c>
      <c r="AH374" s="1">
        <v>395075</v>
      </c>
      <c r="AI374">
        <v>3</v>
      </c>
    </row>
    <row r="375" spans="1:35" x14ac:dyDescent="0.25">
      <c r="A375" t="s">
        <v>721</v>
      </c>
      <c r="B375" t="s">
        <v>214</v>
      </c>
      <c r="C375" t="s">
        <v>998</v>
      </c>
      <c r="D375" t="s">
        <v>761</v>
      </c>
      <c r="E375" s="6">
        <v>117.54347826086956</v>
      </c>
      <c r="F375" s="6">
        <v>5.3043478260869561</v>
      </c>
      <c r="G375" s="6">
        <v>0.16304347826086957</v>
      </c>
      <c r="H375" s="6">
        <v>0.67260869565217385</v>
      </c>
      <c r="I375" s="6">
        <v>0</v>
      </c>
      <c r="J375" s="6">
        <v>0</v>
      </c>
      <c r="K375" s="6">
        <v>0</v>
      </c>
      <c r="L375" s="6">
        <v>5.0380434782608692</v>
      </c>
      <c r="M375" s="6">
        <v>0</v>
      </c>
      <c r="N375" s="6">
        <v>5.3342391304347823</v>
      </c>
      <c r="O375" s="6">
        <f>SUM(NonNurse[[#This Row],[Qualified Social Work Staff Hours]],NonNurse[[#This Row],[Other Social Work Staff Hours]])/NonNurse[[#This Row],[MDS Census]]</f>
        <v>4.5380987608655443E-2</v>
      </c>
      <c r="P375" s="6">
        <v>0</v>
      </c>
      <c r="Q375" s="6">
        <v>25.692934782608695</v>
      </c>
      <c r="R375" s="6">
        <f>SUM(NonNurse[[#This Row],[Qualified Activities Professional Hours]],NonNurse[[#This Row],[Other Activities Professional Hours]])/NonNurse[[#This Row],[MDS Census]]</f>
        <v>0.21858239319400777</v>
      </c>
      <c r="S375" s="6">
        <v>14.766304347826088</v>
      </c>
      <c r="T375" s="6">
        <v>5.3179347826086953</v>
      </c>
      <c r="U375" s="6">
        <v>0</v>
      </c>
      <c r="V375" s="6">
        <f>SUM(NonNurse[[#This Row],[Occupational Therapist Hours]],NonNurse[[#This Row],[OT Assistant Hours]],NonNurse[[#This Row],[OT Aide Hours]])/NonNurse[[#This Row],[MDS Census]]</f>
        <v>0.1708664693915295</v>
      </c>
      <c r="W375" s="6">
        <v>6.5217391304347823</v>
      </c>
      <c r="X375" s="6">
        <v>11.544456521739127</v>
      </c>
      <c r="Y375" s="6">
        <v>0</v>
      </c>
      <c r="Z375" s="6">
        <f>SUM(NonNurse[[#This Row],[Physical Therapist (PT) Hours]],NonNurse[[#This Row],[PT Assistant Hours]],NonNurse[[#This Row],[PT Aide Hours]])/NonNurse[[#This Row],[MDS Census]]</f>
        <v>0.15369798409469204</v>
      </c>
      <c r="AA375" s="6">
        <v>0</v>
      </c>
      <c r="AB375" s="6">
        <v>0</v>
      </c>
      <c r="AC375" s="6">
        <v>0</v>
      </c>
      <c r="AD375" s="6">
        <v>0</v>
      </c>
      <c r="AE375" s="6">
        <v>0</v>
      </c>
      <c r="AF375" s="6">
        <v>0</v>
      </c>
      <c r="AG375" s="6">
        <v>0</v>
      </c>
      <c r="AH375" s="1">
        <v>395403</v>
      </c>
      <c r="AI375">
        <v>3</v>
      </c>
    </row>
    <row r="376" spans="1:35" x14ac:dyDescent="0.25">
      <c r="A376" t="s">
        <v>721</v>
      </c>
      <c r="B376" t="s">
        <v>38</v>
      </c>
      <c r="C376" t="s">
        <v>909</v>
      </c>
      <c r="D376" t="s">
        <v>763</v>
      </c>
      <c r="E376" s="6">
        <v>114.60869565217391</v>
      </c>
      <c r="F376" s="6">
        <v>15.063804347826085</v>
      </c>
      <c r="G376" s="6">
        <v>1.4130434782608696</v>
      </c>
      <c r="H376" s="6">
        <v>9.7826086956521743E-2</v>
      </c>
      <c r="I376" s="6">
        <v>4.3478260869565215</v>
      </c>
      <c r="J376" s="6">
        <v>0</v>
      </c>
      <c r="K376" s="6">
        <v>5.4782608695652177</v>
      </c>
      <c r="L376" s="6">
        <v>8.8356521739130454</v>
      </c>
      <c r="M376" s="6">
        <v>4.6220652173913024</v>
      </c>
      <c r="N376" s="6">
        <v>9.6293478260869581</v>
      </c>
      <c r="O376" s="6">
        <f>SUM(NonNurse[[#This Row],[Qualified Social Work Staff Hours]],NonNurse[[#This Row],[Other Social Work Staff Hours]])/NonNurse[[#This Row],[MDS Census]]</f>
        <v>0.12434844461305009</v>
      </c>
      <c r="P376" s="6">
        <v>5.2176086956521743</v>
      </c>
      <c r="Q376" s="6">
        <v>9.8573913043478267</v>
      </c>
      <c r="R376" s="6">
        <f>SUM(NonNurse[[#This Row],[Qualified Activities Professional Hours]],NonNurse[[#This Row],[Other Activities Professional Hours]])/NonNurse[[#This Row],[MDS Census]]</f>
        <v>0.13153452200303492</v>
      </c>
      <c r="S376" s="6">
        <v>10.79619565217391</v>
      </c>
      <c r="T376" s="6">
        <v>8.5748913043478243</v>
      </c>
      <c r="U376" s="6">
        <v>0</v>
      </c>
      <c r="V376" s="6">
        <f>SUM(NonNurse[[#This Row],[Occupational Therapist Hours]],NonNurse[[#This Row],[OT Assistant Hours]],NonNurse[[#This Row],[OT Aide Hours]])/NonNurse[[#This Row],[MDS Census]]</f>
        <v>0.16901934749620637</v>
      </c>
      <c r="W376" s="6">
        <v>4.941304347826085</v>
      </c>
      <c r="X376" s="6">
        <v>13.035978260869571</v>
      </c>
      <c r="Y376" s="6">
        <v>0</v>
      </c>
      <c r="Z376" s="6">
        <f>SUM(NonNurse[[#This Row],[Physical Therapist (PT) Hours]],NonNurse[[#This Row],[PT Assistant Hours]],NonNurse[[#This Row],[PT Aide Hours]])/NonNurse[[#This Row],[MDS Census]]</f>
        <v>0.15685792867981796</v>
      </c>
      <c r="AA376" s="6">
        <v>0</v>
      </c>
      <c r="AB376" s="6">
        <v>0</v>
      </c>
      <c r="AC376" s="6">
        <v>0</v>
      </c>
      <c r="AD376" s="6">
        <v>0</v>
      </c>
      <c r="AE376" s="6">
        <v>0</v>
      </c>
      <c r="AF376" s="6">
        <v>0</v>
      </c>
      <c r="AG376" s="6">
        <v>5.4782608695652177</v>
      </c>
      <c r="AH376" s="1">
        <v>395042</v>
      </c>
      <c r="AI376">
        <v>3</v>
      </c>
    </row>
    <row r="377" spans="1:35" x14ac:dyDescent="0.25">
      <c r="A377" t="s">
        <v>721</v>
      </c>
      <c r="B377" t="s">
        <v>602</v>
      </c>
      <c r="C377" t="s">
        <v>981</v>
      </c>
      <c r="D377" t="s">
        <v>736</v>
      </c>
      <c r="E377" s="6">
        <v>84.956521739130437</v>
      </c>
      <c r="F377" s="6">
        <v>5.0434782608695654</v>
      </c>
      <c r="G377" s="6">
        <v>0.52173913043478271</v>
      </c>
      <c r="H377" s="6">
        <v>0.49913043478260871</v>
      </c>
      <c r="I377" s="6">
        <v>3.4782608695652173</v>
      </c>
      <c r="J377" s="6">
        <v>0</v>
      </c>
      <c r="K377" s="6">
        <v>0.34782608695652173</v>
      </c>
      <c r="L377" s="6">
        <v>3.9015217391304353</v>
      </c>
      <c r="M377" s="6">
        <v>6.7536956521739109</v>
      </c>
      <c r="N377" s="6">
        <v>0</v>
      </c>
      <c r="O377" s="6">
        <f>SUM(NonNurse[[#This Row],[Qualified Social Work Staff Hours]],NonNurse[[#This Row],[Other Social Work Staff Hours]])/NonNurse[[#This Row],[MDS Census]]</f>
        <v>7.9495905834186253E-2</v>
      </c>
      <c r="P377" s="6">
        <v>0</v>
      </c>
      <c r="Q377" s="6">
        <v>6.1756521739130417</v>
      </c>
      <c r="R377" s="6">
        <f>SUM(NonNurse[[#This Row],[Qualified Activities Professional Hours]],NonNurse[[#This Row],[Other Activities Professional Hours]])/NonNurse[[#This Row],[MDS Census]]</f>
        <v>7.2691914022517887E-2</v>
      </c>
      <c r="S377" s="6">
        <v>2.6718478260869567</v>
      </c>
      <c r="T377" s="6">
        <v>4.9231521739130439</v>
      </c>
      <c r="U377" s="6">
        <v>0</v>
      </c>
      <c r="V377" s="6">
        <f>SUM(NonNurse[[#This Row],[Occupational Therapist Hours]],NonNurse[[#This Row],[OT Assistant Hours]],NonNurse[[#This Row],[OT Aide Hours]])/NonNurse[[#This Row],[MDS Census]]</f>
        <v>8.9398669396110547E-2</v>
      </c>
      <c r="W377" s="6">
        <v>5.5582608695652178</v>
      </c>
      <c r="X377" s="6">
        <v>5.2654347826086951</v>
      </c>
      <c r="Y377" s="6">
        <v>0</v>
      </c>
      <c r="Z377" s="6">
        <f>SUM(NonNurse[[#This Row],[Physical Therapist (PT) Hours]],NonNurse[[#This Row],[PT Assistant Hours]],NonNurse[[#This Row],[PT Aide Hours]])/NonNurse[[#This Row],[MDS Census]]</f>
        <v>0.12740276356192426</v>
      </c>
      <c r="AA377" s="6">
        <v>0</v>
      </c>
      <c r="AB377" s="6">
        <v>5.9021739130434785</v>
      </c>
      <c r="AC377" s="6">
        <v>0</v>
      </c>
      <c r="AD377" s="6">
        <v>0</v>
      </c>
      <c r="AE377" s="6">
        <v>0.43478260869565216</v>
      </c>
      <c r="AF377" s="6">
        <v>0</v>
      </c>
      <c r="AG377" s="6">
        <v>0</v>
      </c>
      <c r="AH377" s="1">
        <v>396009</v>
      </c>
      <c r="AI377">
        <v>3</v>
      </c>
    </row>
    <row r="378" spans="1:35" x14ac:dyDescent="0.25">
      <c r="A378" t="s">
        <v>721</v>
      </c>
      <c r="B378" t="s">
        <v>558</v>
      </c>
      <c r="C378" t="s">
        <v>965</v>
      </c>
      <c r="D378" t="s">
        <v>768</v>
      </c>
      <c r="E378" s="6">
        <v>44.5</v>
      </c>
      <c r="F378" s="6">
        <v>5.4782608695652177</v>
      </c>
      <c r="G378" s="6">
        <v>0.15652173913043477</v>
      </c>
      <c r="H378" s="6">
        <v>0.37608695652173924</v>
      </c>
      <c r="I378" s="6">
        <v>2.1195652173913042</v>
      </c>
      <c r="J378" s="6">
        <v>0</v>
      </c>
      <c r="K378" s="6">
        <v>0</v>
      </c>
      <c r="L378" s="6">
        <v>4.8865217391304352</v>
      </c>
      <c r="M378" s="6">
        <v>4.7826086956521738</v>
      </c>
      <c r="N378" s="6">
        <v>0</v>
      </c>
      <c r="O378" s="6">
        <f>SUM(NonNurse[[#This Row],[Qualified Social Work Staff Hours]],NonNurse[[#This Row],[Other Social Work Staff Hours]])/NonNurse[[#This Row],[MDS Census]]</f>
        <v>0.1074743527112848</v>
      </c>
      <c r="P378" s="6">
        <v>0</v>
      </c>
      <c r="Q378" s="6">
        <v>0</v>
      </c>
      <c r="R378" s="6">
        <f>SUM(NonNurse[[#This Row],[Qualified Activities Professional Hours]],NonNurse[[#This Row],[Other Activities Professional Hours]])/NonNurse[[#This Row],[MDS Census]]</f>
        <v>0</v>
      </c>
      <c r="S378" s="6">
        <v>5.6782608695652144</v>
      </c>
      <c r="T378" s="6">
        <v>6.3473913043478252</v>
      </c>
      <c r="U378" s="6">
        <v>0</v>
      </c>
      <c r="V378" s="6">
        <f>SUM(NonNurse[[#This Row],[Occupational Therapist Hours]],NonNurse[[#This Row],[OT Assistant Hours]],NonNurse[[#This Row],[OT Aide Hours]])/NonNurse[[#This Row],[MDS Census]]</f>
        <v>0.27023937469467507</v>
      </c>
      <c r="W378" s="6">
        <v>7.8163043478260876</v>
      </c>
      <c r="X378" s="6">
        <v>7.7045652173913046</v>
      </c>
      <c r="Y378" s="6">
        <v>0</v>
      </c>
      <c r="Z378" s="6">
        <f>SUM(NonNurse[[#This Row],[Physical Therapist (PT) Hours]],NonNurse[[#This Row],[PT Assistant Hours]],NonNurse[[#This Row],[PT Aide Hours]])/NonNurse[[#This Row],[MDS Census]]</f>
        <v>0.34878358573522228</v>
      </c>
      <c r="AA378" s="6">
        <v>0</v>
      </c>
      <c r="AB378" s="6">
        <v>0</v>
      </c>
      <c r="AC378" s="6">
        <v>0</v>
      </c>
      <c r="AD378" s="6">
        <v>0</v>
      </c>
      <c r="AE378" s="6">
        <v>0</v>
      </c>
      <c r="AF378" s="6">
        <v>0</v>
      </c>
      <c r="AG378" s="6">
        <v>0</v>
      </c>
      <c r="AH378" s="1">
        <v>395903</v>
      </c>
      <c r="AI378">
        <v>3</v>
      </c>
    </row>
    <row r="379" spans="1:35" x14ac:dyDescent="0.25">
      <c r="A379" t="s">
        <v>721</v>
      </c>
      <c r="B379" t="s">
        <v>625</v>
      </c>
      <c r="C379" t="s">
        <v>960</v>
      </c>
      <c r="D379" t="s">
        <v>738</v>
      </c>
      <c r="E379" s="6">
        <v>51.576086956521742</v>
      </c>
      <c r="F379" s="6">
        <v>4.7758695652173913</v>
      </c>
      <c r="G379" s="6">
        <v>0</v>
      </c>
      <c r="H379" s="6">
        <v>0</v>
      </c>
      <c r="I379" s="6">
        <v>0</v>
      </c>
      <c r="J379" s="6">
        <v>0</v>
      </c>
      <c r="K379" s="6">
        <v>0</v>
      </c>
      <c r="L379" s="6">
        <v>3.2608695652173912E-2</v>
      </c>
      <c r="M379" s="6">
        <v>0</v>
      </c>
      <c r="N379" s="6">
        <v>0</v>
      </c>
      <c r="O379" s="6">
        <f>SUM(NonNurse[[#This Row],[Qualified Social Work Staff Hours]],NonNurse[[#This Row],[Other Social Work Staff Hours]])/NonNurse[[#This Row],[MDS Census]]</f>
        <v>0</v>
      </c>
      <c r="P379" s="6">
        <v>5.1630434782608692</v>
      </c>
      <c r="Q379" s="6">
        <v>4.955869565217391</v>
      </c>
      <c r="R379" s="6">
        <f>SUM(NonNurse[[#This Row],[Qualified Activities Professional Hours]],NonNurse[[#This Row],[Other Activities Professional Hours]])/NonNurse[[#This Row],[MDS Census]]</f>
        <v>0.19619388830347731</v>
      </c>
      <c r="S379" s="6">
        <v>4.9168478260869559</v>
      </c>
      <c r="T379" s="6">
        <v>0</v>
      </c>
      <c r="U379" s="6">
        <v>0</v>
      </c>
      <c r="V379" s="6">
        <f>SUM(NonNurse[[#This Row],[Occupational Therapist Hours]],NonNurse[[#This Row],[OT Assistant Hours]],NonNurse[[#This Row],[OT Aide Hours]])/NonNurse[[#This Row],[MDS Census]]</f>
        <v>9.5331928345626954E-2</v>
      </c>
      <c r="W379" s="6">
        <v>8.9356521739130432</v>
      </c>
      <c r="X379" s="6">
        <v>0.29076086956521741</v>
      </c>
      <c r="Y379" s="6">
        <v>0</v>
      </c>
      <c r="Z379" s="6">
        <f>SUM(NonNurse[[#This Row],[Physical Therapist (PT) Hours]],NonNurse[[#This Row],[PT Assistant Hours]],NonNurse[[#This Row],[PT Aide Hours]])/NonNurse[[#This Row],[MDS Census]]</f>
        <v>0.17888935721812432</v>
      </c>
      <c r="AA379" s="6">
        <v>0</v>
      </c>
      <c r="AB379" s="6">
        <v>0</v>
      </c>
      <c r="AC379" s="6">
        <v>0</v>
      </c>
      <c r="AD379" s="6">
        <v>0</v>
      </c>
      <c r="AE379" s="6">
        <v>0</v>
      </c>
      <c r="AF379" s="6">
        <v>0</v>
      </c>
      <c r="AG379" s="6">
        <v>0</v>
      </c>
      <c r="AH379" s="1">
        <v>396073</v>
      </c>
      <c r="AI379">
        <v>3</v>
      </c>
    </row>
    <row r="380" spans="1:35" x14ac:dyDescent="0.25">
      <c r="A380" t="s">
        <v>721</v>
      </c>
      <c r="B380" t="s">
        <v>267</v>
      </c>
      <c r="C380" t="s">
        <v>1017</v>
      </c>
      <c r="D380" t="s">
        <v>765</v>
      </c>
      <c r="E380" s="6">
        <v>474.05434782608694</v>
      </c>
      <c r="F380" s="6">
        <v>10.152173913043478</v>
      </c>
      <c r="G380" s="6">
        <v>0.39130434782608697</v>
      </c>
      <c r="H380" s="6">
        <v>4.0978260869565215</v>
      </c>
      <c r="I380" s="6">
        <v>16.173913043478262</v>
      </c>
      <c r="J380" s="6">
        <v>0</v>
      </c>
      <c r="K380" s="6">
        <v>0</v>
      </c>
      <c r="L380" s="6">
        <v>13.861304347826081</v>
      </c>
      <c r="M380" s="6">
        <v>25.361413043478262</v>
      </c>
      <c r="N380" s="6">
        <v>0</v>
      </c>
      <c r="O380" s="6">
        <f>SUM(NonNurse[[#This Row],[Qualified Social Work Staff Hours]],NonNurse[[#This Row],[Other Social Work Staff Hours]])/NonNurse[[#This Row],[MDS Census]]</f>
        <v>5.3498956733084177E-2</v>
      </c>
      <c r="P380" s="6">
        <v>0</v>
      </c>
      <c r="Q380" s="6">
        <v>59.421195652173914</v>
      </c>
      <c r="R380" s="6">
        <f>SUM(NonNurse[[#This Row],[Qualified Activities Professional Hours]],NonNurse[[#This Row],[Other Activities Professional Hours]])/NonNurse[[#This Row],[MDS Census]]</f>
        <v>0.12534680026597575</v>
      </c>
      <c r="S380" s="6">
        <v>16.239456521739136</v>
      </c>
      <c r="T380" s="6">
        <v>44.877826086956524</v>
      </c>
      <c r="U380" s="6">
        <v>0</v>
      </c>
      <c r="V380" s="6">
        <f>SUM(NonNurse[[#This Row],[Occupational Therapist Hours]],NonNurse[[#This Row],[OT Assistant Hours]],NonNurse[[#This Row],[OT Aide Hours]])/NonNurse[[#This Row],[MDS Census]]</f>
        <v>0.12892463256368517</v>
      </c>
      <c r="W380" s="6">
        <v>15.959565217391301</v>
      </c>
      <c r="X380" s="6">
        <v>35.59684782608695</v>
      </c>
      <c r="Y380" s="6">
        <v>0</v>
      </c>
      <c r="Z380" s="6">
        <f>SUM(NonNurse[[#This Row],[Physical Therapist (PT) Hours]],NonNurse[[#This Row],[PT Assistant Hours]],NonNurse[[#This Row],[PT Aide Hours]])/NonNurse[[#This Row],[MDS Census]]</f>
        <v>0.10875633412056036</v>
      </c>
      <c r="AA380" s="6">
        <v>0</v>
      </c>
      <c r="AB380" s="6">
        <v>4.2608695652173916</v>
      </c>
      <c r="AC380" s="6">
        <v>0</v>
      </c>
      <c r="AD380" s="6">
        <v>0</v>
      </c>
      <c r="AE380" s="6">
        <v>0</v>
      </c>
      <c r="AF380" s="6">
        <v>0</v>
      </c>
      <c r="AG380" s="6">
        <v>0</v>
      </c>
      <c r="AH380" s="1">
        <v>395476</v>
      </c>
      <c r="AI380">
        <v>3</v>
      </c>
    </row>
    <row r="381" spans="1:35" x14ac:dyDescent="0.25">
      <c r="A381" t="s">
        <v>721</v>
      </c>
      <c r="B381" t="s">
        <v>231</v>
      </c>
      <c r="C381" t="s">
        <v>891</v>
      </c>
      <c r="D381" t="s">
        <v>773</v>
      </c>
      <c r="E381" s="6">
        <v>146.11956521739131</v>
      </c>
      <c r="F381" s="6">
        <v>5.1304347826086953</v>
      </c>
      <c r="G381" s="6">
        <v>0.15489130434782608</v>
      </c>
      <c r="H381" s="6">
        <v>0.42391304347826086</v>
      </c>
      <c r="I381" s="6">
        <v>3.0108695652173911</v>
      </c>
      <c r="J381" s="6">
        <v>0</v>
      </c>
      <c r="K381" s="6">
        <v>0</v>
      </c>
      <c r="L381" s="6">
        <v>1.4592391304347827</v>
      </c>
      <c r="M381" s="6">
        <v>0</v>
      </c>
      <c r="N381" s="6">
        <v>8.8315217391304355</v>
      </c>
      <c r="O381" s="6">
        <f>SUM(NonNurse[[#This Row],[Qualified Social Work Staff Hours]],NonNurse[[#This Row],[Other Social Work Staff Hours]])/NonNurse[[#This Row],[MDS Census]]</f>
        <v>6.044037789183962E-2</v>
      </c>
      <c r="P381" s="6">
        <v>4.5217391304347823</v>
      </c>
      <c r="Q381" s="6">
        <v>11.625</v>
      </c>
      <c r="R381" s="6">
        <f>SUM(NonNurse[[#This Row],[Qualified Activities Professional Hours]],NonNurse[[#This Row],[Other Activities Professional Hours]])/NonNurse[[#This Row],[MDS Census]]</f>
        <v>0.11050360782563415</v>
      </c>
      <c r="S381" s="6">
        <v>4.9565217391304346</v>
      </c>
      <c r="T381" s="6">
        <v>11.298913043478262</v>
      </c>
      <c r="U381" s="6">
        <v>0</v>
      </c>
      <c r="V381" s="6">
        <f>SUM(NonNurse[[#This Row],[Occupational Therapist Hours]],NonNurse[[#This Row],[OT Assistant Hours]],NonNurse[[#This Row],[OT Aide Hours]])/NonNurse[[#This Row],[MDS Census]]</f>
        <v>0.11124748939968757</v>
      </c>
      <c r="W381" s="6">
        <v>4.0760869565217392E-2</v>
      </c>
      <c r="X381" s="6">
        <v>14.423913043478262</v>
      </c>
      <c r="Y381" s="6">
        <v>0</v>
      </c>
      <c r="Z381" s="6">
        <f>SUM(NonNurse[[#This Row],[Physical Therapist (PT) Hours]],NonNurse[[#This Row],[PT Assistant Hours]],NonNurse[[#This Row],[PT Aide Hours]])/NonNurse[[#This Row],[MDS Census]]</f>
        <v>9.8992040467157622E-2</v>
      </c>
      <c r="AA381" s="6">
        <v>0</v>
      </c>
      <c r="AB381" s="6">
        <v>0</v>
      </c>
      <c r="AC381" s="6">
        <v>0</v>
      </c>
      <c r="AD381" s="6">
        <v>0</v>
      </c>
      <c r="AE381" s="6">
        <v>2.7391304347826089</v>
      </c>
      <c r="AF381" s="6">
        <v>0</v>
      </c>
      <c r="AG381" s="6">
        <v>0</v>
      </c>
      <c r="AH381" s="1">
        <v>395428</v>
      </c>
      <c r="AI381">
        <v>3</v>
      </c>
    </row>
    <row r="382" spans="1:35" x14ac:dyDescent="0.25">
      <c r="A382" t="s">
        <v>721</v>
      </c>
      <c r="B382" t="s">
        <v>204</v>
      </c>
      <c r="C382" t="s">
        <v>996</v>
      </c>
      <c r="D382" t="s">
        <v>770</v>
      </c>
      <c r="E382" s="6">
        <v>76.923913043478265</v>
      </c>
      <c r="F382" s="6">
        <v>5.7391304347826084</v>
      </c>
      <c r="G382" s="6">
        <v>0</v>
      </c>
      <c r="H382" s="6">
        <v>1.2934782608695652</v>
      </c>
      <c r="I382" s="6">
        <v>1.3586956521739131</v>
      </c>
      <c r="J382" s="6">
        <v>0</v>
      </c>
      <c r="K382" s="6">
        <v>0</v>
      </c>
      <c r="L382" s="6">
        <v>4.7191304347826106</v>
      </c>
      <c r="M382" s="6">
        <v>5.2813043478260875</v>
      </c>
      <c r="N382" s="6">
        <v>0</v>
      </c>
      <c r="O382" s="6">
        <f>SUM(NonNurse[[#This Row],[Qualified Social Work Staff Hours]],NonNurse[[#This Row],[Other Social Work Staff Hours]])/NonNurse[[#This Row],[MDS Census]]</f>
        <v>6.8656210258584149E-2</v>
      </c>
      <c r="P382" s="6">
        <v>5.9644565217391294</v>
      </c>
      <c r="Q382" s="6">
        <v>11.663152173913035</v>
      </c>
      <c r="R382" s="6">
        <f>SUM(NonNurse[[#This Row],[Qualified Activities Professional Hours]],NonNurse[[#This Row],[Other Activities Professional Hours]])/NonNurse[[#This Row],[MDS Census]]</f>
        <v>0.22915642221280189</v>
      </c>
      <c r="S382" s="6">
        <v>6.0725000000000025</v>
      </c>
      <c r="T382" s="6">
        <v>5.5969565217391297</v>
      </c>
      <c r="U382" s="6">
        <v>0</v>
      </c>
      <c r="V382" s="6">
        <f>SUM(NonNurse[[#This Row],[Occupational Therapist Hours]],NonNurse[[#This Row],[OT Assistant Hours]],NonNurse[[#This Row],[OT Aide Hours]])/NonNurse[[#This Row],[MDS Census]]</f>
        <v>0.15170128585558854</v>
      </c>
      <c r="W382" s="6">
        <v>3.9786956521739145</v>
      </c>
      <c r="X382" s="6">
        <v>14.145217391304346</v>
      </c>
      <c r="Y382" s="6">
        <v>0</v>
      </c>
      <c r="Z382" s="6">
        <f>SUM(NonNurse[[#This Row],[Physical Therapist (PT) Hours]],NonNurse[[#This Row],[PT Assistant Hours]],NonNurse[[#This Row],[PT Aide Hours]])/NonNurse[[#This Row],[MDS Census]]</f>
        <v>0.23560830860534124</v>
      </c>
      <c r="AA382" s="6">
        <v>0</v>
      </c>
      <c r="AB382" s="6">
        <v>0</v>
      </c>
      <c r="AC382" s="6">
        <v>0</v>
      </c>
      <c r="AD382" s="6">
        <v>0</v>
      </c>
      <c r="AE382" s="6">
        <v>0</v>
      </c>
      <c r="AF382" s="6">
        <v>0</v>
      </c>
      <c r="AG382" s="6">
        <v>0</v>
      </c>
      <c r="AH382" s="1">
        <v>395390</v>
      </c>
      <c r="AI382">
        <v>3</v>
      </c>
    </row>
    <row r="383" spans="1:35" x14ac:dyDescent="0.25">
      <c r="A383" t="s">
        <v>721</v>
      </c>
      <c r="B383" t="s">
        <v>273</v>
      </c>
      <c r="C383" t="s">
        <v>893</v>
      </c>
      <c r="D383" t="s">
        <v>770</v>
      </c>
      <c r="E383" s="6">
        <v>58.489130434782609</v>
      </c>
      <c r="F383" s="6">
        <v>4.4347826086956523</v>
      </c>
      <c r="G383" s="6">
        <v>0.2608695652173913</v>
      </c>
      <c r="H383" s="6">
        <v>0.24456521739130435</v>
      </c>
      <c r="I383" s="6">
        <v>0.60869565217391308</v>
      </c>
      <c r="J383" s="6">
        <v>0</v>
      </c>
      <c r="K383" s="6">
        <v>0</v>
      </c>
      <c r="L383" s="6">
        <v>2.839673913043478</v>
      </c>
      <c r="M383" s="6">
        <v>0</v>
      </c>
      <c r="N383" s="6">
        <v>0</v>
      </c>
      <c r="O383" s="6">
        <f>SUM(NonNurse[[#This Row],[Qualified Social Work Staff Hours]],NonNurse[[#This Row],[Other Social Work Staff Hours]])/NonNurse[[#This Row],[MDS Census]]</f>
        <v>0</v>
      </c>
      <c r="P383" s="6">
        <v>5.1385869565217392</v>
      </c>
      <c r="Q383" s="6">
        <v>3.1413043478260869</v>
      </c>
      <c r="R383" s="6">
        <f>SUM(NonNurse[[#This Row],[Qualified Activities Professional Hours]],NonNurse[[#This Row],[Other Activities Professional Hours]])/NonNurse[[#This Row],[MDS Census]]</f>
        <v>0.14156290652295112</v>
      </c>
      <c r="S383" s="6">
        <v>5.3396739130434785</v>
      </c>
      <c r="T383" s="6">
        <v>3.4076086956521738</v>
      </c>
      <c r="U383" s="6">
        <v>0</v>
      </c>
      <c r="V383" s="6">
        <f>SUM(NonNurse[[#This Row],[Occupational Therapist Hours]],NonNurse[[#This Row],[OT Assistant Hours]],NonNurse[[#This Row],[OT Aide Hours]])/NonNurse[[#This Row],[MDS Census]]</f>
        <v>0.1495539862479093</v>
      </c>
      <c r="W383" s="6">
        <v>3.410326086956522</v>
      </c>
      <c r="X383" s="6">
        <v>0.28532608695652173</v>
      </c>
      <c r="Y383" s="6">
        <v>0</v>
      </c>
      <c r="Z383" s="6">
        <f>SUM(NonNurse[[#This Row],[Physical Therapist (PT) Hours]],NonNurse[[#This Row],[PT Assistant Hours]],NonNurse[[#This Row],[PT Aide Hours]])/NonNurse[[#This Row],[MDS Census]]</f>
        <v>6.3185281546181013E-2</v>
      </c>
      <c r="AA383" s="6">
        <v>0</v>
      </c>
      <c r="AB383" s="6">
        <v>0</v>
      </c>
      <c r="AC383" s="6">
        <v>0</v>
      </c>
      <c r="AD383" s="6">
        <v>0</v>
      </c>
      <c r="AE383" s="6">
        <v>0</v>
      </c>
      <c r="AF383" s="6">
        <v>0</v>
      </c>
      <c r="AG383" s="6">
        <v>0</v>
      </c>
      <c r="AH383" s="1">
        <v>395482</v>
      </c>
      <c r="AI383">
        <v>3</v>
      </c>
    </row>
    <row r="384" spans="1:35" x14ac:dyDescent="0.25">
      <c r="A384" t="s">
        <v>721</v>
      </c>
      <c r="B384" t="s">
        <v>173</v>
      </c>
      <c r="C384" t="s">
        <v>825</v>
      </c>
      <c r="D384" t="s">
        <v>773</v>
      </c>
      <c r="E384" s="6">
        <v>125.7605633802817</v>
      </c>
      <c r="F384" s="6">
        <v>5.070422535211268</v>
      </c>
      <c r="G384" s="6">
        <v>0</v>
      </c>
      <c r="H384" s="6">
        <v>0.38535211267605651</v>
      </c>
      <c r="I384" s="6">
        <v>0</v>
      </c>
      <c r="J384" s="6">
        <v>0</v>
      </c>
      <c r="K384" s="6">
        <v>0</v>
      </c>
      <c r="L384" s="6">
        <v>7.6373239436619702</v>
      </c>
      <c r="M384" s="6">
        <v>0</v>
      </c>
      <c r="N384" s="6">
        <v>0</v>
      </c>
      <c r="O384" s="6">
        <f>SUM(NonNurse[[#This Row],[Qualified Social Work Staff Hours]],NonNurse[[#This Row],[Other Social Work Staff Hours]])/NonNurse[[#This Row],[MDS Census]]</f>
        <v>0</v>
      </c>
      <c r="P384" s="6">
        <v>0</v>
      </c>
      <c r="Q384" s="6">
        <v>0</v>
      </c>
      <c r="R384" s="6">
        <f>SUM(NonNurse[[#This Row],[Qualified Activities Professional Hours]],NonNurse[[#This Row],[Other Activities Professional Hours]])/NonNurse[[#This Row],[MDS Census]]</f>
        <v>0</v>
      </c>
      <c r="S384" s="6">
        <v>5.3467605633802835</v>
      </c>
      <c r="T384" s="6">
        <v>6.5871830985915496</v>
      </c>
      <c r="U384" s="6">
        <v>0</v>
      </c>
      <c r="V384" s="6">
        <f>SUM(NonNurse[[#This Row],[Occupational Therapist Hours]],NonNurse[[#This Row],[OT Assistant Hours]],NonNurse[[#This Row],[OT Aide Hours]])/NonNurse[[#This Row],[MDS Census]]</f>
        <v>9.489416508007617E-2</v>
      </c>
      <c r="W384" s="6">
        <v>4.1412676056338027</v>
      </c>
      <c r="X384" s="6">
        <v>9.6567605633802813</v>
      </c>
      <c r="Y384" s="6">
        <v>0</v>
      </c>
      <c r="Z384" s="6">
        <f>SUM(NonNurse[[#This Row],[Physical Therapist (PT) Hours]],NonNurse[[#This Row],[PT Assistant Hours]],NonNurse[[#This Row],[PT Aide Hours]])/NonNurse[[#This Row],[MDS Census]]</f>
        <v>0.10971665360062717</v>
      </c>
      <c r="AA384" s="6">
        <v>0</v>
      </c>
      <c r="AB384" s="6">
        <v>0</v>
      </c>
      <c r="AC384" s="6">
        <v>0</v>
      </c>
      <c r="AD384" s="6">
        <v>0</v>
      </c>
      <c r="AE384" s="6">
        <v>0</v>
      </c>
      <c r="AF384" s="6">
        <v>0</v>
      </c>
      <c r="AG384" s="6">
        <v>0</v>
      </c>
      <c r="AH384" s="1">
        <v>395347</v>
      </c>
      <c r="AI384">
        <v>3</v>
      </c>
    </row>
    <row r="385" spans="1:35" x14ac:dyDescent="0.25">
      <c r="A385" t="s">
        <v>721</v>
      </c>
      <c r="B385" t="s">
        <v>385</v>
      </c>
      <c r="C385" t="s">
        <v>849</v>
      </c>
      <c r="D385" t="s">
        <v>781</v>
      </c>
      <c r="E385" s="6">
        <v>43.586956521739133</v>
      </c>
      <c r="F385" s="6">
        <v>5.4347826086956523</v>
      </c>
      <c r="G385" s="6">
        <v>0</v>
      </c>
      <c r="H385" s="6">
        <v>0.32880434782608697</v>
      </c>
      <c r="I385" s="6">
        <v>0.52173913043478259</v>
      </c>
      <c r="J385" s="6">
        <v>0</v>
      </c>
      <c r="K385" s="6">
        <v>0</v>
      </c>
      <c r="L385" s="6">
        <v>3.1975000000000002</v>
      </c>
      <c r="M385" s="6">
        <v>5.5434782608695654</v>
      </c>
      <c r="N385" s="6">
        <v>0</v>
      </c>
      <c r="O385" s="6">
        <f>SUM(NonNurse[[#This Row],[Qualified Social Work Staff Hours]],NonNurse[[#This Row],[Other Social Work Staff Hours]])/NonNurse[[#This Row],[MDS Census]]</f>
        <v>0.12718204488778054</v>
      </c>
      <c r="P385" s="6">
        <v>4.7826086956521738</v>
      </c>
      <c r="Q385" s="6">
        <v>0</v>
      </c>
      <c r="R385" s="6">
        <f>SUM(NonNurse[[#This Row],[Qualified Activities Professional Hours]],NonNurse[[#This Row],[Other Activities Professional Hours]])/NonNurse[[#This Row],[MDS Census]]</f>
        <v>0.10972568578553615</v>
      </c>
      <c r="S385" s="6">
        <v>4.1119565217391294</v>
      </c>
      <c r="T385" s="6">
        <v>5.5760869565217392</v>
      </c>
      <c r="U385" s="6">
        <v>0</v>
      </c>
      <c r="V385" s="6">
        <f>SUM(NonNurse[[#This Row],[Occupational Therapist Hours]],NonNurse[[#This Row],[OT Assistant Hours]],NonNurse[[#This Row],[OT Aide Hours]])/NonNurse[[#This Row],[MDS Census]]</f>
        <v>0.22226932668329175</v>
      </c>
      <c r="W385" s="6">
        <v>6.2907608695652177</v>
      </c>
      <c r="X385" s="6">
        <v>4.8190217391304353</v>
      </c>
      <c r="Y385" s="6">
        <v>0</v>
      </c>
      <c r="Z385" s="6">
        <f>SUM(NonNurse[[#This Row],[Physical Therapist (PT) Hours]],NonNurse[[#This Row],[PT Assistant Hours]],NonNurse[[#This Row],[PT Aide Hours]])/NonNurse[[#This Row],[MDS Census]]</f>
        <v>0.25488778054862843</v>
      </c>
      <c r="AA385" s="6">
        <v>0</v>
      </c>
      <c r="AB385" s="6">
        <v>0</v>
      </c>
      <c r="AC385" s="6">
        <v>0</v>
      </c>
      <c r="AD385" s="6">
        <v>0</v>
      </c>
      <c r="AE385" s="6">
        <v>0</v>
      </c>
      <c r="AF385" s="6">
        <v>0</v>
      </c>
      <c r="AG385" s="6">
        <v>0</v>
      </c>
      <c r="AH385" s="1">
        <v>395646</v>
      </c>
      <c r="AI385">
        <v>3</v>
      </c>
    </row>
    <row r="386" spans="1:35" x14ac:dyDescent="0.25">
      <c r="A386" t="s">
        <v>721</v>
      </c>
      <c r="B386" t="s">
        <v>39</v>
      </c>
      <c r="C386" t="s">
        <v>910</v>
      </c>
      <c r="D386" t="s">
        <v>768</v>
      </c>
      <c r="E386" s="6">
        <v>65.760869565217391</v>
      </c>
      <c r="F386" s="6">
        <v>9.8695652173913047</v>
      </c>
      <c r="G386" s="6">
        <v>0.58695652173913049</v>
      </c>
      <c r="H386" s="6">
        <v>0.30978260869565216</v>
      </c>
      <c r="I386" s="6">
        <v>4.5217391304347823</v>
      </c>
      <c r="J386" s="6">
        <v>0</v>
      </c>
      <c r="K386" s="6">
        <v>0</v>
      </c>
      <c r="L386" s="6">
        <v>1.2157608695652176</v>
      </c>
      <c r="M386" s="6">
        <v>3.9402173913043477</v>
      </c>
      <c r="N386" s="6">
        <v>0</v>
      </c>
      <c r="O386" s="6">
        <f>SUM(NonNurse[[#This Row],[Qualified Social Work Staff Hours]],NonNurse[[#This Row],[Other Social Work Staff Hours]])/NonNurse[[#This Row],[MDS Census]]</f>
        <v>5.9917355371900828E-2</v>
      </c>
      <c r="P386" s="6">
        <v>5.1882608695652177</v>
      </c>
      <c r="Q386" s="6">
        <v>7.8226086956521721</v>
      </c>
      <c r="R386" s="6">
        <f>SUM(NonNurse[[#This Row],[Qualified Activities Professional Hours]],NonNurse[[#This Row],[Other Activities Professional Hours]])/NonNurse[[#This Row],[MDS Census]]</f>
        <v>0.19785123966942147</v>
      </c>
      <c r="S386" s="6">
        <v>4.776630434782609</v>
      </c>
      <c r="T386" s="6">
        <v>0</v>
      </c>
      <c r="U386" s="6">
        <v>0</v>
      </c>
      <c r="V386" s="6">
        <f>SUM(NonNurse[[#This Row],[Occupational Therapist Hours]],NonNurse[[#This Row],[OT Assistant Hours]],NonNurse[[#This Row],[OT Aide Hours]])/NonNurse[[#This Row],[MDS Census]]</f>
        <v>7.2636363636363638E-2</v>
      </c>
      <c r="W386" s="6">
        <v>10.159456521739131</v>
      </c>
      <c r="X386" s="6">
        <v>0</v>
      </c>
      <c r="Y386" s="6">
        <v>8.6304347826086953</v>
      </c>
      <c r="Z386" s="6">
        <f>SUM(NonNurse[[#This Row],[Physical Therapist (PT) Hours]],NonNurse[[#This Row],[PT Assistant Hours]],NonNurse[[#This Row],[PT Aide Hours]])/NonNurse[[#This Row],[MDS Census]]</f>
        <v>0.28573057851239669</v>
      </c>
      <c r="AA386" s="6">
        <v>0</v>
      </c>
      <c r="AB386" s="6">
        <v>0</v>
      </c>
      <c r="AC386" s="6">
        <v>0</v>
      </c>
      <c r="AD386" s="6">
        <v>0</v>
      </c>
      <c r="AE386" s="6">
        <v>0</v>
      </c>
      <c r="AF386" s="6">
        <v>0</v>
      </c>
      <c r="AG386" s="6">
        <v>0</v>
      </c>
      <c r="AH386" s="1">
        <v>395044</v>
      </c>
      <c r="AI386">
        <v>3</v>
      </c>
    </row>
    <row r="387" spans="1:35" x14ac:dyDescent="0.25">
      <c r="A387" t="s">
        <v>721</v>
      </c>
      <c r="B387" t="s">
        <v>64</v>
      </c>
      <c r="C387" t="s">
        <v>881</v>
      </c>
      <c r="D387" t="s">
        <v>774</v>
      </c>
      <c r="E387" s="6">
        <v>115.6195652173913</v>
      </c>
      <c r="F387" s="6">
        <v>11.304347826086957</v>
      </c>
      <c r="G387" s="6">
        <v>3.4347826086956523</v>
      </c>
      <c r="H387" s="6">
        <v>3.4347826086956523</v>
      </c>
      <c r="I387" s="6">
        <v>0</v>
      </c>
      <c r="J387" s="6">
        <v>0</v>
      </c>
      <c r="K387" s="6">
        <v>0</v>
      </c>
      <c r="L387" s="6">
        <v>0</v>
      </c>
      <c r="M387" s="6">
        <v>16.869565217391305</v>
      </c>
      <c r="N387" s="6">
        <v>0</v>
      </c>
      <c r="O387" s="6">
        <f>SUM(NonNurse[[#This Row],[Qualified Social Work Staff Hours]],NonNurse[[#This Row],[Other Social Work Staff Hours]])/NonNurse[[#This Row],[MDS Census]]</f>
        <v>0.14590580050766194</v>
      </c>
      <c r="P387" s="6">
        <v>0</v>
      </c>
      <c r="Q387" s="6">
        <v>15.209239130434778</v>
      </c>
      <c r="R387" s="6">
        <f>SUM(NonNurse[[#This Row],[Qualified Activities Professional Hours]],NonNurse[[#This Row],[Other Activities Professional Hours]])/NonNurse[[#This Row],[MDS Census]]</f>
        <v>0.13154554855692391</v>
      </c>
      <c r="S387" s="6">
        <v>22.958695652173912</v>
      </c>
      <c r="T387" s="6">
        <v>0</v>
      </c>
      <c r="U387" s="6">
        <v>0</v>
      </c>
      <c r="V387" s="6">
        <f>SUM(NonNurse[[#This Row],[Occupational Therapist Hours]],NonNurse[[#This Row],[OT Assistant Hours]],NonNurse[[#This Row],[OT Aide Hours]])/NonNurse[[#This Row],[MDS Census]]</f>
        <v>0.19857102566513116</v>
      </c>
      <c r="W387" s="6">
        <v>19.749456521739134</v>
      </c>
      <c r="X387" s="6">
        <v>0</v>
      </c>
      <c r="Y387" s="6">
        <v>0</v>
      </c>
      <c r="Z387" s="6">
        <f>SUM(NonNurse[[#This Row],[Physical Therapist (PT) Hours]],NonNurse[[#This Row],[PT Assistant Hours]],NonNurse[[#This Row],[PT Aide Hours]])/NonNurse[[#This Row],[MDS Census]]</f>
        <v>0.1708141393249977</v>
      </c>
      <c r="AA387" s="6">
        <v>0</v>
      </c>
      <c r="AB387" s="6">
        <v>0</v>
      </c>
      <c r="AC387" s="6">
        <v>0</v>
      </c>
      <c r="AD387" s="6">
        <v>0</v>
      </c>
      <c r="AE387" s="6">
        <v>0</v>
      </c>
      <c r="AF387" s="6">
        <v>0</v>
      </c>
      <c r="AG387" s="6">
        <v>0</v>
      </c>
      <c r="AH387" s="1">
        <v>395110</v>
      </c>
      <c r="AI387">
        <v>3</v>
      </c>
    </row>
    <row r="388" spans="1:35" x14ac:dyDescent="0.25">
      <c r="A388" t="s">
        <v>721</v>
      </c>
      <c r="B388" t="s">
        <v>289</v>
      </c>
      <c r="C388" t="s">
        <v>1028</v>
      </c>
      <c r="D388" t="s">
        <v>797</v>
      </c>
      <c r="E388" s="6">
        <v>98.217391304347828</v>
      </c>
      <c r="F388" s="6">
        <v>0</v>
      </c>
      <c r="G388" s="6">
        <v>0</v>
      </c>
      <c r="H388" s="6">
        <v>0</v>
      </c>
      <c r="I388" s="6">
        <v>1.6521739130434783</v>
      </c>
      <c r="J388" s="6">
        <v>0</v>
      </c>
      <c r="K388" s="6">
        <v>0</v>
      </c>
      <c r="L388" s="6">
        <v>3.3206521739130435</v>
      </c>
      <c r="M388" s="6">
        <v>9.7119565217391308</v>
      </c>
      <c r="N388" s="6">
        <v>0</v>
      </c>
      <c r="O388" s="6">
        <f>SUM(NonNurse[[#This Row],[Qualified Social Work Staff Hours]],NonNurse[[#This Row],[Other Social Work Staff Hours]])/NonNurse[[#This Row],[MDS Census]]</f>
        <v>9.8882248782647189E-2</v>
      </c>
      <c r="P388" s="6">
        <v>4.8478260869565215</v>
      </c>
      <c r="Q388" s="6">
        <v>4.0923913043478262</v>
      </c>
      <c r="R388" s="6">
        <f>SUM(NonNurse[[#This Row],[Qualified Activities Professional Hours]],NonNurse[[#This Row],[Other Activities Professional Hours]])/NonNurse[[#This Row],[MDS Census]]</f>
        <v>9.1024789729969011E-2</v>
      </c>
      <c r="S388" s="6">
        <v>5.5869565217391308</v>
      </c>
      <c r="T388" s="6">
        <v>3.8260869565217392</v>
      </c>
      <c r="U388" s="6">
        <v>0</v>
      </c>
      <c r="V388" s="6">
        <f>SUM(NonNurse[[#This Row],[Occupational Therapist Hours]],NonNurse[[#This Row],[OT Assistant Hours]],NonNurse[[#This Row],[OT Aide Hours]])/NonNurse[[#This Row],[MDS Census]]</f>
        <v>9.5838866755201424E-2</v>
      </c>
      <c r="W388" s="6">
        <v>6.5652173913043477</v>
      </c>
      <c r="X388" s="6">
        <v>6.1793478260869561</v>
      </c>
      <c r="Y388" s="6">
        <v>0</v>
      </c>
      <c r="Z388" s="6">
        <f>SUM(NonNurse[[#This Row],[Physical Therapist (PT) Hours]],NonNurse[[#This Row],[PT Assistant Hours]],NonNurse[[#This Row],[PT Aide Hours]])/NonNurse[[#This Row],[MDS Census]]</f>
        <v>0.12975874280655159</v>
      </c>
      <c r="AA388" s="6">
        <v>0</v>
      </c>
      <c r="AB388" s="6">
        <v>0</v>
      </c>
      <c r="AC388" s="6">
        <v>0</v>
      </c>
      <c r="AD388" s="6">
        <v>0</v>
      </c>
      <c r="AE388" s="6">
        <v>4.5760869565217392</v>
      </c>
      <c r="AF388" s="6">
        <v>0</v>
      </c>
      <c r="AG388" s="6">
        <v>0</v>
      </c>
      <c r="AH388" s="1">
        <v>395502</v>
      </c>
      <c r="AI388">
        <v>3</v>
      </c>
    </row>
    <row r="389" spans="1:35" x14ac:dyDescent="0.25">
      <c r="A389" t="s">
        <v>721</v>
      </c>
      <c r="B389" t="s">
        <v>350</v>
      </c>
      <c r="C389" t="s">
        <v>1028</v>
      </c>
      <c r="D389" t="s">
        <v>797</v>
      </c>
      <c r="E389" s="6">
        <v>71.239130434782609</v>
      </c>
      <c r="F389" s="6">
        <v>4.3478260869565215</v>
      </c>
      <c r="G389" s="6">
        <v>0.96195652173913049</v>
      </c>
      <c r="H389" s="6">
        <v>0.25</v>
      </c>
      <c r="I389" s="6">
        <v>1.1304347826086956</v>
      </c>
      <c r="J389" s="6">
        <v>0</v>
      </c>
      <c r="K389" s="6">
        <v>0</v>
      </c>
      <c r="L389" s="6">
        <v>4.0026086956521736</v>
      </c>
      <c r="M389" s="6">
        <v>5.0434782608695654</v>
      </c>
      <c r="N389" s="6">
        <v>4.5760869565217392</v>
      </c>
      <c r="O389" s="6">
        <f>SUM(NonNurse[[#This Row],[Qualified Social Work Staff Hours]],NonNurse[[#This Row],[Other Social Work Staff Hours]])/NonNurse[[#This Row],[MDS Census]]</f>
        <v>0.13503204150137321</v>
      </c>
      <c r="P389" s="6">
        <v>6.1711956521739131</v>
      </c>
      <c r="Q389" s="6">
        <v>0</v>
      </c>
      <c r="R389" s="6">
        <f>SUM(NonNurse[[#This Row],[Qualified Activities Professional Hours]],NonNurse[[#This Row],[Other Activities Professional Hours]])/NonNurse[[#This Row],[MDS Census]]</f>
        <v>8.6626487641135189E-2</v>
      </c>
      <c r="S389" s="6">
        <v>3.7364130434782608</v>
      </c>
      <c r="T389" s="6">
        <v>5.9592391304347823</v>
      </c>
      <c r="U389" s="6">
        <v>0</v>
      </c>
      <c r="V389" s="6">
        <f>SUM(NonNurse[[#This Row],[Occupational Therapist Hours]],NonNurse[[#This Row],[OT Assistant Hours]],NonNurse[[#This Row],[OT Aide Hours]])/NonNurse[[#This Row],[MDS Census]]</f>
        <v>0.13610009154714678</v>
      </c>
      <c r="W389" s="6">
        <v>4.4320652173913047</v>
      </c>
      <c r="X389" s="6">
        <v>7.2079347826086968</v>
      </c>
      <c r="Y389" s="6">
        <v>0</v>
      </c>
      <c r="Z389" s="6">
        <f>SUM(NonNurse[[#This Row],[Physical Therapist (PT) Hours]],NonNurse[[#This Row],[PT Assistant Hours]],NonNurse[[#This Row],[PT Aide Hours]])/NonNurse[[#This Row],[MDS Census]]</f>
        <v>0.16339334757400062</v>
      </c>
      <c r="AA389" s="6">
        <v>0</v>
      </c>
      <c r="AB389" s="6">
        <v>0</v>
      </c>
      <c r="AC389" s="6">
        <v>0</v>
      </c>
      <c r="AD389" s="6">
        <v>0</v>
      </c>
      <c r="AE389" s="6">
        <v>0</v>
      </c>
      <c r="AF389" s="6">
        <v>0</v>
      </c>
      <c r="AG389" s="6">
        <v>0</v>
      </c>
      <c r="AH389" s="1">
        <v>395594</v>
      </c>
      <c r="AI389">
        <v>3</v>
      </c>
    </row>
    <row r="390" spans="1:35" x14ac:dyDescent="0.25">
      <c r="A390" t="s">
        <v>721</v>
      </c>
      <c r="B390" t="s">
        <v>486</v>
      </c>
      <c r="C390" t="s">
        <v>887</v>
      </c>
      <c r="D390" t="s">
        <v>754</v>
      </c>
      <c r="E390" s="6">
        <v>67.717391304347828</v>
      </c>
      <c r="F390" s="6">
        <v>3.5652173913043477</v>
      </c>
      <c r="G390" s="6">
        <v>7.0652173913043473E-2</v>
      </c>
      <c r="H390" s="6">
        <v>0.39673913043478259</v>
      </c>
      <c r="I390" s="6">
        <v>0</v>
      </c>
      <c r="J390" s="6">
        <v>0</v>
      </c>
      <c r="K390" s="6">
        <v>0</v>
      </c>
      <c r="L390" s="6">
        <v>4.9565217391304346</v>
      </c>
      <c r="M390" s="6">
        <v>8.4565217391304355</v>
      </c>
      <c r="N390" s="6">
        <v>0</v>
      </c>
      <c r="O390" s="6">
        <f>SUM(NonNurse[[#This Row],[Qualified Social Work Staff Hours]],NonNurse[[#This Row],[Other Social Work Staff Hours]])/NonNurse[[#This Row],[MDS Census]]</f>
        <v>0.12487961476725522</v>
      </c>
      <c r="P390" s="6">
        <v>0</v>
      </c>
      <c r="Q390" s="6">
        <v>25.864130434782609</v>
      </c>
      <c r="R390" s="6">
        <f>SUM(NonNurse[[#This Row],[Qualified Activities Professional Hours]],NonNurse[[#This Row],[Other Activities Professional Hours]])/NonNurse[[#This Row],[MDS Census]]</f>
        <v>0.38194221508828252</v>
      </c>
      <c r="S390" s="6">
        <v>2.0105434782608698</v>
      </c>
      <c r="T390" s="6">
        <v>4.2422826086956533</v>
      </c>
      <c r="U390" s="6">
        <v>0</v>
      </c>
      <c r="V390" s="6">
        <f>SUM(NonNurse[[#This Row],[Occupational Therapist Hours]],NonNurse[[#This Row],[OT Assistant Hours]],NonNurse[[#This Row],[OT Aide Hours]])/NonNurse[[#This Row],[MDS Census]]</f>
        <v>9.2337078651685403E-2</v>
      </c>
      <c r="W390" s="6">
        <v>2.6494565217391299</v>
      </c>
      <c r="X390" s="6">
        <v>4.1110869565217394</v>
      </c>
      <c r="Y390" s="6">
        <v>0</v>
      </c>
      <c r="Z390" s="6">
        <f>SUM(NonNurse[[#This Row],[Physical Therapist (PT) Hours]],NonNurse[[#This Row],[PT Assistant Hours]],NonNurse[[#This Row],[PT Aide Hours]])/NonNurse[[#This Row],[MDS Census]]</f>
        <v>9.9834670947030496E-2</v>
      </c>
      <c r="AA390" s="6">
        <v>0</v>
      </c>
      <c r="AB390" s="6">
        <v>4.6739130434782608</v>
      </c>
      <c r="AC390" s="6">
        <v>0</v>
      </c>
      <c r="AD390" s="6">
        <v>0</v>
      </c>
      <c r="AE390" s="6">
        <v>0</v>
      </c>
      <c r="AF390" s="6">
        <v>0</v>
      </c>
      <c r="AG390" s="6">
        <v>0</v>
      </c>
      <c r="AH390" s="1">
        <v>395793</v>
      </c>
      <c r="AI390">
        <v>3</v>
      </c>
    </row>
    <row r="391" spans="1:35" x14ac:dyDescent="0.25">
      <c r="A391" t="s">
        <v>721</v>
      </c>
      <c r="B391" t="s">
        <v>542</v>
      </c>
      <c r="C391" t="s">
        <v>1099</v>
      </c>
      <c r="D391" t="s">
        <v>784</v>
      </c>
      <c r="E391" s="6">
        <v>83.25</v>
      </c>
      <c r="F391" s="6">
        <v>5.0217391304347823</v>
      </c>
      <c r="G391" s="6">
        <v>0.52173913043478259</v>
      </c>
      <c r="H391" s="6">
        <v>0.47282608695652173</v>
      </c>
      <c r="I391" s="6">
        <v>2.652173913043478</v>
      </c>
      <c r="J391" s="6">
        <v>0</v>
      </c>
      <c r="K391" s="6">
        <v>2.1739130434782608</v>
      </c>
      <c r="L391" s="6">
        <v>5.4654347826086962</v>
      </c>
      <c r="M391" s="6">
        <v>5.3913043478260869</v>
      </c>
      <c r="N391" s="6">
        <v>0</v>
      </c>
      <c r="O391" s="6">
        <f>SUM(NonNurse[[#This Row],[Qualified Social Work Staff Hours]],NonNurse[[#This Row],[Other Social Work Staff Hours]])/NonNurse[[#This Row],[MDS Census]]</f>
        <v>6.4760412586499547E-2</v>
      </c>
      <c r="P391" s="6">
        <v>0</v>
      </c>
      <c r="Q391" s="6">
        <v>13.622282608695652</v>
      </c>
      <c r="R391" s="6">
        <f>SUM(NonNurse[[#This Row],[Qualified Activities Professional Hours]],NonNurse[[#This Row],[Other Activities Professional Hours]])/NonNurse[[#This Row],[MDS Census]]</f>
        <v>0.16363102232667451</v>
      </c>
      <c r="S391" s="6">
        <v>4.0897826086956517</v>
      </c>
      <c r="T391" s="6">
        <v>8.9345652173913006</v>
      </c>
      <c r="U391" s="6">
        <v>0</v>
      </c>
      <c r="V391" s="6">
        <f>SUM(NonNurse[[#This Row],[Occupational Therapist Hours]],NonNurse[[#This Row],[OT Assistant Hours]],NonNurse[[#This Row],[OT Aide Hours]])/NonNurse[[#This Row],[MDS Census]]</f>
        <v>0.15644862253557901</v>
      </c>
      <c r="W391" s="6">
        <v>4.674239130434783</v>
      </c>
      <c r="X391" s="6">
        <v>4.8101086956521746</v>
      </c>
      <c r="Y391" s="6">
        <v>0</v>
      </c>
      <c r="Z391" s="6">
        <f>SUM(NonNurse[[#This Row],[Physical Therapist (PT) Hours]],NonNurse[[#This Row],[PT Assistant Hours]],NonNurse[[#This Row],[PT Aide Hours]])/NonNurse[[#This Row],[MDS Census]]</f>
        <v>0.11392610001305653</v>
      </c>
      <c r="AA391" s="6">
        <v>0</v>
      </c>
      <c r="AB391" s="6">
        <v>0</v>
      </c>
      <c r="AC391" s="6">
        <v>0</v>
      </c>
      <c r="AD391" s="6">
        <v>0</v>
      </c>
      <c r="AE391" s="6">
        <v>0</v>
      </c>
      <c r="AF391" s="6">
        <v>0</v>
      </c>
      <c r="AG391" s="6">
        <v>0</v>
      </c>
      <c r="AH391" s="1">
        <v>395878</v>
      </c>
      <c r="AI391">
        <v>3</v>
      </c>
    </row>
    <row r="392" spans="1:35" x14ac:dyDescent="0.25">
      <c r="A392" t="s">
        <v>721</v>
      </c>
      <c r="B392" t="s">
        <v>190</v>
      </c>
      <c r="C392" t="s">
        <v>804</v>
      </c>
      <c r="D392" t="s">
        <v>778</v>
      </c>
      <c r="E392" s="6">
        <v>79.184782608695656</v>
      </c>
      <c r="F392" s="6">
        <v>6</v>
      </c>
      <c r="G392" s="6">
        <v>1.6304347826086956</v>
      </c>
      <c r="H392" s="6">
        <v>0</v>
      </c>
      <c r="I392" s="6">
        <v>5.3043478260869561</v>
      </c>
      <c r="J392" s="6">
        <v>0</v>
      </c>
      <c r="K392" s="6">
        <v>0</v>
      </c>
      <c r="L392" s="6">
        <v>2.613152173913043</v>
      </c>
      <c r="M392" s="6">
        <v>4.6956521739130439</v>
      </c>
      <c r="N392" s="6">
        <v>0</v>
      </c>
      <c r="O392" s="6">
        <f>SUM(NonNurse[[#This Row],[Qualified Social Work Staff Hours]],NonNurse[[#This Row],[Other Social Work Staff Hours]])/NonNurse[[#This Row],[MDS Census]]</f>
        <v>5.929993136582018E-2</v>
      </c>
      <c r="P392" s="6">
        <v>10.067934782608695</v>
      </c>
      <c r="Q392" s="6">
        <v>20.252717391304348</v>
      </c>
      <c r="R392" s="6">
        <f>SUM(NonNurse[[#This Row],[Qualified Activities Professional Hours]],NonNurse[[#This Row],[Other Activities Professional Hours]])/NonNurse[[#This Row],[MDS Census]]</f>
        <v>0.38291008922443376</v>
      </c>
      <c r="S392" s="6">
        <v>6.5941304347826071</v>
      </c>
      <c r="T392" s="6">
        <v>13.968913043478262</v>
      </c>
      <c r="U392" s="6">
        <v>0</v>
      </c>
      <c r="V392" s="6">
        <f>SUM(NonNurse[[#This Row],[Occupational Therapist Hours]],NonNurse[[#This Row],[OT Assistant Hours]],NonNurse[[#This Row],[OT Aide Hours]])/NonNurse[[#This Row],[MDS Census]]</f>
        <v>0.25968428277282085</v>
      </c>
      <c r="W392" s="6">
        <v>11.742717391304348</v>
      </c>
      <c r="X392" s="6">
        <v>16.371195652173917</v>
      </c>
      <c r="Y392" s="6">
        <v>4.1956521739130439</v>
      </c>
      <c r="Z392" s="6">
        <f>SUM(NonNurse[[#This Row],[Physical Therapist (PT) Hours]],NonNurse[[#This Row],[PT Assistant Hours]],NonNurse[[#This Row],[PT Aide Hours]])/NonNurse[[#This Row],[MDS Census]]</f>
        <v>0.40802745367192866</v>
      </c>
      <c r="AA392" s="6">
        <v>0</v>
      </c>
      <c r="AB392" s="6">
        <v>0</v>
      </c>
      <c r="AC392" s="6">
        <v>0</v>
      </c>
      <c r="AD392" s="6">
        <v>0</v>
      </c>
      <c r="AE392" s="6">
        <v>0</v>
      </c>
      <c r="AF392" s="6">
        <v>0</v>
      </c>
      <c r="AG392" s="6">
        <v>0</v>
      </c>
      <c r="AH392" s="1">
        <v>395367</v>
      </c>
      <c r="AI392">
        <v>3</v>
      </c>
    </row>
    <row r="393" spans="1:35" x14ac:dyDescent="0.25">
      <c r="A393" t="s">
        <v>721</v>
      </c>
      <c r="B393" t="s">
        <v>429</v>
      </c>
      <c r="C393" t="s">
        <v>1013</v>
      </c>
      <c r="D393" t="s">
        <v>767</v>
      </c>
      <c r="E393" s="6">
        <v>127.8804347826087</v>
      </c>
      <c r="F393" s="6">
        <v>5.3043478260869561</v>
      </c>
      <c r="G393" s="6">
        <v>0.13043478260869565</v>
      </c>
      <c r="H393" s="6">
        <v>0.2608695652173913</v>
      </c>
      <c r="I393" s="6">
        <v>2</v>
      </c>
      <c r="J393" s="6">
        <v>0</v>
      </c>
      <c r="K393" s="6">
        <v>0</v>
      </c>
      <c r="L393" s="6">
        <v>4.5811956521739123</v>
      </c>
      <c r="M393" s="6">
        <v>4.8288043478260869</v>
      </c>
      <c r="N393" s="6">
        <v>0</v>
      </c>
      <c r="O393" s="6">
        <f>SUM(NonNurse[[#This Row],[Qualified Social Work Staff Hours]],NonNurse[[#This Row],[Other Social Work Staff Hours]])/NonNurse[[#This Row],[MDS Census]]</f>
        <v>3.7760305992350189E-2</v>
      </c>
      <c r="P393" s="6">
        <v>0.76086956521739135</v>
      </c>
      <c r="Q393" s="6">
        <v>0</v>
      </c>
      <c r="R393" s="6">
        <f>SUM(NonNurse[[#This Row],[Qualified Activities Professional Hours]],NonNurse[[#This Row],[Other Activities Professional Hours]])/NonNurse[[#This Row],[MDS Census]]</f>
        <v>5.9498512537186571E-3</v>
      </c>
      <c r="S393" s="6">
        <v>11.183586956521742</v>
      </c>
      <c r="T393" s="6">
        <v>12.818695652173902</v>
      </c>
      <c r="U393" s="6">
        <v>0</v>
      </c>
      <c r="V393" s="6">
        <f>SUM(NonNurse[[#This Row],[Occupational Therapist Hours]],NonNurse[[#This Row],[OT Assistant Hours]],NonNurse[[#This Row],[OT Aide Hours]])/NonNurse[[#This Row],[MDS Census]]</f>
        <v>0.18769315767105815</v>
      </c>
      <c r="W393" s="6">
        <v>7.9581521739130432</v>
      </c>
      <c r="X393" s="6">
        <v>15.977282608695651</v>
      </c>
      <c r="Y393" s="6">
        <v>1.1304347826086956</v>
      </c>
      <c r="Z393" s="6">
        <f>SUM(NonNurse[[#This Row],[Physical Therapist (PT) Hours]],NonNurse[[#This Row],[PT Assistant Hours]],NonNurse[[#This Row],[PT Aide Hours]])/NonNurse[[#This Row],[MDS Census]]</f>
        <v>0.19601019974500636</v>
      </c>
      <c r="AA393" s="6">
        <v>0</v>
      </c>
      <c r="AB393" s="6">
        <v>8.1195652173913047</v>
      </c>
      <c r="AC393" s="6">
        <v>0</v>
      </c>
      <c r="AD393" s="6">
        <v>0</v>
      </c>
      <c r="AE393" s="6">
        <v>2.1739130434782608</v>
      </c>
      <c r="AF393" s="6">
        <v>0</v>
      </c>
      <c r="AG393" s="6">
        <v>0</v>
      </c>
      <c r="AH393" s="1">
        <v>395710</v>
      </c>
      <c r="AI393">
        <v>3</v>
      </c>
    </row>
    <row r="394" spans="1:35" x14ac:dyDescent="0.25">
      <c r="A394" t="s">
        <v>721</v>
      </c>
      <c r="B394" t="s">
        <v>314</v>
      </c>
      <c r="C394" t="s">
        <v>1034</v>
      </c>
      <c r="D394" t="s">
        <v>736</v>
      </c>
      <c r="E394" s="6">
        <v>73.054347826086953</v>
      </c>
      <c r="F394" s="6">
        <v>5.6521739130434785</v>
      </c>
      <c r="G394" s="6">
        <v>0.39130434782608697</v>
      </c>
      <c r="H394" s="6">
        <v>0.41521739130434787</v>
      </c>
      <c r="I394" s="6">
        <v>2.2608695652173911</v>
      </c>
      <c r="J394" s="6">
        <v>0</v>
      </c>
      <c r="K394" s="6">
        <v>0.58695652173913049</v>
      </c>
      <c r="L394" s="6">
        <v>5.3043478260869561</v>
      </c>
      <c r="M394" s="6">
        <v>5.3043478260869561</v>
      </c>
      <c r="N394" s="6">
        <v>0</v>
      </c>
      <c r="O394" s="6">
        <f>SUM(NonNurse[[#This Row],[Qualified Social Work Staff Hours]],NonNurse[[#This Row],[Other Social Work Staff Hours]])/NonNurse[[#This Row],[MDS Census]]</f>
        <v>7.2608242821008778E-2</v>
      </c>
      <c r="P394" s="6">
        <v>0</v>
      </c>
      <c r="Q394" s="6">
        <v>8.562391304347825</v>
      </c>
      <c r="R394" s="6">
        <f>SUM(NonNurse[[#This Row],[Qualified Activities Professional Hours]],NonNurse[[#This Row],[Other Activities Professional Hours]])/NonNurse[[#This Row],[MDS Census]]</f>
        <v>0.1172057729504538</v>
      </c>
      <c r="S394" s="6">
        <v>5.347282608695652</v>
      </c>
      <c r="T394" s="6">
        <v>5.3913043478260869</v>
      </c>
      <c r="U394" s="6">
        <v>0</v>
      </c>
      <c r="V394" s="6">
        <f>SUM(NonNurse[[#This Row],[Occupational Therapist Hours]],NonNurse[[#This Row],[OT Assistant Hours]],NonNurse[[#This Row],[OT Aide Hours]])/NonNurse[[#This Row],[MDS Census]]</f>
        <v>0.1469944948668353</v>
      </c>
      <c r="W394" s="6">
        <v>1.4440217391304346</v>
      </c>
      <c r="X394" s="6">
        <v>0.61956521739130432</v>
      </c>
      <c r="Y394" s="6">
        <v>0</v>
      </c>
      <c r="Z394" s="6">
        <f>SUM(NonNurse[[#This Row],[Physical Therapist (PT) Hours]],NonNurse[[#This Row],[PT Assistant Hours]],NonNurse[[#This Row],[PT Aide Hours]])/NonNurse[[#This Row],[MDS Census]]</f>
        <v>2.8247284630263353E-2</v>
      </c>
      <c r="AA394" s="6">
        <v>0</v>
      </c>
      <c r="AB394" s="6">
        <v>0</v>
      </c>
      <c r="AC394" s="6">
        <v>0</v>
      </c>
      <c r="AD394" s="6">
        <v>0</v>
      </c>
      <c r="AE394" s="6">
        <v>0</v>
      </c>
      <c r="AF394" s="6">
        <v>0</v>
      </c>
      <c r="AG394" s="6">
        <v>0</v>
      </c>
      <c r="AH394" s="1">
        <v>395545</v>
      </c>
      <c r="AI394">
        <v>3</v>
      </c>
    </row>
    <row r="395" spans="1:35" x14ac:dyDescent="0.25">
      <c r="A395" t="s">
        <v>721</v>
      </c>
      <c r="B395" t="s">
        <v>438</v>
      </c>
      <c r="C395" t="s">
        <v>809</v>
      </c>
      <c r="D395" t="s">
        <v>734</v>
      </c>
      <c r="E395" s="6">
        <v>71.619565217391298</v>
      </c>
      <c r="F395" s="6">
        <v>4.8695652173913047</v>
      </c>
      <c r="G395" s="6">
        <v>0</v>
      </c>
      <c r="H395" s="6">
        <v>0</v>
      </c>
      <c r="I395" s="6">
        <v>5.2391304347826084</v>
      </c>
      <c r="J395" s="6">
        <v>0</v>
      </c>
      <c r="K395" s="6">
        <v>0</v>
      </c>
      <c r="L395" s="6">
        <v>1.9565217391304348</v>
      </c>
      <c r="M395" s="6">
        <v>5.4782608695652177</v>
      </c>
      <c r="N395" s="6">
        <v>0</v>
      </c>
      <c r="O395" s="6">
        <f>SUM(NonNurse[[#This Row],[Qualified Social Work Staff Hours]],NonNurse[[#This Row],[Other Social Work Staff Hours]])/NonNurse[[#This Row],[MDS Census]]</f>
        <v>7.6491121566246781E-2</v>
      </c>
      <c r="P395" s="6">
        <v>0</v>
      </c>
      <c r="Q395" s="6">
        <v>0</v>
      </c>
      <c r="R395" s="6">
        <f>SUM(NonNurse[[#This Row],[Qualified Activities Professional Hours]],NonNurse[[#This Row],[Other Activities Professional Hours]])/NonNurse[[#This Row],[MDS Census]]</f>
        <v>0</v>
      </c>
      <c r="S395" s="6">
        <v>3.5679347826086958</v>
      </c>
      <c r="T395" s="6">
        <v>5.1413043478260869</v>
      </c>
      <c r="U395" s="6">
        <v>0</v>
      </c>
      <c r="V395" s="6">
        <f>SUM(NonNurse[[#This Row],[Occupational Therapist Hours]],NonNurse[[#This Row],[OT Assistant Hours]],NonNurse[[#This Row],[OT Aide Hours]])/NonNurse[[#This Row],[MDS Census]]</f>
        <v>0.12160418879951436</v>
      </c>
      <c r="W395" s="6">
        <v>9.6820652173913047</v>
      </c>
      <c r="X395" s="6">
        <v>9.3885869565217384</v>
      </c>
      <c r="Y395" s="6">
        <v>0</v>
      </c>
      <c r="Z395" s="6">
        <f>SUM(NonNurse[[#This Row],[Physical Therapist (PT) Hours]],NonNurse[[#This Row],[PT Assistant Hours]],NonNurse[[#This Row],[PT Aide Hours]])/NonNurse[[#This Row],[MDS Census]]</f>
        <v>0.26627712854757934</v>
      </c>
      <c r="AA395" s="6">
        <v>0</v>
      </c>
      <c r="AB395" s="6">
        <v>0</v>
      </c>
      <c r="AC395" s="6">
        <v>0</v>
      </c>
      <c r="AD395" s="6">
        <v>0</v>
      </c>
      <c r="AE395" s="6">
        <v>0</v>
      </c>
      <c r="AF395" s="6">
        <v>0</v>
      </c>
      <c r="AG395" s="6">
        <v>0</v>
      </c>
      <c r="AH395" s="1">
        <v>395721</v>
      </c>
      <c r="AI395">
        <v>3</v>
      </c>
    </row>
    <row r="396" spans="1:35" x14ac:dyDescent="0.25">
      <c r="A396" t="s">
        <v>721</v>
      </c>
      <c r="B396" t="s">
        <v>250</v>
      </c>
      <c r="C396" t="s">
        <v>1011</v>
      </c>
      <c r="D396" t="s">
        <v>736</v>
      </c>
      <c r="E396" s="6">
        <v>255.07608695652175</v>
      </c>
      <c r="F396" s="6">
        <v>11.133695652173914</v>
      </c>
      <c r="G396" s="6">
        <v>0</v>
      </c>
      <c r="H396" s="6">
        <v>0.57173913043478253</v>
      </c>
      <c r="I396" s="6">
        <v>15.565217391304348</v>
      </c>
      <c r="J396" s="6">
        <v>0</v>
      </c>
      <c r="K396" s="6">
        <v>0</v>
      </c>
      <c r="L396" s="6">
        <v>6.666304347826089</v>
      </c>
      <c r="M396" s="6">
        <v>11.140217391304349</v>
      </c>
      <c r="N396" s="6">
        <v>0</v>
      </c>
      <c r="O396" s="6">
        <f>SUM(NonNurse[[#This Row],[Qualified Social Work Staff Hours]],NonNurse[[#This Row],[Other Social Work Staff Hours]])/NonNurse[[#This Row],[MDS Census]]</f>
        <v>4.3674095538415648E-2</v>
      </c>
      <c r="P396" s="6">
        <v>5.0358695652173919</v>
      </c>
      <c r="Q396" s="6">
        <v>32.121739130434783</v>
      </c>
      <c r="R396" s="6">
        <f>SUM(NonNurse[[#This Row],[Qualified Activities Professional Hours]],NonNurse[[#This Row],[Other Activities Professional Hours]])/NonNurse[[#This Row],[MDS Census]]</f>
        <v>0.14567264669535943</v>
      </c>
      <c r="S396" s="6">
        <v>4.1367391304347834</v>
      </c>
      <c r="T396" s="6">
        <v>13.158695652173904</v>
      </c>
      <c r="U396" s="6">
        <v>0</v>
      </c>
      <c r="V396" s="6">
        <f>SUM(NonNurse[[#This Row],[Occupational Therapist Hours]],NonNurse[[#This Row],[OT Assistant Hours]],NonNurse[[#This Row],[OT Aide Hours]])/NonNurse[[#This Row],[MDS Census]]</f>
        <v>6.7805002769846981E-2</v>
      </c>
      <c r="W396" s="6">
        <v>10.535217391304348</v>
      </c>
      <c r="X396" s="6">
        <v>4.4597826086956527</v>
      </c>
      <c r="Y396" s="6">
        <v>0</v>
      </c>
      <c r="Z396" s="6">
        <f>SUM(NonNurse[[#This Row],[Physical Therapist (PT) Hours]],NonNurse[[#This Row],[PT Assistant Hours]],NonNurse[[#This Row],[PT Aide Hours]])/NonNurse[[#This Row],[MDS Census]]</f>
        <v>5.878638087527166E-2</v>
      </c>
      <c r="AA396" s="6">
        <v>0</v>
      </c>
      <c r="AB396" s="6">
        <v>2.6739130434782608</v>
      </c>
      <c r="AC396" s="6">
        <v>0</v>
      </c>
      <c r="AD396" s="6">
        <v>8.9304347826086943</v>
      </c>
      <c r="AE396" s="6">
        <v>3.4782608695652173</v>
      </c>
      <c r="AF396" s="6">
        <v>0</v>
      </c>
      <c r="AG396" s="6">
        <v>0</v>
      </c>
      <c r="AH396" s="1">
        <v>395454</v>
      </c>
      <c r="AI396">
        <v>3</v>
      </c>
    </row>
    <row r="397" spans="1:35" x14ac:dyDescent="0.25">
      <c r="A397" t="s">
        <v>721</v>
      </c>
      <c r="B397" t="s">
        <v>19</v>
      </c>
      <c r="C397" t="s">
        <v>897</v>
      </c>
      <c r="D397" t="s">
        <v>741</v>
      </c>
      <c r="E397" s="6">
        <v>90.347826086956516</v>
      </c>
      <c r="F397" s="6">
        <v>12.695652173913043</v>
      </c>
      <c r="G397" s="6">
        <v>0.64130434782608692</v>
      </c>
      <c r="H397" s="6">
        <v>0</v>
      </c>
      <c r="I397" s="6">
        <v>5</v>
      </c>
      <c r="J397" s="6">
        <v>0</v>
      </c>
      <c r="K397" s="6">
        <v>0</v>
      </c>
      <c r="L397" s="6">
        <v>8.1347826086956498</v>
      </c>
      <c r="M397" s="6">
        <v>0</v>
      </c>
      <c r="N397" s="6">
        <v>16.307608695652164</v>
      </c>
      <c r="O397" s="6">
        <f>SUM(NonNurse[[#This Row],[Qualified Social Work Staff Hours]],NonNurse[[#This Row],[Other Social Work Staff Hours]])/NonNurse[[#This Row],[MDS Census]]</f>
        <v>0.18049807507218468</v>
      </c>
      <c r="P397" s="6">
        <v>0</v>
      </c>
      <c r="Q397" s="6">
        <v>31.819565217391325</v>
      </c>
      <c r="R397" s="6">
        <f>SUM(NonNurse[[#This Row],[Qualified Activities Professional Hours]],NonNurse[[#This Row],[Other Activities Professional Hours]])/NonNurse[[#This Row],[MDS Census]]</f>
        <v>0.35218960538979815</v>
      </c>
      <c r="S397" s="6">
        <v>5.1695652173913063</v>
      </c>
      <c r="T397" s="6">
        <v>4.7282608695652186</v>
      </c>
      <c r="U397" s="6">
        <v>0</v>
      </c>
      <c r="V397" s="6">
        <f>SUM(NonNurse[[#This Row],[Occupational Therapist Hours]],NonNurse[[#This Row],[OT Assistant Hours]],NonNurse[[#This Row],[OT Aide Hours]])/NonNurse[[#This Row],[MDS Census]]</f>
        <v>0.10955245428296442</v>
      </c>
      <c r="W397" s="6">
        <v>5.8554347826086959</v>
      </c>
      <c r="X397" s="6">
        <v>6.6423913043478278</v>
      </c>
      <c r="Y397" s="6">
        <v>0</v>
      </c>
      <c r="Z397" s="6">
        <f>SUM(NonNurse[[#This Row],[Physical Therapist (PT) Hours]],NonNurse[[#This Row],[PT Assistant Hours]],NonNurse[[#This Row],[PT Aide Hours]])/NonNurse[[#This Row],[MDS Census]]</f>
        <v>0.13833012512030801</v>
      </c>
      <c r="AA397" s="6">
        <v>0</v>
      </c>
      <c r="AB397" s="6">
        <v>0</v>
      </c>
      <c r="AC397" s="6">
        <v>0</v>
      </c>
      <c r="AD397" s="6">
        <v>0</v>
      </c>
      <c r="AE397" s="6">
        <v>0</v>
      </c>
      <c r="AF397" s="6">
        <v>0</v>
      </c>
      <c r="AG397" s="6">
        <v>0</v>
      </c>
      <c r="AH397" s="1">
        <v>395001</v>
      </c>
      <c r="AI397">
        <v>3</v>
      </c>
    </row>
    <row r="398" spans="1:35" x14ac:dyDescent="0.25">
      <c r="A398" t="s">
        <v>721</v>
      </c>
      <c r="B398" t="s">
        <v>517</v>
      </c>
      <c r="C398" t="s">
        <v>857</v>
      </c>
      <c r="D398" t="s">
        <v>759</v>
      </c>
      <c r="E398" s="6">
        <v>58.75</v>
      </c>
      <c r="F398" s="6">
        <v>5.3260869565217392</v>
      </c>
      <c r="G398" s="6">
        <v>0</v>
      </c>
      <c r="H398" s="6">
        <v>0</v>
      </c>
      <c r="I398" s="6">
        <v>0</v>
      </c>
      <c r="J398" s="6">
        <v>0</v>
      </c>
      <c r="K398" s="6">
        <v>0</v>
      </c>
      <c r="L398" s="6">
        <v>3.9829347826086958</v>
      </c>
      <c r="M398" s="6">
        <v>0</v>
      </c>
      <c r="N398" s="6">
        <v>0</v>
      </c>
      <c r="O398" s="6">
        <f>SUM(NonNurse[[#This Row],[Qualified Social Work Staff Hours]],NonNurse[[#This Row],[Other Social Work Staff Hours]])/NonNurse[[#This Row],[MDS Census]]</f>
        <v>0</v>
      </c>
      <c r="P398" s="6">
        <v>5.625</v>
      </c>
      <c r="Q398" s="6">
        <v>12.286086956521741</v>
      </c>
      <c r="R398" s="6">
        <f>SUM(NonNurse[[#This Row],[Qualified Activities Professional Hours]],NonNurse[[#This Row],[Other Activities Professional Hours]])/NonNurse[[#This Row],[MDS Census]]</f>
        <v>0.30486956521739139</v>
      </c>
      <c r="S398" s="6">
        <v>1.6827173913043478</v>
      </c>
      <c r="T398" s="6">
        <v>3.5303260869565207</v>
      </c>
      <c r="U398" s="6">
        <v>0</v>
      </c>
      <c r="V398" s="6">
        <f>SUM(NonNurse[[#This Row],[Occupational Therapist Hours]],NonNurse[[#This Row],[OT Assistant Hours]],NonNurse[[#This Row],[OT Aide Hours]])/NonNurse[[#This Row],[MDS Census]]</f>
        <v>8.8732654949121165E-2</v>
      </c>
      <c r="W398" s="6">
        <v>1.9142391304347828</v>
      </c>
      <c r="X398" s="6">
        <v>9.5017391304347836</v>
      </c>
      <c r="Y398" s="6">
        <v>0</v>
      </c>
      <c r="Z398" s="6">
        <f>SUM(NonNurse[[#This Row],[Physical Therapist (PT) Hours]],NonNurse[[#This Row],[PT Assistant Hours]],NonNurse[[#This Row],[PT Aide Hours]])/NonNurse[[#This Row],[MDS Census]]</f>
        <v>0.19431452358926923</v>
      </c>
      <c r="AA398" s="6">
        <v>0</v>
      </c>
      <c r="AB398" s="6">
        <v>0</v>
      </c>
      <c r="AC398" s="6">
        <v>0</v>
      </c>
      <c r="AD398" s="6">
        <v>0</v>
      </c>
      <c r="AE398" s="6">
        <v>0</v>
      </c>
      <c r="AF398" s="6">
        <v>0</v>
      </c>
      <c r="AG398" s="6">
        <v>0</v>
      </c>
      <c r="AH398" s="1">
        <v>395840</v>
      </c>
      <c r="AI398">
        <v>3</v>
      </c>
    </row>
    <row r="399" spans="1:35" x14ac:dyDescent="0.25">
      <c r="A399" t="s">
        <v>721</v>
      </c>
      <c r="B399" t="s">
        <v>449</v>
      </c>
      <c r="C399" t="s">
        <v>881</v>
      </c>
      <c r="D399" t="s">
        <v>774</v>
      </c>
      <c r="E399" s="6">
        <v>114.84782608695652</v>
      </c>
      <c r="F399" s="6">
        <v>6.1032608695652177</v>
      </c>
      <c r="G399" s="6">
        <v>0.56521739130434778</v>
      </c>
      <c r="H399" s="6">
        <v>0.42391304347826086</v>
      </c>
      <c r="I399" s="6">
        <v>7.3369565217391308</v>
      </c>
      <c r="J399" s="6">
        <v>0</v>
      </c>
      <c r="K399" s="6">
        <v>9.4565217391304355</v>
      </c>
      <c r="L399" s="6">
        <v>5.309456521739131</v>
      </c>
      <c r="M399" s="6">
        <v>9.0217391304347833E-2</v>
      </c>
      <c r="N399" s="6">
        <v>8.5554347826086978</v>
      </c>
      <c r="O399" s="6">
        <f>SUM(NonNurse[[#This Row],[Qualified Social Work Staff Hours]],NonNurse[[#This Row],[Other Social Work Staff Hours]])/NonNurse[[#This Row],[MDS Census]]</f>
        <v>7.5279197425705116E-2</v>
      </c>
      <c r="P399" s="6">
        <v>4.3271739130434783</v>
      </c>
      <c r="Q399" s="6">
        <v>0</v>
      </c>
      <c r="R399" s="6">
        <f>SUM(NonNurse[[#This Row],[Qualified Activities Professional Hours]],NonNurse[[#This Row],[Other Activities Professional Hours]])/NonNurse[[#This Row],[MDS Census]]</f>
        <v>3.7677455990914259E-2</v>
      </c>
      <c r="S399" s="6">
        <v>5.7947826086956526</v>
      </c>
      <c r="T399" s="6">
        <v>8.8761956521739176</v>
      </c>
      <c r="U399" s="6">
        <v>0</v>
      </c>
      <c r="V399" s="6">
        <f>SUM(NonNurse[[#This Row],[Occupational Therapist Hours]],NonNurse[[#This Row],[OT Assistant Hours]],NonNurse[[#This Row],[OT Aide Hours]])/NonNurse[[#This Row],[MDS Census]]</f>
        <v>0.12774275979557076</v>
      </c>
      <c r="W399" s="6">
        <v>7.3614130434782625</v>
      </c>
      <c r="X399" s="6">
        <v>8.7597826086956498</v>
      </c>
      <c r="Y399" s="6">
        <v>0</v>
      </c>
      <c r="Z399" s="6">
        <f>SUM(NonNurse[[#This Row],[Physical Therapist (PT) Hours]],NonNurse[[#This Row],[PT Assistant Hours]],NonNurse[[#This Row],[PT Aide Hours]])/NonNurse[[#This Row],[MDS Census]]</f>
        <v>0.14037005489305321</v>
      </c>
      <c r="AA399" s="6">
        <v>0</v>
      </c>
      <c r="AB399" s="6">
        <v>26.956521739130434</v>
      </c>
      <c r="AC399" s="6">
        <v>0</v>
      </c>
      <c r="AD399" s="6">
        <v>0</v>
      </c>
      <c r="AE399" s="6">
        <v>0</v>
      </c>
      <c r="AF399" s="6">
        <v>0</v>
      </c>
      <c r="AG399" s="6">
        <v>0</v>
      </c>
      <c r="AH399" s="1">
        <v>395738</v>
      </c>
      <c r="AI399">
        <v>3</v>
      </c>
    </row>
    <row r="400" spans="1:35" x14ac:dyDescent="0.25">
      <c r="A400" t="s">
        <v>721</v>
      </c>
      <c r="B400" t="s">
        <v>180</v>
      </c>
      <c r="C400" t="s">
        <v>864</v>
      </c>
      <c r="D400" t="s">
        <v>791</v>
      </c>
      <c r="E400" s="6">
        <v>68.054347826086953</v>
      </c>
      <c r="F400" s="6">
        <v>5.3913043478260869</v>
      </c>
      <c r="G400" s="6">
        <v>0.16304347826086957</v>
      </c>
      <c r="H400" s="6">
        <v>0</v>
      </c>
      <c r="I400" s="6">
        <v>1.7282608695652173</v>
      </c>
      <c r="J400" s="6">
        <v>0</v>
      </c>
      <c r="K400" s="6">
        <v>0</v>
      </c>
      <c r="L400" s="6">
        <v>0.79891304347826086</v>
      </c>
      <c r="M400" s="6">
        <v>5.1059782608695654</v>
      </c>
      <c r="N400" s="6">
        <v>0</v>
      </c>
      <c r="O400" s="6">
        <f>SUM(NonNurse[[#This Row],[Qualified Social Work Staff Hours]],NonNurse[[#This Row],[Other Social Work Staff Hours]])/NonNurse[[#This Row],[MDS Census]]</f>
        <v>7.5027950806580423E-2</v>
      </c>
      <c r="P400" s="6">
        <v>0</v>
      </c>
      <c r="Q400" s="6">
        <v>7.8831521739130439</v>
      </c>
      <c r="R400" s="6">
        <f>SUM(NonNurse[[#This Row],[Qualified Activities Professional Hours]],NonNurse[[#This Row],[Other Activities Professional Hours]])/NonNurse[[#This Row],[MDS Census]]</f>
        <v>0.11583612841399139</v>
      </c>
      <c r="S400" s="6">
        <v>4.5353260869565215</v>
      </c>
      <c r="T400" s="6">
        <v>4.4456521739130439</v>
      </c>
      <c r="U400" s="6">
        <v>0</v>
      </c>
      <c r="V400" s="6">
        <f>SUM(NonNurse[[#This Row],[Occupational Therapist Hours]],NonNurse[[#This Row],[OT Assistant Hours]],NonNurse[[#This Row],[OT Aide Hours]])/NonNurse[[#This Row],[MDS Census]]</f>
        <v>0.13196773678326149</v>
      </c>
      <c r="W400" s="6">
        <v>2.5733695652173911</v>
      </c>
      <c r="X400" s="6">
        <v>5.1385869565217392</v>
      </c>
      <c r="Y400" s="6">
        <v>0</v>
      </c>
      <c r="Z400" s="6">
        <f>SUM(NonNurse[[#This Row],[Physical Therapist (PT) Hours]],NonNurse[[#This Row],[PT Assistant Hours]],NonNurse[[#This Row],[PT Aide Hours]])/NonNurse[[#This Row],[MDS Census]]</f>
        <v>0.11332055582175372</v>
      </c>
      <c r="AA400" s="6">
        <v>0</v>
      </c>
      <c r="AB400" s="6">
        <v>0</v>
      </c>
      <c r="AC400" s="6">
        <v>0</v>
      </c>
      <c r="AD400" s="6">
        <v>0</v>
      </c>
      <c r="AE400" s="6">
        <v>0</v>
      </c>
      <c r="AF400" s="6">
        <v>0</v>
      </c>
      <c r="AG400" s="6">
        <v>0</v>
      </c>
      <c r="AH400" s="1">
        <v>395355</v>
      </c>
      <c r="AI400">
        <v>3</v>
      </c>
    </row>
    <row r="401" spans="1:35" x14ac:dyDescent="0.25">
      <c r="A401" t="s">
        <v>721</v>
      </c>
      <c r="B401" t="s">
        <v>125</v>
      </c>
      <c r="C401" t="s">
        <v>951</v>
      </c>
      <c r="D401" t="s">
        <v>777</v>
      </c>
      <c r="E401" s="6">
        <v>88.902173913043484</v>
      </c>
      <c r="F401" s="6">
        <v>5.6521739130434785</v>
      </c>
      <c r="G401" s="6">
        <v>5.4521739130434845</v>
      </c>
      <c r="H401" s="6">
        <v>0.14326086956521739</v>
      </c>
      <c r="I401" s="6">
        <v>3.1304347826086958</v>
      </c>
      <c r="J401" s="6">
        <v>0</v>
      </c>
      <c r="K401" s="6">
        <v>0</v>
      </c>
      <c r="L401" s="6">
        <v>5.658804347826087</v>
      </c>
      <c r="M401" s="6">
        <v>0</v>
      </c>
      <c r="N401" s="6">
        <v>5.6109782608695653</v>
      </c>
      <c r="O401" s="6">
        <f>SUM(NonNurse[[#This Row],[Qualified Social Work Staff Hours]],NonNurse[[#This Row],[Other Social Work Staff Hours]])/NonNurse[[#This Row],[MDS Census]]</f>
        <v>6.3114072625015283E-2</v>
      </c>
      <c r="P401" s="6">
        <v>4.2003260869565233</v>
      </c>
      <c r="Q401" s="6">
        <v>1.8619565217391303</v>
      </c>
      <c r="R401" s="6">
        <f>SUM(NonNurse[[#This Row],[Qualified Activities Professional Hours]],NonNurse[[#This Row],[Other Activities Professional Hours]])/NonNurse[[#This Row],[MDS Census]]</f>
        <v>6.8190487834698624E-2</v>
      </c>
      <c r="S401" s="6">
        <v>4.2821739130434784</v>
      </c>
      <c r="T401" s="6">
        <v>6.2457608695652178</v>
      </c>
      <c r="U401" s="6">
        <v>0</v>
      </c>
      <c r="V401" s="6">
        <f>SUM(NonNurse[[#This Row],[Occupational Therapist Hours]],NonNurse[[#This Row],[OT Assistant Hours]],NonNurse[[#This Row],[OT Aide Hours]])/NonNurse[[#This Row],[MDS Census]]</f>
        <v>0.11842156742878103</v>
      </c>
      <c r="W401" s="6">
        <v>8.8694565217391279</v>
      </c>
      <c r="X401" s="6">
        <v>8.6764130434782576</v>
      </c>
      <c r="Y401" s="6">
        <v>0</v>
      </c>
      <c r="Z401" s="6">
        <f>SUM(NonNurse[[#This Row],[Physical Therapist (PT) Hours]],NonNurse[[#This Row],[PT Assistant Hours]],NonNurse[[#This Row],[PT Aide Hours]])/NonNurse[[#This Row],[MDS Census]]</f>
        <v>0.19736153564005374</v>
      </c>
      <c r="AA401" s="6">
        <v>0</v>
      </c>
      <c r="AB401" s="6">
        <v>0</v>
      </c>
      <c r="AC401" s="6">
        <v>0</v>
      </c>
      <c r="AD401" s="6">
        <v>0</v>
      </c>
      <c r="AE401" s="6">
        <v>5.9673913043478262</v>
      </c>
      <c r="AF401" s="6">
        <v>0</v>
      </c>
      <c r="AG401" s="6">
        <v>0</v>
      </c>
      <c r="AH401" s="1">
        <v>395265</v>
      </c>
      <c r="AI401">
        <v>3</v>
      </c>
    </row>
    <row r="402" spans="1:35" x14ac:dyDescent="0.25">
      <c r="A402" t="s">
        <v>721</v>
      </c>
      <c r="B402" t="s">
        <v>665</v>
      </c>
      <c r="C402" t="s">
        <v>1121</v>
      </c>
      <c r="D402" t="s">
        <v>773</v>
      </c>
      <c r="E402" s="6">
        <v>17.869565217391305</v>
      </c>
      <c r="F402" s="6">
        <v>5.7391304347826084</v>
      </c>
      <c r="G402" s="6">
        <v>1.3043478260869565</v>
      </c>
      <c r="H402" s="6">
        <v>2.8695652173913042</v>
      </c>
      <c r="I402" s="6">
        <v>1.326086956521739</v>
      </c>
      <c r="J402" s="6">
        <v>4.1413043478260869</v>
      </c>
      <c r="K402" s="6">
        <v>0</v>
      </c>
      <c r="L402" s="6">
        <v>1.4347826086956521</v>
      </c>
      <c r="M402" s="6">
        <v>5.7391304347826084</v>
      </c>
      <c r="N402" s="6">
        <v>0</v>
      </c>
      <c r="O402" s="6">
        <f>SUM(NonNurse[[#This Row],[Qualified Social Work Staff Hours]],NonNurse[[#This Row],[Other Social Work Staff Hours]])/NonNurse[[#This Row],[MDS Census]]</f>
        <v>0.32116788321167883</v>
      </c>
      <c r="P402" s="6">
        <v>0</v>
      </c>
      <c r="Q402" s="6">
        <v>5.7391304347826084</v>
      </c>
      <c r="R402" s="6">
        <f>SUM(NonNurse[[#This Row],[Qualified Activities Professional Hours]],NonNurse[[#This Row],[Other Activities Professional Hours]])/NonNurse[[#This Row],[MDS Census]]</f>
        <v>0.32116788321167883</v>
      </c>
      <c r="S402" s="6">
        <v>11.478260869565217</v>
      </c>
      <c r="T402" s="6">
        <v>5.7391304347826084</v>
      </c>
      <c r="U402" s="6">
        <v>0</v>
      </c>
      <c r="V402" s="6">
        <f>SUM(NonNurse[[#This Row],[Occupational Therapist Hours]],NonNurse[[#This Row],[OT Assistant Hours]],NonNurse[[#This Row],[OT Aide Hours]])/NonNurse[[#This Row],[MDS Census]]</f>
        <v>0.96350364963503643</v>
      </c>
      <c r="W402" s="6">
        <v>5.7391304347826084</v>
      </c>
      <c r="X402" s="6">
        <v>11.478260869565217</v>
      </c>
      <c r="Y402" s="6">
        <v>0</v>
      </c>
      <c r="Z402" s="6">
        <f>SUM(NonNurse[[#This Row],[Physical Therapist (PT) Hours]],NonNurse[[#This Row],[PT Assistant Hours]],NonNurse[[#This Row],[PT Aide Hours]])/NonNurse[[#This Row],[MDS Census]]</f>
        <v>0.96350364963503643</v>
      </c>
      <c r="AA402" s="6">
        <v>0</v>
      </c>
      <c r="AB402" s="6">
        <v>0</v>
      </c>
      <c r="AC402" s="6">
        <v>0</v>
      </c>
      <c r="AD402" s="6">
        <v>0</v>
      </c>
      <c r="AE402" s="6">
        <v>0</v>
      </c>
      <c r="AF402" s="6">
        <v>0</v>
      </c>
      <c r="AG402" s="6">
        <v>0</v>
      </c>
      <c r="AH402" s="1">
        <v>396134</v>
      </c>
      <c r="AI402">
        <v>3</v>
      </c>
    </row>
    <row r="403" spans="1:35" x14ac:dyDescent="0.25">
      <c r="A403" t="s">
        <v>721</v>
      </c>
      <c r="B403" t="s">
        <v>226</v>
      </c>
      <c r="C403" t="s">
        <v>860</v>
      </c>
      <c r="D403" t="s">
        <v>782</v>
      </c>
      <c r="E403" s="6">
        <v>98.402173913043484</v>
      </c>
      <c r="F403" s="6">
        <v>5.7391304347826084</v>
      </c>
      <c r="G403" s="6">
        <v>0.14347826086956506</v>
      </c>
      <c r="H403" s="6">
        <v>0.14217391304347826</v>
      </c>
      <c r="I403" s="6">
        <v>0</v>
      </c>
      <c r="J403" s="6">
        <v>0</v>
      </c>
      <c r="K403" s="6">
        <v>0</v>
      </c>
      <c r="L403" s="6">
        <v>3.8276086956521751</v>
      </c>
      <c r="M403" s="6">
        <v>5.3043478260869561</v>
      </c>
      <c r="N403" s="6">
        <v>4.9809782608695654</v>
      </c>
      <c r="O403" s="6">
        <f>SUM(NonNurse[[#This Row],[Qualified Social Work Staff Hours]],NonNurse[[#This Row],[Other Social Work Staff Hours]])/NonNurse[[#This Row],[MDS Census]]</f>
        <v>0.1045233624212968</v>
      </c>
      <c r="P403" s="6">
        <v>5.6845652173913042</v>
      </c>
      <c r="Q403" s="6">
        <v>10.248152173913043</v>
      </c>
      <c r="R403" s="6">
        <f>SUM(NonNurse[[#This Row],[Qualified Activities Professional Hours]],NonNurse[[#This Row],[Other Activities Professional Hours]])/NonNurse[[#This Row],[MDS Census]]</f>
        <v>0.16191428255826795</v>
      </c>
      <c r="S403" s="6">
        <v>4.8122826086956509</v>
      </c>
      <c r="T403" s="6">
        <v>14.815652173913046</v>
      </c>
      <c r="U403" s="6">
        <v>0</v>
      </c>
      <c r="V403" s="6">
        <f>SUM(NonNurse[[#This Row],[Occupational Therapist Hours]],NonNurse[[#This Row],[OT Assistant Hours]],NonNurse[[#This Row],[OT Aide Hours]])/NonNurse[[#This Row],[MDS Census]]</f>
        <v>0.19946647520159064</v>
      </c>
      <c r="W403" s="6">
        <v>3.7642391304347838</v>
      </c>
      <c r="X403" s="6">
        <v>9.0280434782608712</v>
      </c>
      <c r="Y403" s="6">
        <v>0</v>
      </c>
      <c r="Z403" s="6">
        <f>SUM(NonNurse[[#This Row],[Physical Therapist (PT) Hours]],NonNurse[[#This Row],[PT Assistant Hours]],NonNurse[[#This Row],[PT Aide Hours]])/NonNurse[[#This Row],[MDS Census]]</f>
        <v>0.13</v>
      </c>
      <c r="AA403" s="6">
        <v>0</v>
      </c>
      <c r="AB403" s="6">
        <v>0</v>
      </c>
      <c r="AC403" s="6">
        <v>0</v>
      </c>
      <c r="AD403" s="6">
        <v>0</v>
      </c>
      <c r="AE403" s="6">
        <v>3.8152173913043477</v>
      </c>
      <c r="AF403" s="6">
        <v>0</v>
      </c>
      <c r="AG403" s="6">
        <v>0</v>
      </c>
      <c r="AH403" s="1">
        <v>395422</v>
      </c>
      <c r="AI403">
        <v>3</v>
      </c>
    </row>
    <row r="404" spans="1:35" x14ac:dyDescent="0.25">
      <c r="A404" t="s">
        <v>721</v>
      </c>
      <c r="B404" t="s">
        <v>319</v>
      </c>
      <c r="C404" t="s">
        <v>1036</v>
      </c>
      <c r="D404" t="s">
        <v>736</v>
      </c>
      <c r="E404" s="6">
        <v>110.3695652173913</v>
      </c>
      <c r="F404" s="6">
        <v>4.9565217391304346</v>
      </c>
      <c r="G404" s="6">
        <v>0.52173913043478259</v>
      </c>
      <c r="H404" s="6">
        <v>0.51152173913043453</v>
      </c>
      <c r="I404" s="6">
        <v>2.2391304347826089</v>
      </c>
      <c r="J404" s="6">
        <v>0</v>
      </c>
      <c r="K404" s="6">
        <v>0</v>
      </c>
      <c r="L404" s="6">
        <v>5.2916304347826078</v>
      </c>
      <c r="M404" s="6">
        <v>7.2331521739130418</v>
      </c>
      <c r="N404" s="6">
        <v>0</v>
      </c>
      <c r="O404" s="6">
        <f>SUM(NonNurse[[#This Row],[Qualified Social Work Staff Hours]],NonNurse[[#This Row],[Other Social Work Staff Hours]])/NonNurse[[#This Row],[MDS Census]]</f>
        <v>6.5535749458341536E-2</v>
      </c>
      <c r="P404" s="6">
        <v>0</v>
      </c>
      <c r="Q404" s="6">
        <v>11.672065217391303</v>
      </c>
      <c r="R404" s="6">
        <f>SUM(NonNurse[[#This Row],[Qualified Activities Professional Hours]],NonNurse[[#This Row],[Other Activities Professional Hours]])/NonNurse[[#This Row],[MDS Census]]</f>
        <v>0.10575438250935591</v>
      </c>
      <c r="S404" s="6">
        <v>5.3398913043478275</v>
      </c>
      <c r="T404" s="6">
        <v>8.9010869565217394</v>
      </c>
      <c r="U404" s="6">
        <v>0</v>
      </c>
      <c r="V404" s="6">
        <f>SUM(NonNurse[[#This Row],[Occupational Therapist Hours]],NonNurse[[#This Row],[OT Assistant Hours]],NonNurse[[#This Row],[OT Aide Hours]])/NonNurse[[#This Row],[MDS Census]]</f>
        <v>0.12902993894031911</v>
      </c>
      <c r="W404" s="6">
        <v>4.5123913043478243</v>
      </c>
      <c r="X404" s="6">
        <v>12.099347826086957</v>
      </c>
      <c r="Y404" s="6">
        <v>0</v>
      </c>
      <c r="Z404" s="6">
        <f>SUM(NonNurse[[#This Row],[Physical Therapist (PT) Hours]],NonNurse[[#This Row],[PT Assistant Hours]],NonNurse[[#This Row],[PT Aide Hours]])/NonNurse[[#This Row],[MDS Census]]</f>
        <v>0.15051014378570021</v>
      </c>
      <c r="AA404" s="6">
        <v>0</v>
      </c>
      <c r="AB404" s="6">
        <v>6.2065217391304346</v>
      </c>
      <c r="AC404" s="6">
        <v>0</v>
      </c>
      <c r="AD404" s="6">
        <v>0</v>
      </c>
      <c r="AE404" s="6">
        <v>0.15217391304347827</v>
      </c>
      <c r="AF404" s="6">
        <v>0</v>
      </c>
      <c r="AG404" s="6">
        <v>0</v>
      </c>
      <c r="AH404" s="1">
        <v>395555</v>
      </c>
      <c r="AI404">
        <v>3</v>
      </c>
    </row>
    <row r="405" spans="1:35" x14ac:dyDescent="0.25">
      <c r="A405" t="s">
        <v>721</v>
      </c>
      <c r="B405" t="s">
        <v>264</v>
      </c>
      <c r="C405" t="s">
        <v>827</v>
      </c>
      <c r="D405" t="s">
        <v>767</v>
      </c>
      <c r="E405" s="6">
        <v>33.858695652173914</v>
      </c>
      <c r="F405" s="6">
        <v>5.3913043478260869</v>
      </c>
      <c r="G405" s="6">
        <v>0.77717391304347827</v>
      </c>
      <c r="H405" s="6">
        <v>0.18206521739130435</v>
      </c>
      <c r="I405" s="6">
        <v>1.3913043478260869</v>
      </c>
      <c r="J405" s="6">
        <v>0</v>
      </c>
      <c r="K405" s="6">
        <v>0</v>
      </c>
      <c r="L405" s="6">
        <v>2.2684782608695651</v>
      </c>
      <c r="M405" s="6">
        <v>3.0434782608695654</v>
      </c>
      <c r="N405" s="6">
        <v>0</v>
      </c>
      <c r="O405" s="6">
        <f>SUM(NonNurse[[#This Row],[Qualified Social Work Staff Hours]],NonNurse[[#This Row],[Other Social Work Staff Hours]])/NonNurse[[#This Row],[MDS Census]]</f>
        <v>8.98876404494382E-2</v>
      </c>
      <c r="P405" s="6">
        <v>5.3913043478260869</v>
      </c>
      <c r="Q405" s="6">
        <v>10.008152173913043</v>
      </c>
      <c r="R405" s="6">
        <f>SUM(NonNurse[[#This Row],[Qualified Activities Professional Hours]],NonNurse[[#This Row],[Other Activities Professional Hours]])/NonNurse[[#This Row],[MDS Census]]</f>
        <v>0.45481540930979125</v>
      </c>
      <c r="S405" s="6">
        <v>4.0563043478260861</v>
      </c>
      <c r="T405" s="6">
        <v>1.0869565217391304E-2</v>
      </c>
      <c r="U405" s="6">
        <v>0</v>
      </c>
      <c r="V405" s="6">
        <f>SUM(NonNurse[[#This Row],[Occupational Therapist Hours]],NonNurse[[#This Row],[OT Assistant Hours]],NonNurse[[#This Row],[OT Aide Hours]])/NonNurse[[#This Row],[MDS Census]]</f>
        <v>0.12012199036918136</v>
      </c>
      <c r="W405" s="6">
        <v>2.1260869565217395</v>
      </c>
      <c r="X405" s="6">
        <v>0</v>
      </c>
      <c r="Y405" s="6">
        <v>0</v>
      </c>
      <c r="Z405" s="6">
        <f>SUM(NonNurse[[#This Row],[Physical Therapist (PT) Hours]],NonNurse[[#This Row],[PT Assistant Hours]],NonNurse[[#This Row],[PT Aide Hours]])/NonNurse[[#This Row],[MDS Census]]</f>
        <v>6.2792937399678977E-2</v>
      </c>
      <c r="AA405" s="6">
        <v>0</v>
      </c>
      <c r="AB405" s="6">
        <v>0</v>
      </c>
      <c r="AC405" s="6">
        <v>0</v>
      </c>
      <c r="AD405" s="6">
        <v>0</v>
      </c>
      <c r="AE405" s="6">
        <v>0</v>
      </c>
      <c r="AF405" s="6">
        <v>0</v>
      </c>
      <c r="AG405" s="6">
        <v>0</v>
      </c>
      <c r="AH405" s="1">
        <v>395473</v>
      </c>
      <c r="AI405">
        <v>3</v>
      </c>
    </row>
    <row r="406" spans="1:35" x14ac:dyDescent="0.25">
      <c r="A406" t="s">
        <v>721</v>
      </c>
      <c r="B406" t="s">
        <v>678</v>
      </c>
      <c r="C406" t="s">
        <v>909</v>
      </c>
      <c r="D406" t="s">
        <v>763</v>
      </c>
      <c r="E406" s="6">
        <v>77.25</v>
      </c>
      <c r="F406" s="6">
        <v>16.162934782608694</v>
      </c>
      <c r="G406" s="6">
        <v>0</v>
      </c>
      <c r="H406" s="6">
        <v>4.8547826086956523</v>
      </c>
      <c r="I406" s="6">
        <v>10.760869565217391</v>
      </c>
      <c r="J406" s="6">
        <v>0</v>
      </c>
      <c r="K406" s="6">
        <v>0</v>
      </c>
      <c r="L406" s="6">
        <v>3.3517391304347823</v>
      </c>
      <c r="M406" s="6">
        <v>12.697282608695653</v>
      </c>
      <c r="N406" s="6">
        <v>0</v>
      </c>
      <c r="O406" s="6">
        <f>SUM(NonNurse[[#This Row],[Qualified Social Work Staff Hours]],NonNurse[[#This Row],[Other Social Work Staff Hours]])/NonNurse[[#This Row],[MDS Census]]</f>
        <v>0.16436611791191785</v>
      </c>
      <c r="P406" s="6">
        <v>0</v>
      </c>
      <c r="Q406" s="6">
        <v>0</v>
      </c>
      <c r="R406" s="6">
        <f>SUM(NonNurse[[#This Row],[Qualified Activities Professional Hours]],NonNurse[[#This Row],[Other Activities Professional Hours]])/NonNurse[[#This Row],[MDS Census]]</f>
        <v>0</v>
      </c>
      <c r="S406" s="6">
        <v>7.1317391304347817</v>
      </c>
      <c r="T406" s="6">
        <v>5.5675000000000008</v>
      </c>
      <c r="U406" s="6">
        <v>0</v>
      </c>
      <c r="V406" s="6">
        <f>SUM(NonNurse[[#This Row],[Occupational Therapist Hours]],NonNurse[[#This Row],[OT Assistant Hours]],NonNurse[[#This Row],[OT Aide Hours]])/NonNurse[[#This Row],[MDS Census]]</f>
        <v>0.16439144505417194</v>
      </c>
      <c r="W406" s="6">
        <v>4.5038043478260876</v>
      </c>
      <c r="X406" s="6">
        <v>3.7267391304347828</v>
      </c>
      <c r="Y406" s="6">
        <v>0</v>
      </c>
      <c r="Z406" s="6">
        <f>SUM(NonNurse[[#This Row],[Physical Therapist (PT) Hours]],NonNurse[[#This Row],[PT Assistant Hours]],NonNurse[[#This Row],[PT Aide Hours]])/NonNurse[[#This Row],[MDS Census]]</f>
        <v>0.10654425214577178</v>
      </c>
      <c r="AA406" s="6">
        <v>0.30434782608695654</v>
      </c>
      <c r="AB406" s="6">
        <v>0</v>
      </c>
      <c r="AC406" s="6">
        <v>0</v>
      </c>
      <c r="AD406" s="6">
        <v>131.38076086956522</v>
      </c>
      <c r="AE406" s="6">
        <v>0</v>
      </c>
      <c r="AF406" s="6">
        <v>0</v>
      </c>
      <c r="AG406" s="6">
        <v>1.3913043478260869</v>
      </c>
      <c r="AH406" t="s">
        <v>1</v>
      </c>
      <c r="AI406">
        <v>3</v>
      </c>
    </row>
    <row r="407" spans="1:35" x14ac:dyDescent="0.25">
      <c r="A407" t="s">
        <v>721</v>
      </c>
      <c r="B407" t="s">
        <v>547</v>
      </c>
      <c r="C407" t="s">
        <v>905</v>
      </c>
      <c r="D407" t="s">
        <v>768</v>
      </c>
      <c r="E407" s="6">
        <v>93.304347826086953</v>
      </c>
      <c r="F407" s="6">
        <v>13.913043478260869</v>
      </c>
      <c r="G407" s="6">
        <v>0.70652173913043481</v>
      </c>
      <c r="H407" s="6">
        <v>0.56521739130434778</v>
      </c>
      <c r="I407" s="6">
        <v>4.8043478260869561</v>
      </c>
      <c r="J407" s="6">
        <v>0</v>
      </c>
      <c r="K407" s="6">
        <v>0</v>
      </c>
      <c r="L407" s="6">
        <v>3.787282608695651</v>
      </c>
      <c r="M407" s="6">
        <v>0</v>
      </c>
      <c r="N407" s="6">
        <v>5.598369565217391</v>
      </c>
      <c r="O407" s="6">
        <f>SUM(NonNurse[[#This Row],[Qualified Social Work Staff Hours]],NonNurse[[#This Row],[Other Social Work Staff Hours]])/NonNurse[[#This Row],[MDS Census]]</f>
        <v>6.0001164958061508E-2</v>
      </c>
      <c r="P407" s="6">
        <v>4.9782608695652177</v>
      </c>
      <c r="Q407" s="6">
        <v>6.321630434782608</v>
      </c>
      <c r="R407" s="6">
        <f>SUM(NonNurse[[#This Row],[Qualified Activities Professional Hours]],NonNurse[[#This Row],[Other Activities Professional Hours]])/NonNurse[[#This Row],[MDS Census]]</f>
        <v>0.1211078751164958</v>
      </c>
      <c r="S407" s="6">
        <v>6.1682608695652172</v>
      </c>
      <c r="T407" s="6">
        <v>5.7864130434782615</v>
      </c>
      <c r="U407" s="6">
        <v>0</v>
      </c>
      <c r="V407" s="6">
        <f>SUM(NonNurse[[#This Row],[Occupational Therapist Hours]],NonNurse[[#This Row],[OT Assistant Hours]],NonNurse[[#This Row],[OT Aide Hours]])/NonNurse[[#This Row],[MDS Census]]</f>
        <v>0.12812558247903078</v>
      </c>
      <c r="W407" s="6">
        <v>5.7045652173913064</v>
      </c>
      <c r="X407" s="6">
        <v>1.2510869565217391</v>
      </c>
      <c r="Y407" s="6">
        <v>0</v>
      </c>
      <c r="Z407" s="6">
        <f>SUM(NonNurse[[#This Row],[Physical Therapist (PT) Hours]],NonNurse[[#This Row],[PT Assistant Hours]],NonNurse[[#This Row],[PT Aide Hours]])/NonNurse[[#This Row],[MDS Census]]</f>
        <v>7.4547996272134223E-2</v>
      </c>
      <c r="AA407" s="6">
        <v>0</v>
      </c>
      <c r="AB407" s="6">
        <v>0</v>
      </c>
      <c r="AC407" s="6">
        <v>0</v>
      </c>
      <c r="AD407" s="6">
        <v>0</v>
      </c>
      <c r="AE407" s="6">
        <v>0</v>
      </c>
      <c r="AF407" s="6">
        <v>0</v>
      </c>
      <c r="AG407" s="6">
        <v>0</v>
      </c>
      <c r="AH407" s="1">
        <v>395883</v>
      </c>
      <c r="AI407">
        <v>3</v>
      </c>
    </row>
    <row r="408" spans="1:35" x14ac:dyDescent="0.25">
      <c r="A408" t="s">
        <v>721</v>
      </c>
      <c r="B408" t="s">
        <v>70</v>
      </c>
      <c r="C408" t="s">
        <v>881</v>
      </c>
      <c r="D408" t="s">
        <v>774</v>
      </c>
      <c r="E408" s="6">
        <v>49.978260869565219</v>
      </c>
      <c r="F408" s="6">
        <v>5.4782608695652177</v>
      </c>
      <c r="G408" s="6">
        <v>0.19565217391304349</v>
      </c>
      <c r="H408" s="6">
        <v>0.37260869565217392</v>
      </c>
      <c r="I408" s="6">
        <v>2.0869565217391304</v>
      </c>
      <c r="J408" s="6">
        <v>0</v>
      </c>
      <c r="K408" s="6">
        <v>0</v>
      </c>
      <c r="L408" s="6">
        <v>5.2773913043478258</v>
      </c>
      <c r="M408" s="6">
        <v>5.2798913043478262</v>
      </c>
      <c r="N408" s="6">
        <v>0</v>
      </c>
      <c r="O408" s="6">
        <f>SUM(NonNurse[[#This Row],[Qualified Social Work Staff Hours]],NonNurse[[#This Row],[Other Social Work Staff Hours]])/NonNurse[[#This Row],[MDS Census]]</f>
        <v>0.10564375815571987</v>
      </c>
      <c r="P408" s="6">
        <v>0</v>
      </c>
      <c r="Q408" s="6">
        <v>4.3342391304347823</v>
      </c>
      <c r="R408" s="6">
        <f>SUM(NonNurse[[#This Row],[Qualified Activities Professional Hours]],NonNurse[[#This Row],[Other Activities Professional Hours]])/NonNurse[[#This Row],[MDS Census]]</f>
        <v>8.6722488038277507E-2</v>
      </c>
      <c r="S408" s="6">
        <v>5.3164130434782617</v>
      </c>
      <c r="T408" s="6">
        <v>2.7448913043478269</v>
      </c>
      <c r="U408" s="6">
        <v>0</v>
      </c>
      <c r="V408" s="6">
        <f>SUM(NonNurse[[#This Row],[Occupational Therapist Hours]],NonNurse[[#This Row],[OT Assistant Hours]],NonNurse[[#This Row],[OT Aide Hours]])/NonNurse[[#This Row],[MDS Census]]</f>
        <v>0.16129621574597652</v>
      </c>
      <c r="W408" s="6">
        <v>5.5659782608695654</v>
      </c>
      <c r="X408" s="6">
        <v>1.9350000000000005</v>
      </c>
      <c r="Y408" s="6">
        <v>0</v>
      </c>
      <c r="Z408" s="6">
        <f>SUM(NonNurse[[#This Row],[Physical Therapist (PT) Hours]],NonNurse[[#This Row],[PT Assistant Hours]],NonNurse[[#This Row],[PT Aide Hours]])/NonNurse[[#This Row],[MDS Census]]</f>
        <v>0.15008481948673338</v>
      </c>
      <c r="AA408" s="6">
        <v>0</v>
      </c>
      <c r="AB408" s="6">
        <v>0</v>
      </c>
      <c r="AC408" s="6">
        <v>0</v>
      </c>
      <c r="AD408" s="6">
        <v>0</v>
      </c>
      <c r="AE408" s="6">
        <v>0</v>
      </c>
      <c r="AF408" s="6">
        <v>0</v>
      </c>
      <c r="AG408" s="6">
        <v>0</v>
      </c>
      <c r="AH408" s="1">
        <v>395135</v>
      </c>
      <c r="AI408">
        <v>3</v>
      </c>
    </row>
    <row r="409" spans="1:35" x14ac:dyDescent="0.25">
      <c r="A409" t="s">
        <v>721</v>
      </c>
      <c r="B409" t="s">
        <v>387</v>
      </c>
      <c r="C409" t="s">
        <v>1059</v>
      </c>
      <c r="D409" t="s">
        <v>736</v>
      </c>
      <c r="E409" s="6">
        <v>55.5</v>
      </c>
      <c r="F409" s="6">
        <v>5.3913043478260869</v>
      </c>
      <c r="G409" s="6">
        <v>0</v>
      </c>
      <c r="H409" s="6">
        <v>0</v>
      </c>
      <c r="I409" s="6">
        <v>2.3913043478260869</v>
      </c>
      <c r="J409" s="6">
        <v>0</v>
      </c>
      <c r="K409" s="6">
        <v>0</v>
      </c>
      <c r="L409" s="6">
        <v>2.347826086956522</v>
      </c>
      <c r="M409" s="6">
        <v>0</v>
      </c>
      <c r="N409" s="6">
        <v>0</v>
      </c>
      <c r="O409" s="6">
        <f>SUM(NonNurse[[#This Row],[Qualified Social Work Staff Hours]],NonNurse[[#This Row],[Other Social Work Staff Hours]])/NonNurse[[#This Row],[MDS Census]]</f>
        <v>0</v>
      </c>
      <c r="P409" s="6">
        <v>22.211956521739129</v>
      </c>
      <c r="Q409" s="6">
        <v>0</v>
      </c>
      <c r="R409" s="6">
        <f>SUM(NonNurse[[#This Row],[Qualified Activities Professional Hours]],NonNurse[[#This Row],[Other Activities Professional Hours]])/NonNurse[[#This Row],[MDS Census]]</f>
        <v>0.40021543282412847</v>
      </c>
      <c r="S409" s="6">
        <v>5.5855434782608695</v>
      </c>
      <c r="T409" s="6">
        <v>1.8858695652173914</v>
      </c>
      <c r="U409" s="6">
        <v>0</v>
      </c>
      <c r="V409" s="6">
        <f>SUM(NonNurse[[#This Row],[Occupational Therapist Hours]],NonNurse[[#This Row],[OT Assistant Hours]],NonNurse[[#This Row],[OT Aide Hours]])/NonNurse[[#This Row],[MDS Census]]</f>
        <v>0.13462005483744616</v>
      </c>
      <c r="W409" s="6">
        <v>5.5</v>
      </c>
      <c r="X409" s="6">
        <v>10.038043478260869</v>
      </c>
      <c r="Y409" s="6">
        <v>0</v>
      </c>
      <c r="Z409" s="6">
        <f>SUM(NonNurse[[#This Row],[Physical Therapist (PT) Hours]],NonNurse[[#This Row],[PT Assistant Hours]],NonNurse[[#This Row],[PT Aide Hours]])/NonNurse[[#This Row],[MDS Census]]</f>
        <v>0.2799647473560517</v>
      </c>
      <c r="AA409" s="6">
        <v>0</v>
      </c>
      <c r="AB409" s="6">
        <v>0</v>
      </c>
      <c r="AC409" s="6">
        <v>0</v>
      </c>
      <c r="AD409" s="6">
        <v>56.584239130434781</v>
      </c>
      <c r="AE409" s="6">
        <v>3.8260869565217392</v>
      </c>
      <c r="AF409" s="6">
        <v>0</v>
      </c>
      <c r="AG409" s="6">
        <v>0</v>
      </c>
      <c r="AH409" s="1">
        <v>395648</v>
      </c>
      <c r="AI409">
        <v>3</v>
      </c>
    </row>
    <row r="410" spans="1:35" x14ac:dyDescent="0.25">
      <c r="A410" t="s">
        <v>721</v>
      </c>
      <c r="B410" t="s">
        <v>269</v>
      </c>
      <c r="C410" t="s">
        <v>881</v>
      </c>
      <c r="D410" t="s">
        <v>774</v>
      </c>
      <c r="E410" s="6">
        <v>266.86956521739131</v>
      </c>
      <c r="F410" s="6">
        <v>10.521739130434783</v>
      </c>
      <c r="G410" s="6">
        <v>2.8695652173913042</v>
      </c>
      <c r="H410" s="6">
        <v>0</v>
      </c>
      <c r="I410" s="6">
        <v>8.3478260869565215</v>
      </c>
      <c r="J410" s="6">
        <v>6.5217391304347823</v>
      </c>
      <c r="K410" s="6">
        <v>0</v>
      </c>
      <c r="L410" s="6">
        <v>4.1630434782608692</v>
      </c>
      <c r="M410" s="6">
        <v>17.918478260869566</v>
      </c>
      <c r="N410" s="6">
        <v>0</v>
      </c>
      <c r="O410" s="6">
        <f>SUM(NonNurse[[#This Row],[Qualified Social Work Staff Hours]],NonNurse[[#This Row],[Other Social Work Staff Hours]])/NonNurse[[#This Row],[MDS Census]]</f>
        <v>6.7143206256109478E-2</v>
      </c>
      <c r="P410" s="6">
        <v>0</v>
      </c>
      <c r="Q410" s="6">
        <v>23.228260869565219</v>
      </c>
      <c r="R410" s="6">
        <f>SUM(NonNurse[[#This Row],[Qualified Activities Professional Hours]],NonNurse[[#This Row],[Other Activities Professional Hours]])/NonNurse[[#This Row],[MDS Census]]</f>
        <v>8.7039752362333009E-2</v>
      </c>
      <c r="S410" s="6">
        <v>9.5597826086956523</v>
      </c>
      <c r="T410" s="6">
        <v>7.6548913043478262</v>
      </c>
      <c r="U410" s="6">
        <v>0</v>
      </c>
      <c r="V410" s="6">
        <f>SUM(NonNurse[[#This Row],[Occupational Therapist Hours]],NonNurse[[#This Row],[OT Assistant Hours]],NonNurse[[#This Row],[OT Aide Hours]])/NonNurse[[#This Row],[MDS Census]]</f>
        <v>6.4505946562398164E-2</v>
      </c>
      <c r="W410" s="6">
        <v>9.5217391304347831</v>
      </c>
      <c r="X410" s="6">
        <v>0</v>
      </c>
      <c r="Y410" s="6">
        <v>0</v>
      </c>
      <c r="Z410" s="6">
        <f>SUM(NonNurse[[#This Row],[Physical Therapist (PT) Hours]],NonNurse[[#This Row],[PT Assistant Hours]],NonNurse[[#This Row],[PT Aide Hours]])/NonNurse[[#This Row],[MDS Census]]</f>
        <v>3.5679374389051811E-2</v>
      </c>
      <c r="AA410" s="6">
        <v>0</v>
      </c>
      <c r="AB410" s="6">
        <v>25.826086956521738</v>
      </c>
      <c r="AC410" s="6">
        <v>0</v>
      </c>
      <c r="AD410" s="6">
        <v>0</v>
      </c>
      <c r="AE410" s="6">
        <v>1.4021739130434783</v>
      </c>
      <c r="AF410" s="6">
        <v>0</v>
      </c>
      <c r="AG410" s="6">
        <v>3.8869565217391293</v>
      </c>
      <c r="AH410" s="1">
        <v>395478</v>
      </c>
      <c r="AI410">
        <v>3</v>
      </c>
    </row>
    <row r="411" spans="1:35" x14ac:dyDescent="0.25">
      <c r="A411" t="s">
        <v>721</v>
      </c>
      <c r="B411" t="s">
        <v>588</v>
      </c>
      <c r="C411" t="s">
        <v>881</v>
      </c>
      <c r="D411" t="s">
        <v>774</v>
      </c>
      <c r="E411" s="6">
        <v>94.532608695652172</v>
      </c>
      <c r="F411" s="6">
        <v>14.820652173913043</v>
      </c>
      <c r="G411" s="6">
        <v>0.18478260869565216</v>
      </c>
      <c r="H411" s="6">
        <v>0.61739130434782608</v>
      </c>
      <c r="I411" s="6">
        <v>5.0217391304347823</v>
      </c>
      <c r="J411" s="6">
        <v>0</v>
      </c>
      <c r="K411" s="6">
        <v>0</v>
      </c>
      <c r="L411" s="6">
        <v>4.8416304347826067</v>
      </c>
      <c r="M411" s="6">
        <v>9.6086956521739122</v>
      </c>
      <c r="N411" s="6">
        <v>0</v>
      </c>
      <c r="O411" s="6">
        <f>SUM(NonNurse[[#This Row],[Qualified Social Work Staff Hours]],NonNurse[[#This Row],[Other Social Work Staff Hours]])/NonNurse[[#This Row],[MDS Census]]</f>
        <v>0.10164424514200299</v>
      </c>
      <c r="P411" s="6">
        <v>5.6929347826086953</v>
      </c>
      <c r="Q411" s="6">
        <v>0</v>
      </c>
      <c r="R411" s="6">
        <f>SUM(NonNurse[[#This Row],[Qualified Activities Professional Hours]],NonNurse[[#This Row],[Other Activities Professional Hours]])/NonNurse[[#This Row],[MDS Census]]</f>
        <v>6.0221915603081523E-2</v>
      </c>
      <c r="S411" s="6">
        <v>10.506413043478259</v>
      </c>
      <c r="T411" s="6">
        <v>4.7159782608695648</v>
      </c>
      <c r="U411" s="6">
        <v>0</v>
      </c>
      <c r="V411" s="6">
        <f>SUM(NonNurse[[#This Row],[Occupational Therapist Hours]],NonNurse[[#This Row],[OT Assistant Hours]],NonNurse[[#This Row],[OT Aide Hours]])/NonNurse[[#This Row],[MDS Census]]</f>
        <v>0.16102794066919626</v>
      </c>
      <c r="W411" s="6">
        <v>7.8766304347826095</v>
      </c>
      <c r="X411" s="6">
        <v>7.442391304347824</v>
      </c>
      <c r="Y411" s="6">
        <v>4.1630434782608692</v>
      </c>
      <c r="Z411" s="6">
        <f>SUM(NonNurse[[#This Row],[Physical Therapist (PT) Hours]],NonNurse[[#This Row],[PT Assistant Hours]],NonNurse[[#This Row],[PT Aide Hours]])/NonNurse[[#This Row],[MDS Census]]</f>
        <v>0.20608830631252154</v>
      </c>
      <c r="AA411" s="6">
        <v>0</v>
      </c>
      <c r="AB411" s="6">
        <v>10.347826086956522</v>
      </c>
      <c r="AC411" s="6">
        <v>0</v>
      </c>
      <c r="AD411" s="6">
        <v>0</v>
      </c>
      <c r="AE411" s="6">
        <v>0</v>
      </c>
      <c r="AF411" s="6">
        <v>0</v>
      </c>
      <c r="AG411" s="6">
        <v>0</v>
      </c>
      <c r="AH411" s="1">
        <v>395961</v>
      </c>
      <c r="AI411">
        <v>3</v>
      </c>
    </row>
    <row r="412" spans="1:35" x14ac:dyDescent="0.25">
      <c r="A412" t="s">
        <v>721</v>
      </c>
      <c r="B412" t="s">
        <v>52</v>
      </c>
      <c r="C412" t="s">
        <v>903</v>
      </c>
      <c r="D412" t="s">
        <v>769</v>
      </c>
      <c r="E412" s="6">
        <v>237.54347826086956</v>
      </c>
      <c r="F412" s="6">
        <v>24.504673913043483</v>
      </c>
      <c r="G412" s="6">
        <v>1.4673913043478262</v>
      </c>
      <c r="H412" s="6">
        <v>1.298913043478261</v>
      </c>
      <c r="I412" s="6">
        <v>10.652173913043478</v>
      </c>
      <c r="J412" s="6">
        <v>0</v>
      </c>
      <c r="K412" s="6">
        <v>0</v>
      </c>
      <c r="L412" s="6">
        <v>10.319130434782608</v>
      </c>
      <c r="M412" s="6">
        <v>15.127717391304348</v>
      </c>
      <c r="N412" s="6">
        <v>11.508152173913043</v>
      </c>
      <c r="O412" s="6">
        <f>SUM(NonNurse[[#This Row],[Qualified Social Work Staff Hours]],NonNurse[[#This Row],[Other Social Work Staff Hours]])/NonNurse[[#This Row],[MDS Census]]</f>
        <v>0.11213050242518532</v>
      </c>
      <c r="P412" s="6">
        <v>46.160326086956523</v>
      </c>
      <c r="Q412" s="6">
        <v>3.589673913043478</v>
      </c>
      <c r="R412" s="6">
        <f>SUM(NonNurse[[#This Row],[Qualified Activities Professional Hours]],NonNurse[[#This Row],[Other Activities Professional Hours]])/NonNurse[[#This Row],[MDS Census]]</f>
        <v>0.20943534364418415</v>
      </c>
      <c r="S412" s="6">
        <v>19.627608695652174</v>
      </c>
      <c r="T412" s="6">
        <v>9.1820652173913047</v>
      </c>
      <c r="U412" s="6">
        <v>0</v>
      </c>
      <c r="V412" s="6">
        <f>SUM(NonNurse[[#This Row],[Occupational Therapist Hours]],NonNurse[[#This Row],[OT Assistant Hours]],NonNurse[[#This Row],[OT Aide Hours]])/NonNurse[[#This Row],[MDS Census]]</f>
        <v>0.12128168756291755</v>
      </c>
      <c r="W412" s="6">
        <v>28.154782608695644</v>
      </c>
      <c r="X412" s="6">
        <v>4.6413043478260869</v>
      </c>
      <c r="Y412" s="6">
        <v>0.15217391304347827</v>
      </c>
      <c r="Z412" s="6">
        <f>SUM(NonNurse[[#This Row],[Physical Therapist (PT) Hours]],NonNurse[[#This Row],[PT Assistant Hours]],NonNurse[[#This Row],[PT Aide Hours]])/NonNurse[[#This Row],[MDS Census]]</f>
        <v>0.13870412739086663</v>
      </c>
      <c r="AA412" s="6">
        <v>0</v>
      </c>
      <c r="AB412" s="6">
        <v>0</v>
      </c>
      <c r="AC412" s="6">
        <v>0</v>
      </c>
      <c r="AD412" s="6">
        <v>0</v>
      </c>
      <c r="AE412" s="6">
        <v>2</v>
      </c>
      <c r="AF412" s="6">
        <v>0</v>
      </c>
      <c r="AG412" s="6">
        <v>0</v>
      </c>
      <c r="AH412" s="1">
        <v>395080</v>
      </c>
      <c r="AI412">
        <v>3</v>
      </c>
    </row>
    <row r="413" spans="1:35" x14ac:dyDescent="0.25">
      <c r="A413" t="s">
        <v>721</v>
      </c>
      <c r="B413" t="s">
        <v>544</v>
      </c>
      <c r="C413" t="s">
        <v>1101</v>
      </c>
      <c r="D413" t="s">
        <v>776</v>
      </c>
      <c r="E413" s="6">
        <v>90.489130434782609</v>
      </c>
      <c r="F413" s="6">
        <v>3.8260869565217392</v>
      </c>
      <c r="G413" s="6">
        <v>0.76086956521739135</v>
      </c>
      <c r="H413" s="6">
        <v>0</v>
      </c>
      <c r="I413" s="6">
        <v>4.0869565217391308</v>
      </c>
      <c r="J413" s="6">
        <v>0</v>
      </c>
      <c r="K413" s="6">
        <v>0</v>
      </c>
      <c r="L413" s="6">
        <v>4.0597826086956523</v>
      </c>
      <c r="M413" s="6">
        <v>10.427934782608697</v>
      </c>
      <c r="N413" s="6">
        <v>0</v>
      </c>
      <c r="O413" s="6">
        <f>SUM(NonNurse[[#This Row],[Qualified Social Work Staff Hours]],NonNurse[[#This Row],[Other Social Work Staff Hours]])/NonNurse[[#This Row],[MDS Census]]</f>
        <v>0.11523963963963965</v>
      </c>
      <c r="P413" s="6">
        <v>18.777173913043477</v>
      </c>
      <c r="Q413" s="6">
        <v>11.622282608695652</v>
      </c>
      <c r="R413" s="6">
        <f>SUM(NonNurse[[#This Row],[Qualified Activities Professional Hours]],NonNurse[[#This Row],[Other Activities Professional Hours]])/NonNurse[[#This Row],[MDS Census]]</f>
        <v>0.3359459459459459</v>
      </c>
      <c r="S413" s="6">
        <v>1.9972826086956521</v>
      </c>
      <c r="T413" s="6">
        <v>12.111956521739129</v>
      </c>
      <c r="U413" s="6">
        <v>0</v>
      </c>
      <c r="V413" s="6">
        <f>SUM(NonNurse[[#This Row],[Occupational Therapist Hours]],NonNurse[[#This Row],[OT Assistant Hours]],NonNurse[[#This Row],[OT Aide Hours]])/NonNurse[[#This Row],[MDS Census]]</f>
        <v>0.15592192192192192</v>
      </c>
      <c r="W413" s="6">
        <v>10.513586956521738</v>
      </c>
      <c r="X413" s="6">
        <v>5.2010869565217392</v>
      </c>
      <c r="Y413" s="6">
        <v>0</v>
      </c>
      <c r="Z413" s="6">
        <f>SUM(NonNurse[[#This Row],[Physical Therapist (PT) Hours]],NonNurse[[#This Row],[PT Assistant Hours]],NonNurse[[#This Row],[PT Aide Hours]])/NonNurse[[#This Row],[MDS Census]]</f>
        <v>0.17366366366366365</v>
      </c>
      <c r="AA413" s="6">
        <v>0</v>
      </c>
      <c r="AB413" s="6">
        <v>0</v>
      </c>
      <c r="AC413" s="6">
        <v>0</v>
      </c>
      <c r="AD413" s="6">
        <v>3.089673913043478</v>
      </c>
      <c r="AE413" s="6">
        <v>4.3478260869565216E-2</v>
      </c>
      <c r="AF413" s="6">
        <v>0</v>
      </c>
      <c r="AG413" s="6">
        <v>0</v>
      </c>
      <c r="AH413" s="1">
        <v>395880</v>
      </c>
      <c r="AI413">
        <v>3</v>
      </c>
    </row>
    <row r="414" spans="1:35" x14ac:dyDescent="0.25">
      <c r="A414" t="s">
        <v>721</v>
      </c>
      <c r="B414" t="s">
        <v>31</v>
      </c>
      <c r="C414" t="s">
        <v>906</v>
      </c>
      <c r="D414" t="s">
        <v>767</v>
      </c>
      <c r="E414" s="6">
        <v>108.71739130434783</v>
      </c>
      <c r="F414" s="6">
        <v>4.6956521739130439</v>
      </c>
      <c r="G414" s="6">
        <v>0.21195652173913043</v>
      </c>
      <c r="H414" s="6">
        <v>0.32608695652173914</v>
      </c>
      <c r="I414" s="6">
        <v>3.6630434782608696</v>
      </c>
      <c r="J414" s="6">
        <v>0</v>
      </c>
      <c r="K414" s="6">
        <v>0</v>
      </c>
      <c r="L414" s="6">
        <v>4.4945652173913047</v>
      </c>
      <c r="M414" s="6">
        <v>3.6005434782608696</v>
      </c>
      <c r="N414" s="6">
        <v>4.8369565217391308</v>
      </c>
      <c r="O414" s="6">
        <f>SUM(NonNurse[[#This Row],[Qualified Social Work Staff Hours]],NonNurse[[#This Row],[Other Social Work Staff Hours]])/NonNurse[[#This Row],[MDS Census]]</f>
        <v>7.7609478104379126E-2</v>
      </c>
      <c r="P414" s="6">
        <v>27.479239130434784</v>
      </c>
      <c r="Q414" s="6">
        <v>0</v>
      </c>
      <c r="R414" s="6">
        <f>SUM(NonNurse[[#This Row],[Qualified Activities Professional Hours]],NonNurse[[#This Row],[Other Activities Professional Hours]])/NonNurse[[#This Row],[MDS Census]]</f>
        <v>0.25275844831033795</v>
      </c>
      <c r="S414" s="6">
        <v>3.826304347826087</v>
      </c>
      <c r="T414" s="6">
        <v>8.3777173913043477</v>
      </c>
      <c r="U414" s="6">
        <v>0</v>
      </c>
      <c r="V414" s="6">
        <f>SUM(NonNurse[[#This Row],[Occupational Therapist Hours]],NonNurse[[#This Row],[OT Assistant Hours]],NonNurse[[#This Row],[OT Aide Hours]])/NonNurse[[#This Row],[MDS Census]]</f>
        <v>0.11225454909018195</v>
      </c>
      <c r="W414" s="6">
        <v>6.2598913043478257</v>
      </c>
      <c r="X414" s="6">
        <v>7.1304347826086953</v>
      </c>
      <c r="Y414" s="6">
        <v>0.14130434782608695</v>
      </c>
      <c r="Z414" s="6">
        <f>SUM(NonNurse[[#This Row],[Physical Therapist (PT) Hours]],NonNurse[[#This Row],[PT Assistant Hours]],NonNurse[[#This Row],[PT Aide Hours]])/NonNurse[[#This Row],[MDS Census]]</f>
        <v>0.12446610677864427</v>
      </c>
      <c r="AA414" s="6">
        <v>0</v>
      </c>
      <c r="AB414" s="6">
        <v>0</v>
      </c>
      <c r="AC414" s="6">
        <v>0</v>
      </c>
      <c r="AD414" s="6">
        <v>0</v>
      </c>
      <c r="AE414" s="6">
        <v>0.41304347826086957</v>
      </c>
      <c r="AF414" s="6">
        <v>0</v>
      </c>
      <c r="AG414" s="6">
        <v>0</v>
      </c>
      <c r="AH414" s="1">
        <v>395023</v>
      </c>
      <c r="AI414">
        <v>3</v>
      </c>
    </row>
    <row r="415" spans="1:35" x14ac:dyDescent="0.25">
      <c r="A415" t="s">
        <v>721</v>
      </c>
      <c r="B415" t="s">
        <v>655</v>
      </c>
      <c r="C415" t="s">
        <v>979</v>
      </c>
      <c r="D415" t="s">
        <v>736</v>
      </c>
      <c r="E415" s="6">
        <v>39.467391304347828</v>
      </c>
      <c r="F415" s="6">
        <v>10.394021739130435</v>
      </c>
      <c r="G415" s="6">
        <v>0.56521739130434778</v>
      </c>
      <c r="H415" s="6">
        <v>0.23097826086956522</v>
      </c>
      <c r="I415" s="6">
        <v>1.4782608695652173</v>
      </c>
      <c r="J415" s="6">
        <v>0</v>
      </c>
      <c r="K415" s="6">
        <v>0</v>
      </c>
      <c r="L415" s="6">
        <v>2.2418478260869565</v>
      </c>
      <c r="M415" s="6">
        <v>5.0788043478260869</v>
      </c>
      <c r="N415" s="6">
        <v>0</v>
      </c>
      <c r="O415" s="6">
        <f>SUM(NonNurse[[#This Row],[Qualified Social Work Staff Hours]],NonNurse[[#This Row],[Other Social Work Staff Hours]])/NonNurse[[#This Row],[MDS Census]]</f>
        <v>0.1286835582484164</v>
      </c>
      <c r="P415" s="6">
        <v>5.3913043478260869</v>
      </c>
      <c r="Q415" s="6">
        <v>12.671195652173912</v>
      </c>
      <c r="R415" s="6">
        <f>SUM(NonNurse[[#This Row],[Qualified Activities Professional Hours]],NonNurse[[#This Row],[Other Activities Professional Hours]])/NonNurse[[#This Row],[MDS Census]]</f>
        <v>0.45765629303222249</v>
      </c>
      <c r="S415" s="6">
        <v>4.6086956521739131</v>
      </c>
      <c r="T415" s="6">
        <v>0</v>
      </c>
      <c r="U415" s="6">
        <v>0</v>
      </c>
      <c r="V415" s="6">
        <f>SUM(NonNurse[[#This Row],[Occupational Therapist Hours]],NonNurse[[#This Row],[OT Assistant Hours]],NonNurse[[#This Row],[OT Aide Hours]])/NonNurse[[#This Row],[MDS Census]]</f>
        <v>0.11677223905260259</v>
      </c>
      <c r="W415" s="6">
        <v>5.2173913043478262</v>
      </c>
      <c r="X415" s="6">
        <v>0.97010869565217395</v>
      </c>
      <c r="Y415" s="6">
        <v>0</v>
      </c>
      <c r="Z415" s="6">
        <f>SUM(NonNurse[[#This Row],[Physical Therapist (PT) Hours]],NonNurse[[#This Row],[PT Assistant Hours]],NonNurse[[#This Row],[PT Aide Hours]])/NonNurse[[#This Row],[MDS Census]]</f>
        <v>0.15677499311484439</v>
      </c>
      <c r="AA415" s="6">
        <v>0</v>
      </c>
      <c r="AB415" s="6">
        <v>0</v>
      </c>
      <c r="AC415" s="6">
        <v>0</v>
      </c>
      <c r="AD415" s="6">
        <v>0</v>
      </c>
      <c r="AE415" s="6">
        <v>0.13043478260869565</v>
      </c>
      <c r="AF415" s="6">
        <v>0</v>
      </c>
      <c r="AG415" s="6">
        <v>0</v>
      </c>
      <c r="AH415" s="1">
        <v>396120</v>
      </c>
      <c r="AI415">
        <v>3</v>
      </c>
    </row>
    <row r="416" spans="1:35" x14ac:dyDescent="0.25">
      <c r="A416" t="s">
        <v>721</v>
      </c>
      <c r="B416" t="s">
        <v>134</v>
      </c>
      <c r="C416" t="s">
        <v>956</v>
      </c>
      <c r="D416" t="s">
        <v>778</v>
      </c>
      <c r="E416" s="6">
        <v>96.543478260869563</v>
      </c>
      <c r="F416" s="6">
        <v>8.0434782608695645</v>
      </c>
      <c r="G416" s="6">
        <v>0.34782608695652173</v>
      </c>
      <c r="H416" s="6">
        <v>0.625</v>
      </c>
      <c r="I416" s="6">
        <v>1.2173913043478262</v>
      </c>
      <c r="J416" s="6">
        <v>0</v>
      </c>
      <c r="K416" s="6">
        <v>0</v>
      </c>
      <c r="L416" s="6">
        <v>4.8179347826086953</v>
      </c>
      <c r="M416" s="6">
        <v>4.9918478260869561</v>
      </c>
      <c r="N416" s="6">
        <v>0</v>
      </c>
      <c r="O416" s="6">
        <f>SUM(NonNurse[[#This Row],[Qualified Social Work Staff Hours]],NonNurse[[#This Row],[Other Social Work Staff Hours]])/NonNurse[[#This Row],[MDS Census]]</f>
        <v>5.1705696915109206E-2</v>
      </c>
      <c r="P416" s="6">
        <v>5.2309782608695654</v>
      </c>
      <c r="Q416" s="6">
        <v>3.6494565217391304</v>
      </c>
      <c r="R416" s="6">
        <f>SUM(NonNurse[[#This Row],[Qualified Activities Professional Hours]],NonNurse[[#This Row],[Other Activities Professional Hours]])/NonNurse[[#This Row],[MDS Census]]</f>
        <v>9.1983787435262324E-2</v>
      </c>
      <c r="S416" s="6">
        <v>2.8777173913043477</v>
      </c>
      <c r="T416" s="6">
        <v>0</v>
      </c>
      <c r="U416" s="6">
        <v>6.25</v>
      </c>
      <c r="V416" s="6">
        <f>SUM(NonNurse[[#This Row],[Occupational Therapist Hours]],NonNurse[[#This Row],[OT Assistant Hours]],NonNurse[[#This Row],[OT Aide Hours]])/NonNurse[[#This Row],[MDS Census]]</f>
        <v>9.4545147489304218E-2</v>
      </c>
      <c r="W416" s="6">
        <v>1.4483695652173914</v>
      </c>
      <c r="X416" s="6">
        <v>0</v>
      </c>
      <c r="Y416" s="6">
        <v>5.0434782608695654</v>
      </c>
      <c r="Z416" s="6">
        <f>SUM(NonNurse[[#This Row],[Physical Therapist (PT) Hours]],NonNurse[[#This Row],[PT Assistant Hours]],NonNurse[[#This Row],[PT Aide Hours]])/NonNurse[[#This Row],[MDS Census]]</f>
        <v>6.7242738122044593E-2</v>
      </c>
      <c r="AA416" s="6">
        <v>0</v>
      </c>
      <c r="AB416" s="6">
        <v>0</v>
      </c>
      <c r="AC416" s="6">
        <v>0</v>
      </c>
      <c r="AD416" s="6">
        <v>0</v>
      </c>
      <c r="AE416" s="6">
        <v>4.9130434782608692</v>
      </c>
      <c r="AF416" s="6">
        <v>0</v>
      </c>
      <c r="AG416" s="6">
        <v>0</v>
      </c>
      <c r="AH416" s="1">
        <v>395284</v>
      </c>
      <c r="AI416">
        <v>3</v>
      </c>
    </row>
    <row r="417" spans="1:35" x14ac:dyDescent="0.25">
      <c r="A417" t="s">
        <v>721</v>
      </c>
      <c r="B417" t="s">
        <v>353</v>
      </c>
      <c r="C417" t="s">
        <v>827</v>
      </c>
      <c r="D417" t="s">
        <v>767</v>
      </c>
      <c r="E417" s="6">
        <v>30.913043478260871</v>
      </c>
      <c r="F417" s="6">
        <v>9.1304347826086953</v>
      </c>
      <c r="G417" s="6">
        <v>3.2608695652173912E-2</v>
      </c>
      <c r="H417" s="6">
        <v>0</v>
      </c>
      <c r="I417" s="6">
        <v>7.6086956521739135E-2</v>
      </c>
      <c r="J417" s="6">
        <v>0</v>
      </c>
      <c r="K417" s="6">
        <v>0.2608695652173913</v>
      </c>
      <c r="L417" s="6">
        <v>1.3478260869565222</v>
      </c>
      <c r="M417" s="6">
        <v>0</v>
      </c>
      <c r="N417" s="6">
        <v>4.6467391304347823</v>
      </c>
      <c r="O417" s="6">
        <f>SUM(NonNurse[[#This Row],[Qualified Social Work Staff Hours]],NonNurse[[#This Row],[Other Social Work Staff Hours]])/NonNurse[[#This Row],[MDS Census]]</f>
        <v>0.1503164556962025</v>
      </c>
      <c r="P417" s="6">
        <v>17.690217391304348</v>
      </c>
      <c r="Q417" s="6">
        <v>1.6467391304347827</v>
      </c>
      <c r="R417" s="6">
        <f>SUM(NonNurse[[#This Row],[Qualified Activities Professional Hours]],NonNurse[[#This Row],[Other Activities Professional Hours]])/NonNurse[[#This Row],[MDS Census]]</f>
        <v>0.62552742616033752</v>
      </c>
      <c r="S417" s="6">
        <v>3.9030434782608698</v>
      </c>
      <c r="T417" s="6">
        <v>3.8703260869565215</v>
      </c>
      <c r="U417" s="6">
        <v>0</v>
      </c>
      <c r="V417" s="6">
        <f>SUM(NonNurse[[#This Row],[Occupational Therapist Hours]],NonNurse[[#This Row],[OT Assistant Hours]],NonNurse[[#This Row],[OT Aide Hours]])/NonNurse[[#This Row],[MDS Census]]</f>
        <v>0.25145921237693392</v>
      </c>
      <c r="W417" s="6">
        <v>3.7891304347826078</v>
      </c>
      <c r="X417" s="6">
        <v>3.6738043478260862</v>
      </c>
      <c r="Y417" s="6">
        <v>0</v>
      </c>
      <c r="Z417" s="6">
        <f>SUM(NonNurse[[#This Row],[Physical Therapist (PT) Hours]],NonNurse[[#This Row],[PT Assistant Hours]],NonNurse[[#This Row],[PT Aide Hours]])/NonNurse[[#This Row],[MDS Census]]</f>
        <v>0.24141701828410683</v>
      </c>
      <c r="AA417" s="6">
        <v>0</v>
      </c>
      <c r="AB417" s="6">
        <v>0</v>
      </c>
      <c r="AC417" s="6">
        <v>0</v>
      </c>
      <c r="AD417" s="6">
        <v>27.144021739130434</v>
      </c>
      <c r="AE417" s="6">
        <v>0</v>
      </c>
      <c r="AF417" s="6">
        <v>0</v>
      </c>
      <c r="AG417" s="6">
        <v>0.22826086956521738</v>
      </c>
      <c r="AH417" s="1">
        <v>395597</v>
      </c>
      <c r="AI417">
        <v>3</v>
      </c>
    </row>
    <row r="418" spans="1:35" x14ac:dyDescent="0.25">
      <c r="A418" t="s">
        <v>721</v>
      </c>
      <c r="B418" t="s">
        <v>189</v>
      </c>
      <c r="C418" t="s">
        <v>892</v>
      </c>
      <c r="D418" t="s">
        <v>767</v>
      </c>
      <c r="E418" s="6">
        <v>76.402173913043484</v>
      </c>
      <c r="F418" s="6">
        <v>4.5652173913043477</v>
      </c>
      <c r="G418" s="6">
        <v>0</v>
      </c>
      <c r="H418" s="6">
        <v>0.57097826086956538</v>
      </c>
      <c r="I418" s="6">
        <v>10.336956521739131</v>
      </c>
      <c r="J418" s="6">
        <v>0</v>
      </c>
      <c r="K418" s="6">
        <v>4.0760869565217392</v>
      </c>
      <c r="L418" s="6">
        <v>1.6422826086956526</v>
      </c>
      <c r="M418" s="6">
        <v>9.2934782608695645</v>
      </c>
      <c r="N418" s="6">
        <v>0</v>
      </c>
      <c r="O418" s="6">
        <f>SUM(NonNurse[[#This Row],[Qualified Social Work Staff Hours]],NonNurse[[#This Row],[Other Social Work Staff Hours]])/NonNurse[[#This Row],[MDS Census]]</f>
        <v>0.12163892445582584</v>
      </c>
      <c r="P418" s="6">
        <v>4.9728260869565215</v>
      </c>
      <c r="Q418" s="6">
        <v>14.220108695652174</v>
      </c>
      <c r="R418" s="6">
        <f>SUM(NonNurse[[#This Row],[Qualified Activities Professional Hours]],NonNurse[[#This Row],[Other Activities Professional Hours]])/NonNurse[[#This Row],[MDS Census]]</f>
        <v>0.25120927585716318</v>
      </c>
      <c r="S418" s="6">
        <v>8.5728260869565229</v>
      </c>
      <c r="T418" s="6">
        <v>4.7221739130434779</v>
      </c>
      <c r="U418" s="6">
        <v>0</v>
      </c>
      <c r="V418" s="6">
        <f>SUM(NonNurse[[#This Row],[Occupational Therapist Hours]],NonNurse[[#This Row],[OT Assistant Hours]],NonNurse[[#This Row],[OT Aide Hours]])/NonNurse[[#This Row],[MDS Census]]</f>
        <v>0.17401337316830276</v>
      </c>
      <c r="W418" s="6">
        <v>11.2054347826087</v>
      </c>
      <c r="X418" s="6">
        <v>8.186304347826086</v>
      </c>
      <c r="Y418" s="6">
        <v>0</v>
      </c>
      <c r="Z418" s="6">
        <f>SUM(NonNurse[[#This Row],[Physical Therapist (PT) Hours]],NonNurse[[#This Row],[PT Assistant Hours]],NonNurse[[#This Row],[PT Aide Hours]])/NonNurse[[#This Row],[MDS Census]]</f>
        <v>0.25381135296628254</v>
      </c>
      <c r="AA418" s="6">
        <v>0</v>
      </c>
      <c r="AB418" s="6">
        <v>0</v>
      </c>
      <c r="AC418" s="6">
        <v>0</v>
      </c>
      <c r="AD418" s="6">
        <v>0</v>
      </c>
      <c r="AE418" s="6">
        <v>0</v>
      </c>
      <c r="AF418" s="6">
        <v>0</v>
      </c>
      <c r="AG418" s="6">
        <v>0</v>
      </c>
      <c r="AH418" s="1">
        <v>395366</v>
      </c>
      <c r="AI418">
        <v>3</v>
      </c>
    </row>
    <row r="419" spans="1:35" x14ac:dyDescent="0.25">
      <c r="A419" t="s">
        <v>721</v>
      </c>
      <c r="B419" t="s">
        <v>23</v>
      </c>
      <c r="C419" t="s">
        <v>900</v>
      </c>
      <c r="D419" t="s">
        <v>768</v>
      </c>
      <c r="E419" s="6">
        <v>91.543478260869563</v>
      </c>
      <c r="F419" s="6">
        <v>4.8913043478260869</v>
      </c>
      <c r="G419" s="6">
        <v>0.28260869565217389</v>
      </c>
      <c r="H419" s="6">
        <v>0.28260869565217389</v>
      </c>
      <c r="I419" s="6">
        <v>1.0543478260869565</v>
      </c>
      <c r="J419" s="6">
        <v>0</v>
      </c>
      <c r="K419" s="6">
        <v>0</v>
      </c>
      <c r="L419" s="6">
        <v>4.9918478260869561</v>
      </c>
      <c r="M419" s="6">
        <v>4.3668478260869561</v>
      </c>
      <c r="N419" s="6">
        <v>19.826086956521738</v>
      </c>
      <c r="O419" s="6">
        <f>SUM(NonNurse[[#This Row],[Qualified Social Work Staff Hours]],NonNurse[[#This Row],[Other Social Work Staff Hours]])/NonNurse[[#This Row],[MDS Census]]</f>
        <v>0.26427808121586321</v>
      </c>
      <c r="P419" s="6">
        <v>4.9211956521739131</v>
      </c>
      <c r="Q419" s="6">
        <v>4.4728260869565215</v>
      </c>
      <c r="R419" s="6">
        <f>SUM(NonNurse[[#This Row],[Qualified Activities Professional Hours]],NonNurse[[#This Row],[Other Activities Professional Hours]])/NonNurse[[#This Row],[MDS Census]]</f>
        <v>0.10261814295891711</v>
      </c>
      <c r="S419" s="6">
        <v>1.9211956521739131</v>
      </c>
      <c r="T419" s="6">
        <v>3.6875</v>
      </c>
      <c r="U419" s="6">
        <v>0</v>
      </c>
      <c r="V419" s="6">
        <f>SUM(NonNurse[[#This Row],[Occupational Therapist Hours]],NonNurse[[#This Row],[OT Assistant Hours]],NonNurse[[#This Row],[OT Aide Hours]])/NonNurse[[#This Row],[MDS Census]]</f>
        <v>6.1268107337924482E-2</v>
      </c>
      <c r="W419" s="6">
        <v>5.2309782608695654</v>
      </c>
      <c r="X419" s="6">
        <v>4.4510869565217392</v>
      </c>
      <c r="Y419" s="6">
        <v>0</v>
      </c>
      <c r="Z419" s="6">
        <f>SUM(NonNurse[[#This Row],[Physical Therapist (PT) Hours]],NonNurse[[#This Row],[PT Assistant Hours]],NonNurse[[#This Row],[PT Aide Hours]])/NonNurse[[#This Row],[MDS Census]]</f>
        <v>0.10576466397530278</v>
      </c>
      <c r="AA419" s="6">
        <v>0</v>
      </c>
      <c r="AB419" s="6">
        <v>0</v>
      </c>
      <c r="AC419" s="6">
        <v>0</v>
      </c>
      <c r="AD419" s="6">
        <v>0</v>
      </c>
      <c r="AE419" s="6">
        <v>0</v>
      </c>
      <c r="AF419" s="6">
        <v>0</v>
      </c>
      <c r="AG419" s="6">
        <v>0</v>
      </c>
      <c r="AH419" s="1">
        <v>395011</v>
      </c>
      <c r="AI419">
        <v>3</v>
      </c>
    </row>
    <row r="420" spans="1:35" x14ac:dyDescent="0.25">
      <c r="A420" t="s">
        <v>721</v>
      </c>
      <c r="B420" t="s">
        <v>139</v>
      </c>
      <c r="C420" t="s">
        <v>802</v>
      </c>
      <c r="D420" t="s">
        <v>758</v>
      </c>
      <c r="E420" s="6">
        <v>328.8478260869565</v>
      </c>
      <c r="F420" s="6">
        <v>14.858695652173912</v>
      </c>
      <c r="G420" s="6">
        <v>1.4130434782608696</v>
      </c>
      <c r="H420" s="6">
        <v>0</v>
      </c>
      <c r="I420" s="6">
        <v>11.739130434782609</v>
      </c>
      <c r="J420" s="6">
        <v>0</v>
      </c>
      <c r="K420" s="6">
        <v>0</v>
      </c>
      <c r="L420" s="6">
        <v>9.8460869565217415</v>
      </c>
      <c r="M420" s="6">
        <v>23.798152173913053</v>
      </c>
      <c r="N420" s="6">
        <v>0</v>
      </c>
      <c r="O420" s="6">
        <f>SUM(NonNurse[[#This Row],[Qualified Social Work Staff Hours]],NonNurse[[#This Row],[Other Social Work Staff Hours]])/NonNurse[[#This Row],[MDS Census]]</f>
        <v>7.2368281880082E-2</v>
      </c>
      <c r="P420" s="6">
        <v>0</v>
      </c>
      <c r="Q420" s="6">
        <v>21.73391304347826</v>
      </c>
      <c r="R420" s="6">
        <f>SUM(NonNurse[[#This Row],[Qualified Activities Professional Hours]],NonNurse[[#This Row],[Other Activities Professional Hours]])/NonNurse[[#This Row],[MDS Census]]</f>
        <v>6.6091095392344812E-2</v>
      </c>
      <c r="S420" s="6">
        <v>14.518913043478259</v>
      </c>
      <c r="T420" s="6">
        <v>0</v>
      </c>
      <c r="U420" s="6">
        <v>23.771739130434781</v>
      </c>
      <c r="V420" s="6">
        <f>SUM(NonNurse[[#This Row],[Occupational Therapist Hours]],NonNurse[[#This Row],[OT Assistant Hours]],NonNurse[[#This Row],[OT Aide Hours]])/NonNurse[[#This Row],[MDS Census]]</f>
        <v>0.11643881800753618</v>
      </c>
      <c r="W420" s="6">
        <v>12.44945652173913</v>
      </c>
      <c r="X420" s="6">
        <v>0.17608695652173911</v>
      </c>
      <c r="Y420" s="6">
        <v>18.630434782608695</v>
      </c>
      <c r="Z420" s="6">
        <f>SUM(NonNurse[[#This Row],[Physical Therapist (PT) Hours]],NonNurse[[#This Row],[PT Assistant Hours]],NonNurse[[#This Row],[PT Aide Hours]])/NonNurse[[#This Row],[MDS Census]]</f>
        <v>9.5046935942354735E-2</v>
      </c>
      <c r="AA420" s="6">
        <v>0</v>
      </c>
      <c r="AB420" s="6">
        <v>5.3043478260869561</v>
      </c>
      <c r="AC420" s="6">
        <v>0</v>
      </c>
      <c r="AD420" s="6">
        <v>0</v>
      </c>
      <c r="AE420" s="6">
        <v>0.27173913043478259</v>
      </c>
      <c r="AF420" s="6">
        <v>0</v>
      </c>
      <c r="AG420" s="6">
        <v>0</v>
      </c>
      <c r="AH420" s="1">
        <v>395290</v>
      </c>
      <c r="AI420">
        <v>3</v>
      </c>
    </row>
    <row r="421" spans="1:35" x14ac:dyDescent="0.25">
      <c r="A421" t="s">
        <v>721</v>
      </c>
      <c r="B421" t="s">
        <v>185</v>
      </c>
      <c r="C421" t="s">
        <v>889</v>
      </c>
      <c r="D421" t="s">
        <v>763</v>
      </c>
      <c r="E421" s="6">
        <v>199.78260869565219</v>
      </c>
      <c r="F421" s="6">
        <v>4.8097826086956523</v>
      </c>
      <c r="G421" s="6">
        <v>1.0597826086956521</v>
      </c>
      <c r="H421" s="6">
        <v>8.0760869565217384</v>
      </c>
      <c r="I421" s="6">
        <v>5.8804347826086953</v>
      </c>
      <c r="J421" s="6">
        <v>0</v>
      </c>
      <c r="K421" s="6">
        <v>0</v>
      </c>
      <c r="L421" s="6">
        <v>6.8967391304347823</v>
      </c>
      <c r="M421" s="6">
        <v>19.565217391304348</v>
      </c>
      <c r="N421" s="6">
        <v>3.2608695652173911</v>
      </c>
      <c r="O421" s="6">
        <f>SUM(NonNurse[[#This Row],[Qualified Social Work Staff Hours]],NonNurse[[#This Row],[Other Social Work Staff Hours]])/NonNurse[[#This Row],[MDS Census]]</f>
        <v>0.11425462459194775</v>
      </c>
      <c r="P421" s="6">
        <v>4.2092391304347823</v>
      </c>
      <c r="Q421" s="6">
        <v>39.854565217391311</v>
      </c>
      <c r="R421" s="6">
        <f>SUM(NonNurse[[#This Row],[Qualified Activities Professional Hours]],NonNurse[[#This Row],[Other Activities Professional Hours]])/NonNurse[[#This Row],[MDS Census]]</f>
        <v>0.22055875952121873</v>
      </c>
      <c r="S421" s="6">
        <v>4.7554347826086953</v>
      </c>
      <c r="T421" s="6">
        <v>5.0625</v>
      </c>
      <c r="U421" s="6">
        <v>0</v>
      </c>
      <c r="V421" s="6">
        <f>SUM(NonNurse[[#This Row],[Occupational Therapist Hours]],NonNurse[[#This Row],[OT Assistant Hours]],NonNurse[[#This Row],[OT Aide Hours]])/NonNurse[[#This Row],[MDS Census]]</f>
        <v>4.9143090315560384E-2</v>
      </c>
      <c r="W421" s="6">
        <v>10.038043478260869</v>
      </c>
      <c r="X421" s="6">
        <v>3.785326086956522</v>
      </c>
      <c r="Y421" s="6">
        <v>0</v>
      </c>
      <c r="Z421" s="6">
        <f>SUM(NonNurse[[#This Row],[Physical Therapist (PT) Hours]],NonNurse[[#This Row],[PT Assistant Hours]],NonNurse[[#This Row],[PT Aide Hours]])/NonNurse[[#This Row],[MDS Census]]</f>
        <v>6.919205658324265E-2</v>
      </c>
      <c r="AA421" s="6">
        <v>0</v>
      </c>
      <c r="AB421" s="6">
        <v>4.2934782608695654</v>
      </c>
      <c r="AC421" s="6">
        <v>0</v>
      </c>
      <c r="AD421" s="6">
        <v>0</v>
      </c>
      <c r="AE421" s="6">
        <v>0</v>
      </c>
      <c r="AF421" s="6">
        <v>0</v>
      </c>
      <c r="AG421" s="6">
        <v>0</v>
      </c>
      <c r="AH421" s="1">
        <v>395361</v>
      </c>
      <c r="AI421">
        <v>3</v>
      </c>
    </row>
    <row r="422" spans="1:35" x14ac:dyDescent="0.25">
      <c r="A422" t="s">
        <v>721</v>
      </c>
      <c r="B422" t="s">
        <v>279</v>
      </c>
      <c r="C422" t="s">
        <v>1022</v>
      </c>
      <c r="D422" t="s">
        <v>743</v>
      </c>
      <c r="E422" s="6">
        <v>90.782608695652172</v>
      </c>
      <c r="F422" s="6">
        <v>4.9565217391304346</v>
      </c>
      <c r="G422" s="6">
        <v>0.70652173913043481</v>
      </c>
      <c r="H422" s="6">
        <v>0.70652173913043481</v>
      </c>
      <c r="I422" s="6">
        <v>4.9130434782608692</v>
      </c>
      <c r="J422" s="6">
        <v>0</v>
      </c>
      <c r="K422" s="6">
        <v>1.548913043478261</v>
      </c>
      <c r="L422" s="6">
        <v>8.7518478260869603</v>
      </c>
      <c r="M422" s="6">
        <v>0</v>
      </c>
      <c r="N422" s="6">
        <v>12.823369565217391</v>
      </c>
      <c r="O422" s="6">
        <f>SUM(NonNurse[[#This Row],[Qualified Social Work Staff Hours]],NonNurse[[#This Row],[Other Social Work Staff Hours]])/NonNurse[[#This Row],[MDS Census]]</f>
        <v>0.14125359195402298</v>
      </c>
      <c r="P422" s="6">
        <v>0</v>
      </c>
      <c r="Q422" s="6">
        <v>0</v>
      </c>
      <c r="R422" s="6">
        <f>SUM(NonNurse[[#This Row],[Qualified Activities Professional Hours]],NonNurse[[#This Row],[Other Activities Professional Hours]])/NonNurse[[#This Row],[MDS Census]]</f>
        <v>0</v>
      </c>
      <c r="S422" s="6">
        <v>9.3682608695652174</v>
      </c>
      <c r="T422" s="6">
        <v>4.993586956521737</v>
      </c>
      <c r="U422" s="6">
        <v>0</v>
      </c>
      <c r="V422" s="6">
        <f>SUM(NonNurse[[#This Row],[Occupational Therapist Hours]],NonNurse[[#This Row],[OT Assistant Hours]],NonNurse[[#This Row],[OT Aide Hours]])/NonNurse[[#This Row],[MDS Census]]</f>
        <v>0.15820043103448275</v>
      </c>
      <c r="W422" s="6">
        <v>9.615434782608693</v>
      </c>
      <c r="X422" s="6">
        <v>8.8313043478260891</v>
      </c>
      <c r="Y422" s="6">
        <v>0</v>
      </c>
      <c r="Z422" s="6">
        <f>SUM(NonNurse[[#This Row],[Physical Therapist (PT) Hours]],NonNurse[[#This Row],[PT Assistant Hours]],NonNurse[[#This Row],[PT Aide Hours]])/NonNurse[[#This Row],[MDS Census]]</f>
        <v>0.20319683908045977</v>
      </c>
      <c r="AA422" s="6">
        <v>0.91304347826086951</v>
      </c>
      <c r="AB422" s="6">
        <v>28.847826086956523</v>
      </c>
      <c r="AC422" s="6">
        <v>0</v>
      </c>
      <c r="AD422" s="6">
        <v>0</v>
      </c>
      <c r="AE422" s="6">
        <v>0</v>
      </c>
      <c r="AF422" s="6">
        <v>0</v>
      </c>
      <c r="AG422" s="6">
        <v>0.70652173913043481</v>
      </c>
      <c r="AH422" s="1">
        <v>395491</v>
      </c>
      <c r="AI422">
        <v>3</v>
      </c>
    </row>
    <row r="423" spans="1:35" x14ac:dyDescent="0.25">
      <c r="A423" t="s">
        <v>721</v>
      </c>
      <c r="B423" t="s">
        <v>482</v>
      </c>
      <c r="C423" t="s">
        <v>1078</v>
      </c>
      <c r="D423" t="s">
        <v>761</v>
      </c>
      <c r="E423" s="6">
        <v>77.25</v>
      </c>
      <c r="F423" s="6">
        <v>0</v>
      </c>
      <c r="G423" s="6">
        <v>9.5108695652173919E-2</v>
      </c>
      <c r="H423" s="6">
        <v>0</v>
      </c>
      <c r="I423" s="6">
        <v>3.2717391304347827</v>
      </c>
      <c r="J423" s="6">
        <v>0</v>
      </c>
      <c r="K423" s="6">
        <v>0</v>
      </c>
      <c r="L423" s="6">
        <v>4.3516304347826091</v>
      </c>
      <c r="M423" s="6">
        <v>10</v>
      </c>
      <c r="N423" s="6">
        <v>0</v>
      </c>
      <c r="O423" s="6">
        <f>SUM(NonNurse[[#This Row],[Qualified Social Work Staff Hours]],NonNurse[[#This Row],[Other Social Work Staff Hours]])/NonNurse[[#This Row],[MDS Census]]</f>
        <v>0.12944983818770225</v>
      </c>
      <c r="P423" s="6">
        <v>0</v>
      </c>
      <c r="Q423" s="6">
        <v>0</v>
      </c>
      <c r="R423" s="6">
        <f>SUM(NonNurse[[#This Row],[Qualified Activities Professional Hours]],NonNurse[[#This Row],[Other Activities Professional Hours]])/NonNurse[[#This Row],[MDS Census]]</f>
        <v>0</v>
      </c>
      <c r="S423" s="6">
        <v>5.3820652173913039</v>
      </c>
      <c r="T423" s="6">
        <v>4.3548913043478255</v>
      </c>
      <c r="U423" s="6">
        <v>0</v>
      </c>
      <c r="V423" s="6">
        <f>SUM(NonNurse[[#This Row],[Occupational Therapist Hours]],NonNurse[[#This Row],[OT Assistant Hours]],NonNurse[[#This Row],[OT Aide Hours]])/NonNurse[[#This Row],[MDS Census]]</f>
        <v>0.12604474461798226</v>
      </c>
      <c r="W423" s="6">
        <v>4.9872826086956517</v>
      </c>
      <c r="X423" s="6">
        <v>6.2694565217391292</v>
      </c>
      <c r="Y423" s="6">
        <v>0</v>
      </c>
      <c r="Z423" s="6">
        <f>SUM(NonNurse[[#This Row],[Physical Therapist (PT) Hours]],NonNurse[[#This Row],[PT Assistant Hours]],NonNurse[[#This Row],[PT Aide Hours]])/NonNurse[[#This Row],[MDS Census]]</f>
        <v>0.14571830589559587</v>
      </c>
      <c r="AA423" s="6">
        <v>0</v>
      </c>
      <c r="AB423" s="6">
        <v>33.358695652173914</v>
      </c>
      <c r="AC423" s="6">
        <v>0</v>
      </c>
      <c r="AD423" s="6">
        <v>0</v>
      </c>
      <c r="AE423" s="6">
        <v>0</v>
      </c>
      <c r="AF423" s="6">
        <v>0</v>
      </c>
      <c r="AG423" s="6">
        <v>0</v>
      </c>
      <c r="AH423" s="1">
        <v>395786</v>
      </c>
      <c r="AI423">
        <v>3</v>
      </c>
    </row>
    <row r="424" spans="1:35" x14ac:dyDescent="0.25">
      <c r="A424" t="s">
        <v>721</v>
      </c>
      <c r="B424" t="s">
        <v>200</v>
      </c>
      <c r="C424" t="s">
        <v>894</v>
      </c>
      <c r="D424" t="s">
        <v>778</v>
      </c>
      <c r="E424" s="6">
        <v>172.09782608695653</v>
      </c>
      <c r="F424" s="6">
        <v>50.989130434782609</v>
      </c>
      <c r="G424" s="6">
        <v>0</v>
      </c>
      <c r="H424" s="6">
        <v>0</v>
      </c>
      <c r="I424" s="6">
        <v>2.6304347826086958</v>
      </c>
      <c r="J424" s="6">
        <v>0</v>
      </c>
      <c r="K424" s="6">
        <v>0</v>
      </c>
      <c r="L424" s="6">
        <v>10.874130434782609</v>
      </c>
      <c r="M424" s="6">
        <v>17.108695652173914</v>
      </c>
      <c r="N424" s="6">
        <v>0</v>
      </c>
      <c r="O424" s="6">
        <f>SUM(NonNurse[[#This Row],[Qualified Social Work Staff Hours]],NonNurse[[#This Row],[Other Social Work Staff Hours]])/NonNurse[[#This Row],[MDS Census]]</f>
        <v>9.9412619213036069E-2</v>
      </c>
      <c r="P424" s="6">
        <v>0</v>
      </c>
      <c r="Q424" s="6">
        <v>34</v>
      </c>
      <c r="R424" s="6">
        <f>SUM(NonNurse[[#This Row],[Qualified Activities Professional Hours]],NonNurse[[#This Row],[Other Activities Professional Hours]])/NonNurse[[#This Row],[MDS Census]]</f>
        <v>0.19756205393797763</v>
      </c>
      <c r="S424" s="6">
        <v>10.222391304347829</v>
      </c>
      <c r="T424" s="6">
        <v>12.557500000000003</v>
      </c>
      <c r="U424" s="6">
        <v>0</v>
      </c>
      <c r="V424" s="6">
        <f>SUM(NonNurse[[#This Row],[Occupational Therapist Hours]],NonNurse[[#This Row],[OT Assistant Hours]],NonNurse[[#This Row],[OT Aide Hours]])/NonNurse[[#This Row],[MDS Census]]</f>
        <v>0.13236594454620099</v>
      </c>
      <c r="W424" s="6">
        <v>16.532499999999999</v>
      </c>
      <c r="X424" s="6">
        <v>12.192934782608701</v>
      </c>
      <c r="Y424" s="6">
        <v>0</v>
      </c>
      <c r="Z424" s="6">
        <f>SUM(NonNurse[[#This Row],[Physical Therapist (PT) Hours]],NonNurse[[#This Row],[PT Assistant Hours]],NonNurse[[#This Row],[PT Aide Hours]])/NonNurse[[#This Row],[MDS Census]]</f>
        <v>0.16691340870334115</v>
      </c>
      <c r="AA424" s="6">
        <v>0</v>
      </c>
      <c r="AB424" s="6">
        <v>0</v>
      </c>
      <c r="AC424" s="6">
        <v>0</v>
      </c>
      <c r="AD424" s="6">
        <v>0</v>
      </c>
      <c r="AE424" s="6">
        <v>0</v>
      </c>
      <c r="AF424" s="6">
        <v>0</v>
      </c>
      <c r="AG424" s="6">
        <v>0</v>
      </c>
      <c r="AH424" s="1">
        <v>395384</v>
      </c>
      <c r="AI424">
        <v>3</v>
      </c>
    </row>
    <row r="425" spans="1:35" x14ac:dyDescent="0.25">
      <c r="A425" t="s">
        <v>721</v>
      </c>
      <c r="B425" t="s">
        <v>170</v>
      </c>
      <c r="C425" t="s">
        <v>947</v>
      </c>
      <c r="D425" t="s">
        <v>784</v>
      </c>
      <c r="E425" s="6">
        <v>102.48913043478261</v>
      </c>
      <c r="F425" s="6">
        <v>0</v>
      </c>
      <c r="G425" s="6">
        <v>0</v>
      </c>
      <c r="H425" s="6">
        <v>0</v>
      </c>
      <c r="I425" s="6">
        <v>4.6086956521739131</v>
      </c>
      <c r="J425" s="6">
        <v>0</v>
      </c>
      <c r="K425" s="6">
        <v>0</v>
      </c>
      <c r="L425" s="6">
        <v>3.019565217391305</v>
      </c>
      <c r="M425" s="6">
        <v>4.8945652173913077</v>
      </c>
      <c r="N425" s="6">
        <v>0</v>
      </c>
      <c r="O425" s="6">
        <f>SUM(NonNurse[[#This Row],[Qualified Social Work Staff Hours]],NonNurse[[#This Row],[Other Social Work Staff Hours]])/NonNurse[[#This Row],[MDS Census]]</f>
        <v>4.7756920139993671E-2</v>
      </c>
      <c r="P425" s="6">
        <v>5.3913043478260869</v>
      </c>
      <c r="Q425" s="6">
        <v>3.2695652173913046</v>
      </c>
      <c r="R425" s="6">
        <f>SUM(NonNurse[[#This Row],[Qualified Activities Professional Hours]],NonNurse[[#This Row],[Other Activities Professional Hours]])/NonNurse[[#This Row],[MDS Census]]</f>
        <v>8.4505249761374482E-2</v>
      </c>
      <c r="S425" s="6">
        <v>10.989130434782604</v>
      </c>
      <c r="T425" s="6">
        <v>0.2</v>
      </c>
      <c r="U425" s="6">
        <v>0</v>
      </c>
      <c r="V425" s="6">
        <f>SUM(NonNurse[[#This Row],[Occupational Therapist Hours]],NonNurse[[#This Row],[OT Assistant Hours]],NonNurse[[#This Row],[OT Aide Hours]])/NonNurse[[#This Row],[MDS Census]]</f>
        <v>0.10917382543217727</v>
      </c>
      <c r="W425" s="6">
        <v>6.502173913043479</v>
      </c>
      <c r="X425" s="6">
        <v>5.1195652173913073</v>
      </c>
      <c r="Y425" s="6">
        <v>0</v>
      </c>
      <c r="Z425" s="6">
        <f>SUM(NonNurse[[#This Row],[Physical Therapist (PT) Hours]],NonNurse[[#This Row],[PT Assistant Hours]],NonNurse[[#This Row],[PT Aide Hours]])/NonNurse[[#This Row],[MDS Census]]</f>
        <v>0.11339484568883236</v>
      </c>
      <c r="AA425" s="6">
        <v>0</v>
      </c>
      <c r="AB425" s="6">
        <v>0</v>
      </c>
      <c r="AC425" s="6">
        <v>0</v>
      </c>
      <c r="AD425" s="6">
        <v>0</v>
      </c>
      <c r="AE425" s="6">
        <v>0</v>
      </c>
      <c r="AF425" s="6">
        <v>0</v>
      </c>
      <c r="AG425" s="6">
        <v>0</v>
      </c>
      <c r="AH425" s="1">
        <v>395344</v>
      </c>
      <c r="AI425">
        <v>3</v>
      </c>
    </row>
    <row r="426" spans="1:35" x14ac:dyDescent="0.25">
      <c r="A426" t="s">
        <v>721</v>
      </c>
      <c r="B426" t="s">
        <v>229</v>
      </c>
      <c r="C426" t="s">
        <v>1004</v>
      </c>
      <c r="D426" t="s">
        <v>737</v>
      </c>
      <c r="E426" s="6">
        <v>82.391304347826093</v>
      </c>
      <c r="F426" s="6">
        <v>4.4347826086956523</v>
      </c>
      <c r="G426" s="6">
        <v>0.84782608695652173</v>
      </c>
      <c r="H426" s="6">
        <v>0.52173913043478259</v>
      </c>
      <c r="I426" s="6">
        <v>0</v>
      </c>
      <c r="J426" s="6">
        <v>0</v>
      </c>
      <c r="K426" s="6">
        <v>0</v>
      </c>
      <c r="L426" s="6">
        <v>0.9375</v>
      </c>
      <c r="M426" s="6">
        <v>0</v>
      </c>
      <c r="N426" s="6">
        <v>3.597826086956522</v>
      </c>
      <c r="O426" s="6">
        <f>SUM(NonNurse[[#This Row],[Qualified Social Work Staff Hours]],NonNurse[[#This Row],[Other Social Work Staff Hours]])/NonNurse[[#This Row],[MDS Census]]</f>
        <v>4.366754617414248E-2</v>
      </c>
      <c r="P426" s="6">
        <v>3.2880434782608696</v>
      </c>
      <c r="Q426" s="6">
        <v>4.4266304347826084</v>
      </c>
      <c r="R426" s="6">
        <f>SUM(NonNurse[[#This Row],[Qualified Activities Professional Hours]],NonNurse[[#This Row],[Other Activities Professional Hours]])/NonNurse[[#This Row],[MDS Census]]</f>
        <v>9.3634564643799462E-2</v>
      </c>
      <c r="S426" s="6">
        <v>4.9565217391304346</v>
      </c>
      <c r="T426" s="6">
        <v>9.9157608695652169</v>
      </c>
      <c r="U426" s="6">
        <v>0</v>
      </c>
      <c r="V426" s="6">
        <f>SUM(NonNurse[[#This Row],[Occupational Therapist Hours]],NonNurse[[#This Row],[OT Assistant Hours]],NonNurse[[#This Row],[OT Aide Hours]])/NonNurse[[#This Row],[MDS Census]]</f>
        <v>0.18050791556728232</v>
      </c>
      <c r="W426" s="6">
        <v>3.2445652173913042</v>
      </c>
      <c r="X426" s="6">
        <v>6.2065217391304346</v>
      </c>
      <c r="Y426" s="6">
        <v>0</v>
      </c>
      <c r="Z426" s="6">
        <f>SUM(NonNurse[[#This Row],[Physical Therapist (PT) Hours]],NonNurse[[#This Row],[PT Assistant Hours]],NonNurse[[#This Row],[PT Aide Hours]])/NonNurse[[#This Row],[MDS Census]]</f>
        <v>0.11470976253298151</v>
      </c>
      <c r="AA426" s="6">
        <v>0</v>
      </c>
      <c r="AB426" s="6">
        <v>0</v>
      </c>
      <c r="AC426" s="6">
        <v>0</v>
      </c>
      <c r="AD426" s="6">
        <v>0</v>
      </c>
      <c r="AE426" s="6">
        <v>2.7717391304347827</v>
      </c>
      <c r="AF426" s="6">
        <v>0</v>
      </c>
      <c r="AG426" s="6">
        <v>0</v>
      </c>
      <c r="AH426" s="1">
        <v>395426</v>
      </c>
      <c r="AI426">
        <v>3</v>
      </c>
    </row>
    <row r="427" spans="1:35" x14ac:dyDescent="0.25">
      <c r="A427" t="s">
        <v>721</v>
      </c>
      <c r="B427" t="s">
        <v>337</v>
      </c>
      <c r="C427" t="s">
        <v>829</v>
      </c>
      <c r="D427" t="s">
        <v>738</v>
      </c>
      <c r="E427" s="6">
        <v>216.65217391304347</v>
      </c>
      <c r="F427" s="6">
        <v>10</v>
      </c>
      <c r="G427" s="6">
        <v>0</v>
      </c>
      <c r="H427" s="6">
        <v>0</v>
      </c>
      <c r="I427" s="6">
        <v>0</v>
      </c>
      <c r="J427" s="6">
        <v>0</v>
      </c>
      <c r="K427" s="6">
        <v>0</v>
      </c>
      <c r="L427" s="6">
        <v>10.003152173913044</v>
      </c>
      <c r="M427" s="6">
        <v>5.1304347826086953</v>
      </c>
      <c r="N427" s="6">
        <v>6.4669565217391325</v>
      </c>
      <c r="O427" s="6">
        <f>SUM(NonNurse[[#This Row],[Qualified Social Work Staff Hours]],NonNurse[[#This Row],[Other Social Work Staff Hours]])/NonNurse[[#This Row],[MDS Census]]</f>
        <v>5.3530002006823202E-2</v>
      </c>
      <c r="P427" s="6">
        <v>5.3260869565217392</v>
      </c>
      <c r="Q427" s="6">
        <v>39.127065217391312</v>
      </c>
      <c r="R427" s="6">
        <f>SUM(NonNurse[[#This Row],[Qualified Activities Professional Hours]],NonNurse[[#This Row],[Other Activities Professional Hours]])/NonNurse[[#This Row],[MDS Census]]</f>
        <v>0.20518211920529808</v>
      </c>
      <c r="S427" s="6">
        <v>9.0992391304347819</v>
      </c>
      <c r="T427" s="6">
        <v>10.522173913043479</v>
      </c>
      <c r="U427" s="6">
        <v>0</v>
      </c>
      <c r="V427" s="6">
        <f>SUM(NonNurse[[#This Row],[Occupational Therapist Hours]],NonNurse[[#This Row],[OT Assistant Hours]],NonNurse[[#This Row],[OT Aide Hours]])/NonNurse[[#This Row],[MDS Census]]</f>
        <v>9.0566425847882812E-2</v>
      </c>
      <c r="W427" s="6">
        <v>15.729239130434784</v>
      </c>
      <c r="X427" s="6">
        <v>21.470326086956515</v>
      </c>
      <c r="Y427" s="6">
        <v>0</v>
      </c>
      <c r="Z427" s="6">
        <f>SUM(NonNurse[[#This Row],[Physical Therapist (PT) Hours]],NonNurse[[#This Row],[PT Assistant Hours]],NonNurse[[#This Row],[PT Aide Hours]])/NonNurse[[#This Row],[MDS Census]]</f>
        <v>0.17170178607264697</v>
      </c>
      <c r="AA427" s="6">
        <v>0</v>
      </c>
      <c r="AB427" s="6">
        <v>0</v>
      </c>
      <c r="AC427" s="6">
        <v>0</v>
      </c>
      <c r="AD427" s="6">
        <v>0</v>
      </c>
      <c r="AE427" s="6">
        <v>0</v>
      </c>
      <c r="AF427" s="6">
        <v>0</v>
      </c>
      <c r="AG427" s="6">
        <v>0</v>
      </c>
      <c r="AH427" s="1">
        <v>395577</v>
      </c>
      <c r="AI427">
        <v>3</v>
      </c>
    </row>
    <row r="428" spans="1:35" x14ac:dyDescent="0.25">
      <c r="A428" t="s">
        <v>721</v>
      </c>
      <c r="B428" t="s">
        <v>456</v>
      </c>
      <c r="C428" t="s">
        <v>881</v>
      </c>
      <c r="D428" t="s">
        <v>774</v>
      </c>
      <c r="E428" s="6">
        <v>18.086956521739129</v>
      </c>
      <c r="F428" s="6">
        <v>0</v>
      </c>
      <c r="G428" s="6">
        <v>4.0217391304347823</v>
      </c>
      <c r="H428" s="6">
        <v>0.64663043478260851</v>
      </c>
      <c r="I428" s="6">
        <v>0.52173913043478259</v>
      </c>
      <c r="J428" s="6">
        <v>0</v>
      </c>
      <c r="K428" s="6">
        <v>0</v>
      </c>
      <c r="L428" s="6">
        <v>1.1630434782608696</v>
      </c>
      <c r="M428" s="6">
        <v>5.1304347826086953</v>
      </c>
      <c r="N428" s="6">
        <v>0</v>
      </c>
      <c r="O428" s="6">
        <f>SUM(NonNurse[[#This Row],[Qualified Social Work Staff Hours]],NonNurse[[#This Row],[Other Social Work Staff Hours]])/NonNurse[[#This Row],[MDS Census]]</f>
        <v>0.28365384615384615</v>
      </c>
      <c r="P428" s="6">
        <v>2.6086956521739131</v>
      </c>
      <c r="Q428" s="6">
        <v>0</v>
      </c>
      <c r="R428" s="6">
        <f>SUM(NonNurse[[#This Row],[Qualified Activities Professional Hours]],NonNurse[[#This Row],[Other Activities Professional Hours]])/NonNurse[[#This Row],[MDS Census]]</f>
        <v>0.14423076923076925</v>
      </c>
      <c r="S428" s="6">
        <v>11.673913043478262</v>
      </c>
      <c r="T428" s="6">
        <v>5.1277173913043477</v>
      </c>
      <c r="U428" s="6">
        <v>0</v>
      </c>
      <c r="V428" s="6">
        <f>SUM(NonNurse[[#This Row],[Occupational Therapist Hours]],NonNurse[[#This Row],[OT Assistant Hours]],NonNurse[[#This Row],[OT Aide Hours]])/NonNurse[[#This Row],[MDS Census]]</f>
        <v>0.92893629807692313</v>
      </c>
      <c r="W428" s="6">
        <v>12.085652173913045</v>
      </c>
      <c r="X428" s="6">
        <v>0.60869565217391308</v>
      </c>
      <c r="Y428" s="6">
        <v>0</v>
      </c>
      <c r="Z428" s="6">
        <f>SUM(NonNurse[[#This Row],[Physical Therapist (PT) Hours]],NonNurse[[#This Row],[PT Assistant Hours]],NonNurse[[#This Row],[PT Aide Hours]])/NonNurse[[#This Row],[MDS Census]]</f>
        <v>0.7018509615384616</v>
      </c>
      <c r="AA428" s="6">
        <v>0</v>
      </c>
      <c r="AB428" s="6">
        <v>0</v>
      </c>
      <c r="AC428" s="6">
        <v>0</v>
      </c>
      <c r="AD428" s="6">
        <v>0</v>
      </c>
      <c r="AE428" s="6">
        <v>0</v>
      </c>
      <c r="AF428" s="6">
        <v>0</v>
      </c>
      <c r="AG428" s="6">
        <v>0</v>
      </c>
      <c r="AH428" s="1">
        <v>395749</v>
      </c>
      <c r="AI428">
        <v>3</v>
      </c>
    </row>
    <row r="429" spans="1:35" x14ac:dyDescent="0.25">
      <c r="A429" t="s">
        <v>721</v>
      </c>
      <c r="B429" t="s">
        <v>304</v>
      </c>
      <c r="C429" t="s">
        <v>912</v>
      </c>
      <c r="D429" t="s">
        <v>771</v>
      </c>
      <c r="E429" s="6">
        <v>63.021739130434781</v>
      </c>
      <c r="F429" s="6">
        <v>5.1304347826086953</v>
      </c>
      <c r="G429" s="6">
        <v>0</v>
      </c>
      <c r="H429" s="6">
        <v>0</v>
      </c>
      <c r="I429" s="6">
        <v>3.3043478260869565</v>
      </c>
      <c r="J429" s="6">
        <v>0</v>
      </c>
      <c r="K429" s="6">
        <v>0</v>
      </c>
      <c r="L429" s="6">
        <v>4.8247826086956511</v>
      </c>
      <c r="M429" s="6">
        <v>4.7826086956521738</v>
      </c>
      <c r="N429" s="6">
        <v>0</v>
      </c>
      <c r="O429" s="6">
        <f>SUM(NonNurse[[#This Row],[Qualified Social Work Staff Hours]],NonNurse[[#This Row],[Other Social Work Staff Hours]])/NonNurse[[#This Row],[MDS Census]]</f>
        <v>7.5888237323214897E-2</v>
      </c>
      <c r="P429" s="6">
        <v>9.3451086956521738</v>
      </c>
      <c r="Q429" s="6">
        <v>5.1521739130434785</v>
      </c>
      <c r="R429" s="6">
        <f>SUM(NonNurse[[#This Row],[Qualified Activities Professional Hours]],NonNurse[[#This Row],[Other Activities Professional Hours]])/NonNurse[[#This Row],[MDS Census]]</f>
        <v>0.23003621938599517</v>
      </c>
      <c r="S429" s="6">
        <v>10.610978260869564</v>
      </c>
      <c r="T429" s="6">
        <v>11.580108695652173</v>
      </c>
      <c r="U429" s="6">
        <v>0</v>
      </c>
      <c r="V429" s="6">
        <f>SUM(NonNurse[[#This Row],[Occupational Therapist Hours]],NonNurse[[#This Row],[OT Assistant Hours]],NonNurse[[#This Row],[OT Aide Hours]])/NonNurse[[#This Row],[MDS Census]]</f>
        <v>0.35211797171438425</v>
      </c>
      <c r="W429" s="6">
        <v>8.0221739130434777</v>
      </c>
      <c r="X429" s="6">
        <v>11.966521739130435</v>
      </c>
      <c r="Y429" s="6">
        <v>3.6630434782608696</v>
      </c>
      <c r="Z429" s="6">
        <f>SUM(NonNurse[[#This Row],[Physical Therapist (PT) Hours]],NonNurse[[#This Row],[PT Assistant Hours]],NonNurse[[#This Row],[PT Aide Hours]])/NonNurse[[#This Row],[MDS Census]]</f>
        <v>0.3752949292859607</v>
      </c>
      <c r="AA429" s="6">
        <v>0</v>
      </c>
      <c r="AB429" s="6">
        <v>0</v>
      </c>
      <c r="AC429" s="6">
        <v>0</v>
      </c>
      <c r="AD429" s="6">
        <v>0</v>
      </c>
      <c r="AE429" s="6">
        <v>0</v>
      </c>
      <c r="AF429" s="6">
        <v>0</v>
      </c>
      <c r="AG429" s="6">
        <v>0</v>
      </c>
      <c r="AH429" s="1">
        <v>395530</v>
      </c>
      <c r="AI429">
        <v>3</v>
      </c>
    </row>
    <row r="430" spans="1:35" x14ac:dyDescent="0.25">
      <c r="A430" t="s">
        <v>721</v>
      </c>
      <c r="B430" t="s">
        <v>637</v>
      </c>
      <c r="C430" t="s">
        <v>1120</v>
      </c>
      <c r="D430" t="s">
        <v>778</v>
      </c>
      <c r="E430" s="6">
        <v>21.978260869565219</v>
      </c>
      <c r="F430" s="6">
        <v>0</v>
      </c>
      <c r="G430" s="6">
        <v>1.7391304347826086</v>
      </c>
      <c r="H430" s="6">
        <v>0.1358695652173913</v>
      </c>
      <c r="I430" s="6">
        <v>2.7934782608695654</v>
      </c>
      <c r="J430" s="6">
        <v>0</v>
      </c>
      <c r="K430" s="6">
        <v>0</v>
      </c>
      <c r="L430" s="6">
        <v>4.2317391304347831</v>
      </c>
      <c r="M430" s="6">
        <v>0</v>
      </c>
      <c r="N430" s="6">
        <v>0</v>
      </c>
      <c r="O430" s="6">
        <f>SUM(NonNurse[[#This Row],[Qualified Social Work Staff Hours]],NonNurse[[#This Row],[Other Social Work Staff Hours]])/NonNurse[[#This Row],[MDS Census]]</f>
        <v>0</v>
      </c>
      <c r="P430" s="6">
        <v>0</v>
      </c>
      <c r="Q430" s="6">
        <v>15.861413043478262</v>
      </c>
      <c r="R430" s="6">
        <f>SUM(NonNurse[[#This Row],[Qualified Activities Professional Hours]],NonNurse[[#This Row],[Other Activities Professional Hours]])/NonNurse[[#This Row],[MDS Census]]</f>
        <v>0.7216864490603363</v>
      </c>
      <c r="S430" s="6">
        <v>7.4840217391304353</v>
      </c>
      <c r="T430" s="6">
        <v>5.8471739130434779</v>
      </c>
      <c r="U430" s="6">
        <v>0</v>
      </c>
      <c r="V430" s="6">
        <f>SUM(NonNurse[[#This Row],[Occupational Therapist Hours]],NonNurse[[#This Row],[OT Assistant Hours]],NonNurse[[#This Row],[OT Aide Hours]])/NonNurse[[#This Row],[MDS Census]]</f>
        <v>0.60656280909990112</v>
      </c>
      <c r="W430" s="6">
        <v>7.0250000000000004</v>
      </c>
      <c r="X430" s="6">
        <v>10.607500000000002</v>
      </c>
      <c r="Y430" s="6">
        <v>0</v>
      </c>
      <c r="Z430" s="6">
        <f>SUM(NonNurse[[#This Row],[Physical Therapist (PT) Hours]],NonNurse[[#This Row],[PT Assistant Hours]],NonNurse[[#This Row],[PT Aide Hours]])/NonNurse[[#This Row],[MDS Census]]</f>
        <v>0.80227002967359051</v>
      </c>
      <c r="AA430" s="6">
        <v>0</v>
      </c>
      <c r="AB430" s="6">
        <v>0</v>
      </c>
      <c r="AC430" s="6">
        <v>0</v>
      </c>
      <c r="AD430" s="6">
        <v>0</v>
      </c>
      <c r="AE430" s="6">
        <v>0</v>
      </c>
      <c r="AF430" s="6">
        <v>0</v>
      </c>
      <c r="AG430" s="6">
        <v>0</v>
      </c>
      <c r="AH430" s="1">
        <v>396090</v>
      </c>
      <c r="AI430">
        <v>3</v>
      </c>
    </row>
    <row r="431" spans="1:35" x14ac:dyDescent="0.25">
      <c r="A431" t="s">
        <v>721</v>
      </c>
      <c r="B431" t="s">
        <v>463</v>
      </c>
      <c r="C431" t="s">
        <v>903</v>
      </c>
      <c r="D431" t="s">
        <v>769</v>
      </c>
      <c r="E431" s="6">
        <v>138.20652173913044</v>
      </c>
      <c r="F431" s="6">
        <v>5.1304347826086953</v>
      </c>
      <c r="G431" s="6">
        <v>7.0326086956521733E-2</v>
      </c>
      <c r="H431" s="6">
        <v>0</v>
      </c>
      <c r="I431" s="6">
        <v>3.4347826086956523</v>
      </c>
      <c r="J431" s="6">
        <v>0</v>
      </c>
      <c r="K431" s="6">
        <v>0</v>
      </c>
      <c r="L431" s="6">
        <v>5.3539130434782596</v>
      </c>
      <c r="M431" s="6">
        <v>10.521739130434783</v>
      </c>
      <c r="N431" s="6">
        <v>0</v>
      </c>
      <c r="O431" s="6">
        <f>SUM(NonNurse[[#This Row],[Qualified Social Work Staff Hours]],NonNurse[[#This Row],[Other Social Work Staff Hours]])/NonNurse[[#This Row],[MDS Census]]</f>
        <v>7.61305544632324E-2</v>
      </c>
      <c r="P431" s="6">
        <v>0</v>
      </c>
      <c r="Q431" s="6">
        <v>14.979565217391306</v>
      </c>
      <c r="R431" s="6">
        <f>SUM(NonNurse[[#This Row],[Qualified Activities Professional Hours]],NonNurse[[#This Row],[Other Activities Professional Hours]])/NonNurse[[#This Row],[MDS Census]]</f>
        <v>0.10838537160833663</v>
      </c>
      <c r="S431" s="6">
        <v>4.7708695652173922</v>
      </c>
      <c r="T431" s="6">
        <v>4.6143478260869575</v>
      </c>
      <c r="U431" s="6">
        <v>0</v>
      </c>
      <c r="V431" s="6">
        <f>SUM(NonNurse[[#This Row],[Occupational Therapist Hours]],NonNurse[[#This Row],[OT Assistant Hours]],NonNurse[[#This Row],[OT Aide Hours]])/NonNurse[[#This Row],[MDS Census]]</f>
        <v>6.7907196224931202E-2</v>
      </c>
      <c r="W431" s="6">
        <v>9.7767391304347822</v>
      </c>
      <c r="X431" s="6">
        <v>4.4171739130434782</v>
      </c>
      <c r="Y431" s="6">
        <v>0</v>
      </c>
      <c r="Z431" s="6">
        <f>SUM(NonNurse[[#This Row],[Physical Therapist (PT) Hours]],NonNurse[[#This Row],[PT Assistant Hours]],NonNurse[[#This Row],[PT Aide Hours]])/NonNurse[[#This Row],[MDS Census]]</f>
        <v>0.10270074714903657</v>
      </c>
      <c r="AA431" s="6">
        <v>0</v>
      </c>
      <c r="AB431" s="6">
        <v>0</v>
      </c>
      <c r="AC431" s="6">
        <v>0</v>
      </c>
      <c r="AD431" s="6">
        <v>0</v>
      </c>
      <c r="AE431" s="6">
        <v>0</v>
      </c>
      <c r="AF431" s="6">
        <v>0</v>
      </c>
      <c r="AG431" s="6">
        <v>0</v>
      </c>
      <c r="AH431" s="1">
        <v>395760</v>
      </c>
      <c r="AI431">
        <v>3</v>
      </c>
    </row>
    <row r="432" spans="1:35" x14ac:dyDescent="0.25">
      <c r="A432" t="s">
        <v>721</v>
      </c>
      <c r="B432" t="s">
        <v>100</v>
      </c>
      <c r="C432" t="s">
        <v>839</v>
      </c>
      <c r="D432" t="s">
        <v>782</v>
      </c>
      <c r="E432" s="6">
        <v>61.489130434782609</v>
      </c>
      <c r="F432" s="6">
        <v>5.4510869565217392</v>
      </c>
      <c r="G432" s="6">
        <v>7.880434782608696E-2</v>
      </c>
      <c r="H432" s="6">
        <v>0</v>
      </c>
      <c r="I432" s="6">
        <v>1.9347826086956521</v>
      </c>
      <c r="J432" s="6">
        <v>0</v>
      </c>
      <c r="K432" s="6">
        <v>0</v>
      </c>
      <c r="L432" s="6">
        <v>5.5707608695652171</v>
      </c>
      <c r="M432" s="6">
        <v>0</v>
      </c>
      <c r="N432" s="6">
        <v>4.6646739130434796</v>
      </c>
      <c r="O432" s="6">
        <f>SUM(NonNurse[[#This Row],[Qualified Social Work Staff Hours]],NonNurse[[#This Row],[Other Social Work Staff Hours]])/NonNurse[[#This Row],[MDS Census]]</f>
        <v>7.5861764185964312E-2</v>
      </c>
      <c r="P432" s="6">
        <v>5.1581521739130425</v>
      </c>
      <c r="Q432" s="6">
        <v>8.2402173913043466</v>
      </c>
      <c r="R432" s="6">
        <f>SUM(NonNurse[[#This Row],[Qualified Activities Professional Hours]],NonNurse[[#This Row],[Other Activities Professional Hours]])/NonNurse[[#This Row],[MDS Census]]</f>
        <v>0.21789817924695065</v>
      </c>
      <c r="S432" s="6">
        <v>5.1045652173913041</v>
      </c>
      <c r="T432" s="6">
        <v>3.3205434782608689</v>
      </c>
      <c r="U432" s="6">
        <v>0</v>
      </c>
      <c r="V432" s="6">
        <f>SUM(NonNurse[[#This Row],[Occupational Therapist Hours]],NonNurse[[#This Row],[OT Assistant Hours]],NonNurse[[#This Row],[OT Aide Hours]])/NonNurse[[#This Row],[MDS Census]]</f>
        <v>0.13701785398621177</v>
      </c>
      <c r="W432" s="6">
        <v>4.9239130434782608</v>
      </c>
      <c r="X432" s="6">
        <v>3.5132608695652188</v>
      </c>
      <c r="Y432" s="6">
        <v>0</v>
      </c>
      <c r="Z432" s="6">
        <f>SUM(NonNurse[[#This Row],[Physical Therapist (PT) Hours]],NonNurse[[#This Row],[PT Assistant Hours]],NonNurse[[#This Row],[PT Aide Hours]])/NonNurse[[#This Row],[MDS Census]]</f>
        <v>0.13721407106240061</v>
      </c>
      <c r="AA432" s="6">
        <v>0</v>
      </c>
      <c r="AB432" s="6">
        <v>0</v>
      </c>
      <c r="AC432" s="6">
        <v>0</v>
      </c>
      <c r="AD432" s="6">
        <v>0</v>
      </c>
      <c r="AE432" s="6">
        <v>0</v>
      </c>
      <c r="AF432" s="6">
        <v>0</v>
      </c>
      <c r="AG432" s="6">
        <v>0</v>
      </c>
      <c r="AH432" s="1">
        <v>395221</v>
      </c>
      <c r="AI432">
        <v>3</v>
      </c>
    </row>
    <row r="433" spans="1:35" x14ac:dyDescent="0.25">
      <c r="A433" t="s">
        <v>721</v>
      </c>
      <c r="B433" t="s">
        <v>444</v>
      </c>
      <c r="C433" t="s">
        <v>1068</v>
      </c>
      <c r="D433" t="s">
        <v>768</v>
      </c>
      <c r="E433" s="6">
        <v>140.82608695652175</v>
      </c>
      <c r="F433" s="6">
        <v>5.2880434782608692</v>
      </c>
      <c r="G433" s="6">
        <v>0.32608695652173914</v>
      </c>
      <c r="H433" s="6">
        <v>0</v>
      </c>
      <c r="I433" s="6">
        <v>4.9130434782608692</v>
      </c>
      <c r="J433" s="6">
        <v>0</v>
      </c>
      <c r="K433" s="6">
        <v>0</v>
      </c>
      <c r="L433" s="6">
        <v>4.4508695652173902</v>
      </c>
      <c r="M433" s="6">
        <v>4.6413043478260869</v>
      </c>
      <c r="N433" s="6">
        <v>4.95891304347826</v>
      </c>
      <c r="O433" s="6">
        <f>SUM(NonNurse[[#This Row],[Qualified Social Work Staff Hours]],NonNurse[[#This Row],[Other Social Work Staff Hours]])/NonNurse[[#This Row],[MDS Census]]</f>
        <v>6.8170731707317064E-2</v>
      </c>
      <c r="P433" s="6">
        <v>0</v>
      </c>
      <c r="Q433" s="6">
        <v>17.306195652173916</v>
      </c>
      <c r="R433" s="6">
        <f>SUM(NonNurse[[#This Row],[Qualified Activities Professional Hours]],NonNurse[[#This Row],[Other Activities Professional Hours]])/NonNurse[[#This Row],[MDS Census]]</f>
        <v>0.12289055263970362</v>
      </c>
      <c r="S433" s="6">
        <v>6.7582608695652189</v>
      </c>
      <c r="T433" s="6">
        <v>4.4980434782608683</v>
      </c>
      <c r="U433" s="6">
        <v>0</v>
      </c>
      <c r="V433" s="6">
        <f>SUM(NonNurse[[#This Row],[Occupational Therapist Hours]],NonNurse[[#This Row],[OT Assistant Hours]],NonNurse[[#This Row],[OT Aide Hours]])/NonNurse[[#This Row],[MDS Census]]</f>
        <v>7.9930534115467744E-2</v>
      </c>
      <c r="W433" s="6">
        <v>8.4189130434782609</v>
      </c>
      <c r="X433" s="6">
        <v>0.19032608695652176</v>
      </c>
      <c r="Y433" s="6">
        <v>4.4456521739130439</v>
      </c>
      <c r="Z433" s="6">
        <f>SUM(NonNurse[[#This Row],[Physical Therapist (PT) Hours]],NonNurse[[#This Row],[PT Assistant Hours]],NonNurse[[#This Row],[PT Aide Hours]])/NonNurse[[#This Row],[MDS Census]]</f>
        <v>9.2702222908305029E-2</v>
      </c>
      <c r="AA433" s="6">
        <v>0</v>
      </c>
      <c r="AB433" s="6">
        <v>0</v>
      </c>
      <c r="AC433" s="6">
        <v>0</v>
      </c>
      <c r="AD433" s="6">
        <v>0</v>
      </c>
      <c r="AE433" s="6">
        <v>0</v>
      </c>
      <c r="AF433" s="6">
        <v>0</v>
      </c>
      <c r="AG433" s="6">
        <v>0</v>
      </c>
      <c r="AH433" s="1">
        <v>395731</v>
      </c>
      <c r="AI433">
        <v>3</v>
      </c>
    </row>
    <row r="434" spans="1:35" x14ac:dyDescent="0.25">
      <c r="A434" t="s">
        <v>721</v>
      </c>
      <c r="B434" t="s">
        <v>303</v>
      </c>
      <c r="C434" t="s">
        <v>946</v>
      </c>
      <c r="D434" t="s">
        <v>769</v>
      </c>
      <c r="E434" s="6">
        <v>152.46739130434781</v>
      </c>
      <c r="F434" s="6">
        <v>4.7826086956521738</v>
      </c>
      <c r="G434" s="6">
        <v>0.25</v>
      </c>
      <c r="H434" s="6">
        <v>0</v>
      </c>
      <c r="I434" s="6">
        <v>3.8369565217391304</v>
      </c>
      <c r="J434" s="6">
        <v>0</v>
      </c>
      <c r="K434" s="6">
        <v>0</v>
      </c>
      <c r="L434" s="6">
        <v>5.1213043478260873</v>
      </c>
      <c r="M434" s="6">
        <v>4.6086956521739131</v>
      </c>
      <c r="N434" s="6">
        <v>4.7988043478260884</v>
      </c>
      <c r="O434" s="6">
        <f>SUM(NonNurse[[#This Row],[Qualified Social Work Staff Hours]],NonNurse[[#This Row],[Other Social Work Staff Hours]])/NonNurse[[#This Row],[MDS Census]]</f>
        <v>6.1701718115063829E-2</v>
      </c>
      <c r="P434" s="6">
        <v>0</v>
      </c>
      <c r="Q434" s="6">
        <v>11.252608695652176</v>
      </c>
      <c r="R434" s="6">
        <f>SUM(NonNurse[[#This Row],[Qualified Activities Professional Hours]],NonNurse[[#This Row],[Other Activities Professional Hours]])/NonNurse[[#This Row],[MDS Census]]</f>
        <v>7.3803379197262445E-2</v>
      </c>
      <c r="S434" s="6">
        <v>5.2266304347826109</v>
      </c>
      <c r="T434" s="6">
        <v>4.708152173913045</v>
      </c>
      <c r="U434" s="6">
        <v>0</v>
      </c>
      <c r="V434" s="6">
        <f>SUM(NonNurse[[#This Row],[Occupational Therapist Hours]],NonNurse[[#This Row],[OT Assistant Hours]],NonNurse[[#This Row],[OT Aide Hours]])/NonNurse[[#This Row],[MDS Census]]</f>
        <v>6.5160048477935439E-2</v>
      </c>
      <c r="W434" s="6">
        <v>8.2096739130434795</v>
      </c>
      <c r="X434" s="6">
        <v>4.6347826086956534</v>
      </c>
      <c r="Y434" s="6">
        <v>0</v>
      </c>
      <c r="Z434" s="6">
        <f>SUM(NonNurse[[#This Row],[Physical Therapist (PT) Hours]],NonNurse[[#This Row],[PT Assistant Hours]],NonNurse[[#This Row],[PT Aide Hours]])/NonNurse[[#This Row],[MDS Census]]</f>
        <v>8.4243958080844103E-2</v>
      </c>
      <c r="AA434" s="6">
        <v>5.434782608695652E-2</v>
      </c>
      <c r="AB434" s="6">
        <v>0</v>
      </c>
      <c r="AC434" s="6">
        <v>0</v>
      </c>
      <c r="AD434" s="6">
        <v>0</v>
      </c>
      <c r="AE434" s="6">
        <v>0</v>
      </c>
      <c r="AF434" s="6">
        <v>0</v>
      </c>
      <c r="AG434" s="6">
        <v>0</v>
      </c>
      <c r="AH434" s="1">
        <v>395527</v>
      </c>
      <c r="AI434">
        <v>3</v>
      </c>
    </row>
    <row r="435" spans="1:35" x14ac:dyDescent="0.25">
      <c r="A435" t="s">
        <v>721</v>
      </c>
      <c r="B435" t="s">
        <v>232</v>
      </c>
      <c r="C435" t="s">
        <v>946</v>
      </c>
      <c r="D435" t="s">
        <v>769</v>
      </c>
      <c r="E435" s="6">
        <v>181.59782608695653</v>
      </c>
      <c r="F435" s="6">
        <v>7.7391304347826084</v>
      </c>
      <c r="G435" s="6">
        <v>0.13043478260869565</v>
      </c>
      <c r="H435" s="6">
        <v>0</v>
      </c>
      <c r="I435" s="6">
        <v>2.3913043478260869</v>
      </c>
      <c r="J435" s="6">
        <v>0</v>
      </c>
      <c r="K435" s="6">
        <v>0</v>
      </c>
      <c r="L435" s="6">
        <v>4.655760869565218</v>
      </c>
      <c r="M435" s="6">
        <v>5.3913043478260869</v>
      </c>
      <c r="N435" s="6">
        <v>3.7332608695652167</v>
      </c>
      <c r="O435" s="6">
        <f>SUM(NonNurse[[#This Row],[Qualified Social Work Staff Hours]],NonNurse[[#This Row],[Other Social Work Staff Hours]])/NonNurse[[#This Row],[MDS Census]]</f>
        <v>5.0246004668701737E-2</v>
      </c>
      <c r="P435" s="6">
        <v>0</v>
      </c>
      <c r="Q435" s="6">
        <v>10.569130434782613</v>
      </c>
      <c r="R435" s="6">
        <f>SUM(NonNurse[[#This Row],[Qualified Activities Professional Hours]],NonNurse[[#This Row],[Other Activities Professional Hours]])/NonNurse[[#This Row],[MDS Census]]</f>
        <v>5.8200754174896771E-2</v>
      </c>
      <c r="S435" s="6">
        <v>5.4410869565217412</v>
      </c>
      <c r="T435" s="6">
        <v>4.7270652173913046</v>
      </c>
      <c r="U435" s="6">
        <v>0</v>
      </c>
      <c r="V435" s="6">
        <f>SUM(NonNurse[[#This Row],[Occupational Therapist Hours]],NonNurse[[#This Row],[OT Assistant Hours]],NonNurse[[#This Row],[OT Aide Hours]])/NonNurse[[#This Row],[MDS Census]]</f>
        <v>5.5992697671634659E-2</v>
      </c>
      <c r="W435" s="6">
        <v>9.0334782608695647</v>
      </c>
      <c r="X435" s="6">
        <v>4.4643478260869554</v>
      </c>
      <c r="Y435" s="6">
        <v>0</v>
      </c>
      <c r="Z435" s="6">
        <f>SUM(NonNurse[[#This Row],[Physical Therapist (PT) Hours]],NonNurse[[#This Row],[PT Assistant Hours]],NonNurse[[#This Row],[PT Aide Hours]])/NonNurse[[#This Row],[MDS Census]]</f>
        <v>7.4328125935236716E-2</v>
      </c>
      <c r="AA435" s="6">
        <v>0.13043478260869565</v>
      </c>
      <c r="AB435" s="6">
        <v>0</v>
      </c>
      <c r="AC435" s="6">
        <v>0</v>
      </c>
      <c r="AD435" s="6">
        <v>0</v>
      </c>
      <c r="AE435" s="6">
        <v>0</v>
      </c>
      <c r="AF435" s="6">
        <v>0</v>
      </c>
      <c r="AG435" s="6">
        <v>0</v>
      </c>
      <c r="AH435" s="1">
        <v>395429</v>
      </c>
      <c r="AI435">
        <v>3</v>
      </c>
    </row>
    <row r="436" spans="1:35" x14ac:dyDescent="0.25">
      <c r="A436" t="s">
        <v>721</v>
      </c>
      <c r="B436" t="s">
        <v>243</v>
      </c>
      <c r="C436" t="s">
        <v>925</v>
      </c>
      <c r="D436" t="s">
        <v>755</v>
      </c>
      <c r="E436" s="6">
        <v>97.923913043478265</v>
      </c>
      <c r="F436" s="6">
        <v>4.9565217391304346</v>
      </c>
      <c r="G436" s="6">
        <v>0.21249999999999999</v>
      </c>
      <c r="H436" s="6">
        <v>0</v>
      </c>
      <c r="I436" s="6">
        <v>0</v>
      </c>
      <c r="J436" s="6">
        <v>0</v>
      </c>
      <c r="K436" s="6">
        <v>0</v>
      </c>
      <c r="L436" s="6">
        <v>2.9911956521739125</v>
      </c>
      <c r="M436" s="6">
        <v>0</v>
      </c>
      <c r="N436" s="6">
        <v>5.9115217391304347</v>
      </c>
      <c r="O436" s="6">
        <f>SUM(NonNurse[[#This Row],[Qualified Social Work Staff Hours]],NonNurse[[#This Row],[Other Social Work Staff Hours]])/NonNurse[[#This Row],[MDS Census]]</f>
        <v>6.0368520368520362E-2</v>
      </c>
      <c r="P436" s="6">
        <v>0</v>
      </c>
      <c r="Q436" s="6">
        <v>9.6270652173913067</v>
      </c>
      <c r="R436" s="6">
        <f>SUM(NonNurse[[#This Row],[Qualified Activities Professional Hours]],NonNurse[[#This Row],[Other Activities Professional Hours]])/NonNurse[[#This Row],[MDS Census]]</f>
        <v>9.8311688311688336E-2</v>
      </c>
      <c r="S436" s="6">
        <v>13.140978260869558</v>
      </c>
      <c r="T436" s="6">
        <v>0</v>
      </c>
      <c r="U436" s="6">
        <v>0</v>
      </c>
      <c r="V436" s="6">
        <f>SUM(NonNurse[[#This Row],[Occupational Therapist Hours]],NonNurse[[#This Row],[OT Assistant Hours]],NonNurse[[#This Row],[OT Aide Hours]])/NonNurse[[#This Row],[MDS Census]]</f>
        <v>0.13419580419580412</v>
      </c>
      <c r="W436" s="6">
        <v>5.9647826086956508</v>
      </c>
      <c r="X436" s="6">
        <v>4.2801086956521743</v>
      </c>
      <c r="Y436" s="6">
        <v>0</v>
      </c>
      <c r="Z436" s="6">
        <f>SUM(NonNurse[[#This Row],[Physical Therapist (PT) Hours]],NonNurse[[#This Row],[PT Assistant Hours]],NonNurse[[#This Row],[PT Aide Hours]])/NonNurse[[#This Row],[MDS Census]]</f>
        <v>0.10462093462093459</v>
      </c>
      <c r="AA436" s="6">
        <v>0</v>
      </c>
      <c r="AB436" s="6">
        <v>0</v>
      </c>
      <c r="AC436" s="6">
        <v>0</v>
      </c>
      <c r="AD436" s="6">
        <v>0</v>
      </c>
      <c r="AE436" s="6">
        <v>0</v>
      </c>
      <c r="AF436" s="6">
        <v>0</v>
      </c>
      <c r="AG436" s="6">
        <v>0</v>
      </c>
      <c r="AH436" s="1">
        <v>395440</v>
      </c>
      <c r="AI436">
        <v>3</v>
      </c>
    </row>
    <row r="437" spans="1:35" x14ac:dyDescent="0.25">
      <c r="A437" t="s">
        <v>721</v>
      </c>
      <c r="B437" t="s">
        <v>455</v>
      </c>
      <c r="C437" t="s">
        <v>813</v>
      </c>
      <c r="D437" t="s">
        <v>755</v>
      </c>
      <c r="E437" s="6">
        <v>125.06521739130434</v>
      </c>
      <c r="F437" s="6">
        <v>5.3913043478260869</v>
      </c>
      <c r="G437" s="6">
        <v>0.13043478260869565</v>
      </c>
      <c r="H437" s="6">
        <v>0</v>
      </c>
      <c r="I437" s="6">
        <v>5.4565217391304346</v>
      </c>
      <c r="J437" s="6">
        <v>0</v>
      </c>
      <c r="K437" s="6">
        <v>0</v>
      </c>
      <c r="L437" s="6">
        <v>4.7453260869565215</v>
      </c>
      <c r="M437" s="6">
        <v>0</v>
      </c>
      <c r="N437" s="6">
        <v>7.3734782608695655</v>
      </c>
      <c r="O437" s="6">
        <f>SUM(NonNurse[[#This Row],[Qualified Social Work Staff Hours]],NonNurse[[#This Row],[Other Social Work Staff Hours]])/NonNurse[[#This Row],[MDS Census]]</f>
        <v>5.8957065878671999E-2</v>
      </c>
      <c r="P437" s="6">
        <v>0</v>
      </c>
      <c r="Q437" s="6">
        <v>11.645652173913044</v>
      </c>
      <c r="R437" s="6">
        <f>SUM(NonNurse[[#This Row],[Qualified Activities Professional Hours]],NonNurse[[#This Row],[Other Activities Professional Hours]])/NonNurse[[#This Row],[MDS Census]]</f>
        <v>9.3116634799235196E-2</v>
      </c>
      <c r="S437" s="6">
        <v>7.3061956521739138</v>
      </c>
      <c r="T437" s="6">
        <v>3.7307608695652168</v>
      </c>
      <c r="U437" s="6">
        <v>0</v>
      </c>
      <c r="V437" s="6">
        <f>SUM(NonNurse[[#This Row],[Occupational Therapist Hours]],NonNurse[[#This Row],[OT Assistant Hours]],NonNurse[[#This Row],[OT Aide Hours]])/NonNurse[[#This Row],[MDS Census]]</f>
        <v>8.8249608899704499E-2</v>
      </c>
      <c r="W437" s="6">
        <v>14.215326086956516</v>
      </c>
      <c r="X437" s="6">
        <v>6.1927173913043481</v>
      </c>
      <c r="Y437" s="6">
        <v>0</v>
      </c>
      <c r="Z437" s="6">
        <f>SUM(NonNurse[[#This Row],[Physical Therapist (PT) Hours]],NonNurse[[#This Row],[PT Assistant Hours]],NonNurse[[#This Row],[PT Aide Hours]])/NonNurse[[#This Row],[MDS Census]]</f>
        <v>0.16317921084651482</v>
      </c>
      <c r="AA437" s="6">
        <v>0</v>
      </c>
      <c r="AB437" s="6">
        <v>0</v>
      </c>
      <c r="AC437" s="6">
        <v>0</v>
      </c>
      <c r="AD437" s="6">
        <v>0</v>
      </c>
      <c r="AE437" s="6">
        <v>0</v>
      </c>
      <c r="AF437" s="6">
        <v>0</v>
      </c>
      <c r="AG437" s="6">
        <v>0</v>
      </c>
      <c r="AH437" s="1">
        <v>395746</v>
      </c>
      <c r="AI437">
        <v>3</v>
      </c>
    </row>
    <row r="438" spans="1:35" x14ac:dyDescent="0.25">
      <c r="A438" t="s">
        <v>721</v>
      </c>
      <c r="B438" t="s">
        <v>174</v>
      </c>
      <c r="C438" t="s">
        <v>901</v>
      </c>
      <c r="D438" t="s">
        <v>734</v>
      </c>
      <c r="E438" s="6">
        <v>140.20652173913044</v>
      </c>
      <c r="F438" s="6">
        <v>5.7391304347826084</v>
      </c>
      <c r="G438" s="6">
        <v>0.38445652173913042</v>
      </c>
      <c r="H438" s="6">
        <v>0</v>
      </c>
      <c r="I438" s="6">
        <v>4.8586956521739131</v>
      </c>
      <c r="J438" s="6">
        <v>0</v>
      </c>
      <c r="K438" s="6">
        <v>0</v>
      </c>
      <c r="L438" s="6">
        <v>5.032934782608697</v>
      </c>
      <c r="M438" s="6">
        <v>0</v>
      </c>
      <c r="N438" s="6">
        <v>8.7019565217391328</v>
      </c>
      <c r="O438" s="6">
        <f>SUM(NonNurse[[#This Row],[Qualified Social Work Staff Hours]],NonNurse[[#This Row],[Other Social Work Staff Hours]])/NonNurse[[#This Row],[MDS Census]]</f>
        <v>6.2065276378013817E-2</v>
      </c>
      <c r="P438" s="6">
        <v>0</v>
      </c>
      <c r="Q438" s="6">
        <v>27.796956521739133</v>
      </c>
      <c r="R438" s="6">
        <f>SUM(NonNurse[[#This Row],[Qualified Activities Professional Hours]],NonNurse[[#This Row],[Other Activities Professional Hours]])/NonNurse[[#This Row],[MDS Census]]</f>
        <v>0.19825722924257697</v>
      </c>
      <c r="S438" s="6">
        <v>8.0495652173913044</v>
      </c>
      <c r="T438" s="6">
        <v>5.3794565217391286</v>
      </c>
      <c r="U438" s="6">
        <v>0</v>
      </c>
      <c r="V438" s="6">
        <f>SUM(NonNurse[[#This Row],[Occupational Therapist Hours]],NonNurse[[#This Row],[OT Assistant Hours]],NonNurse[[#This Row],[OT Aide Hours]])/NonNurse[[#This Row],[MDS Census]]</f>
        <v>9.5780293045972548E-2</v>
      </c>
      <c r="W438" s="6">
        <v>6.0453260869565213</v>
      </c>
      <c r="X438" s="6">
        <v>4.4590217391304359</v>
      </c>
      <c r="Y438" s="6">
        <v>0</v>
      </c>
      <c r="Z438" s="6">
        <f>SUM(NonNurse[[#This Row],[Physical Therapist (PT) Hours]],NonNurse[[#This Row],[PT Assistant Hours]],NonNurse[[#This Row],[PT Aide Hours]])/NonNurse[[#This Row],[MDS Census]]</f>
        <v>7.4920536475695784E-2</v>
      </c>
      <c r="AA438" s="6">
        <v>0</v>
      </c>
      <c r="AB438" s="6">
        <v>0</v>
      </c>
      <c r="AC438" s="6">
        <v>0</v>
      </c>
      <c r="AD438" s="6">
        <v>0</v>
      </c>
      <c r="AE438" s="6">
        <v>0</v>
      </c>
      <c r="AF438" s="6">
        <v>0</v>
      </c>
      <c r="AG438" s="6">
        <v>0</v>
      </c>
      <c r="AH438" s="1">
        <v>395348</v>
      </c>
      <c r="AI438">
        <v>3</v>
      </c>
    </row>
    <row r="439" spans="1:35" x14ac:dyDescent="0.25">
      <c r="A439" t="s">
        <v>721</v>
      </c>
      <c r="B439" t="s">
        <v>249</v>
      </c>
      <c r="C439" t="s">
        <v>1010</v>
      </c>
      <c r="D439" t="s">
        <v>758</v>
      </c>
      <c r="E439" s="6">
        <v>143.54347826086956</v>
      </c>
      <c r="F439" s="6">
        <v>9.8260869565217384</v>
      </c>
      <c r="G439" s="6">
        <v>0.28260869565217389</v>
      </c>
      <c r="H439" s="6">
        <v>0</v>
      </c>
      <c r="I439" s="6">
        <v>2.3586956521739131</v>
      </c>
      <c r="J439" s="6">
        <v>0</v>
      </c>
      <c r="K439" s="6">
        <v>0</v>
      </c>
      <c r="L439" s="6">
        <v>2.4970652173913046</v>
      </c>
      <c r="M439" s="6">
        <v>0</v>
      </c>
      <c r="N439" s="6">
        <v>11.024130434782606</v>
      </c>
      <c r="O439" s="6">
        <f>SUM(NonNurse[[#This Row],[Qualified Social Work Staff Hours]],NonNurse[[#This Row],[Other Social Work Staff Hours]])/NonNurse[[#This Row],[MDS Census]]</f>
        <v>7.6799939421475075E-2</v>
      </c>
      <c r="P439" s="6">
        <v>0</v>
      </c>
      <c r="Q439" s="6">
        <v>21.635000000000002</v>
      </c>
      <c r="R439" s="6">
        <f>SUM(NonNurse[[#This Row],[Qualified Activities Professional Hours]],NonNurse[[#This Row],[Other Activities Professional Hours]])/NonNurse[[#This Row],[MDS Census]]</f>
        <v>0.15072088444646375</v>
      </c>
      <c r="S439" s="6">
        <v>10.001739130434785</v>
      </c>
      <c r="T439" s="6">
        <v>1.9198913043478256</v>
      </c>
      <c r="U439" s="6">
        <v>0</v>
      </c>
      <c r="V439" s="6">
        <f>SUM(NonNurse[[#This Row],[Occupational Therapist Hours]],NonNurse[[#This Row],[OT Assistant Hours]],NonNurse[[#This Row],[OT Aide Hours]])/NonNurse[[#This Row],[MDS Census]]</f>
        <v>8.3052400424049683E-2</v>
      </c>
      <c r="W439" s="6">
        <v>5.3922826086956528</v>
      </c>
      <c r="X439" s="6">
        <v>4.878152173913044</v>
      </c>
      <c r="Y439" s="6">
        <v>0</v>
      </c>
      <c r="Z439" s="6">
        <f>SUM(NonNurse[[#This Row],[Physical Therapist (PT) Hours]],NonNurse[[#This Row],[PT Assistant Hours]],NonNurse[[#This Row],[PT Aide Hours]])/NonNurse[[#This Row],[MDS Census]]</f>
        <v>7.1549295774647886E-2</v>
      </c>
      <c r="AA439" s="6">
        <v>0</v>
      </c>
      <c r="AB439" s="6">
        <v>0</v>
      </c>
      <c r="AC439" s="6">
        <v>0</v>
      </c>
      <c r="AD439" s="6">
        <v>0</v>
      </c>
      <c r="AE439" s="6">
        <v>0</v>
      </c>
      <c r="AF439" s="6">
        <v>0</v>
      </c>
      <c r="AG439" s="6">
        <v>0</v>
      </c>
      <c r="AH439" s="1">
        <v>395451</v>
      </c>
      <c r="AI439">
        <v>3</v>
      </c>
    </row>
    <row r="440" spans="1:35" x14ac:dyDescent="0.25">
      <c r="A440" t="s">
        <v>721</v>
      </c>
      <c r="B440" t="s">
        <v>311</v>
      </c>
      <c r="C440" t="s">
        <v>854</v>
      </c>
      <c r="D440" t="s">
        <v>765</v>
      </c>
      <c r="E440" s="6">
        <v>197.41304347826087</v>
      </c>
      <c r="F440" s="6">
        <v>5.3913043478260869</v>
      </c>
      <c r="G440" s="6">
        <v>0.35869565217391303</v>
      </c>
      <c r="H440" s="6">
        <v>0</v>
      </c>
      <c r="I440" s="6">
        <v>5.7826086956521738</v>
      </c>
      <c r="J440" s="6">
        <v>0</v>
      </c>
      <c r="K440" s="6">
        <v>0</v>
      </c>
      <c r="L440" s="6">
        <v>10.112500000000001</v>
      </c>
      <c r="M440" s="6">
        <v>0</v>
      </c>
      <c r="N440" s="6">
        <v>10.724021739130436</v>
      </c>
      <c r="O440" s="6">
        <f>SUM(NonNurse[[#This Row],[Qualified Social Work Staff Hours]],NonNurse[[#This Row],[Other Social Work Staff Hours]])/NonNurse[[#This Row],[MDS Census]]</f>
        <v>5.4322761810373307E-2</v>
      </c>
      <c r="P440" s="6">
        <v>0</v>
      </c>
      <c r="Q440" s="6">
        <v>24.292500000000008</v>
      </c>
      <c r="R440" s="6">
        <f>SUM(NonNurse[[#This Row],[Qualified Activities Professional Hours]],NonNurse[[#This Row],[Other Activities Professional Hours]])/NonNurse[[#This Row],[MDS Census]]</f>
        <v>0.12305417905517017</v>
      </c>
      <c r="S440" s="6">
        <v>6.3824999999999994</v>
      </c>
      <c r="T440" s="6">
        <v>9.2461956521739168</v>
      </c>
      <c r="U440" s="6">
        <v>0</v>
      </c>
      <c r="V440" s="6">
        <f>SUM(NonNurse[[#This Row],[Occupational Therapist Hours]],NonNurse[[#This Row],[OT Assistant Hours]],NonNurse[[#This Row],[OT Aide Hours]])/NonNurse[[#This Row],[MDS Census]]</f>
        <v>7.9167492566897937E-2</v>
      </c>
      <c r="W440" s="6">
        <v>12.632282608695652</v>
      </c>
      <c r="X440" s="6">
        <v>6.0547826086956515</v>
      </c>
      <c r="Y440" s="6">
        <v>0</v>
      </c>
      <c r="Z440" s="6">
        <f>SUM(NonNurse[[#This Row],[Physical Therapist (PT) Hours]],NonNurse[[#This Row],[PT Assistant Hours]],NonNurse[[#This Row],[PT Aide Hours]])/NonNurse[[#This Row],[MDS Census]]</f>
        <v>9.4659729104724144E-2</v>
      </c>
      <c r="AA440" s="6">
        <v>0</v>
      </c>
      <c r="AB440" s="6">
        <v>0</v>
      </c>
      <c r="AC440" s="6">
        <v>0</v>
      </c>
      <c r="AD440" s="6">
        <v>0</v>
      </c>
      <c r="AE440" s="6">
        <v>0</v>
      </c>
      <c r="AF440" s="6">
        <v>0</v>
      </c>
      <c r="AG440" s="6">
        <v>0</v>
      </c>
      <c r="AH440" s="1">
        <v>395540</v>
      </c>
      <c r="AI440">
        <v>3</v>
      </c>
    </row>
    <row r="441" spans="1:35" x14ac:dyDescent="0.25">
      <c r="A441" t="s">
        <v>721</v>
      </c>
      <c r="B441" t="s">
        <v>453</v>
      </c>
      <c r="C441" t="s">
        <v>905</v>
      </c>
      <c r="D441" t="s">
        <v>768</v>
      </c>
      <c r="E441" s="6">
        <v>146.18478260869566</v>
      </c>
      <c r="F441" s="6">
        <v>4.4347826086956523</v>
      </c>
      <c r="G441" s="6">
        <v>0.40217391304347827</v>
      </c>
      <c r="H441" s="6">
        <v>0</v>
      </c>
      <c r="I441" s="6">
        <v>3.0108695652173911</v>
      </c>
      <c r="J441" s="6">
        <v>0</v>
      </c>
      <c r="K441" s="6">
        <v>0</v>
      </c>
      <c r="L441" s="6">
        <v>5.6896739130434799</v>
      </c>
      <c r="M441" s="6">
        <v>0</v>
      </c>
      <c r="N441" s="6">
        <v>11.915108695652169</v>
      </c>
      <c r="O441" s="6">
        <f>SUM(NonNurse[[#This Row],[Qualified Social Work Staff Hours]],NonNurse[[#This Row],[Other Social Work Staff Hours]])/NonNurse[[#This Row],[MDS Census]]</f>
        <v>8.1507175254665734E-2</v>
      </c>
      <c r="P441" s="6">
        <v>4.6309782608695631</v>
      </c>
      <c r="Q441" s="6">
        <v>0.16304347826086957</v>
      </c>
      <c r="R441" s="6">
        <f>SUM(NonNurse[[#This Row],[Qualified Activities Professional Hours]],NonNurse[[#This Row],[Other Activities Professional Hours]])/NonNurse[[#This Row],[MDS Census]]</f>
        <v>3.2794259796267364E-2</v>
      </c>
      <c r="S441" s="6">
        <v>12.340326086956516</v>
      </c>
      <c r="T441" s="6">
        <v>9.1804347826086961</v>
      </c>
      <c r="U441" s="6">
        <v>0</v>
      </c>
      <c r="V441" s="6">
        <f>SUM(NonNurse[[#This Row],[Occupational Therapist Hours]],NonNurse[[#This Row],[OT Assistant Hours]],NonNurse[[#This Row],[OT Aide Hours]])/NonNurse[[#This Row],[MDS Census]]</f>
        <v>0.14721614989962076</v>
      </c>
      <c r="W441" s="6">
        <v>17.691086956521744</v>
      </c>
      <c r="X441" s="6">
        <v>10.770326086956517</v>
      </c>
      <c r="Y441" s="6">
        <v>0</v>
      </c>
      <c r="Z441" s="6">
        <f>SUM(NonNurse[[#This Row],[Physical Therapist (PT) Hours]],NonNurse[[#This Row],[PT Assistant Hours]],NonNurse[[#This Row],[PT Aide Hours]])/NonNurse[[#This Row],[MDS Census]]</f>
        <v>0.19469477284556472</v>
      </c>
      <c r="AA441" s="6">
        <v>0</v>
      </c>
      <c r="AB441" s="6">
        <v>0</v>
      </c>
      <c r="AC441" s="6">
        <v>0</v>
      </c>
      <c r="AD441" s="6">
        <v>0</v>
      </c>
      <c r="AE441" s="6">
        <v>0</v>
      </c>
      <c r="AF441" s="6">
        <v>0</v>
      </c>
      <c r="AG441" s="6">
        <v>0</v>
      </c>
      <c r="AH441" s="1">
        <v>395743</v>
      </c>
      <c r="AI441">
        <v>3</v>
      </c>
    </row>
    <row r="442" spans="1:35" x14ac:dyDescent="0.25">
      <c r="A442" t="s">
        <v>721</v>
      </c>
      <c r="B442" t="s">
        <v>566</v>
      </c>
      <c r="C442" t="s">
        <v>1105</v>
      </c>
      <c r="D442" t="s">
        <v>736</v>
      </c>
      <c r="E442" s="6">
        <v>96.108695652173907</v>
      </c>
      <c r="F442" s="6">
        <v>5.7391304347826084</v>
      </c>
      <c r="G442" s="6">
        <v>0.16304347826086957</v>
      </c>
      <c r="H442" s="6">
        <v>0</v>
      </c>
      <c r="I442" s="6">
        <v>0</v>
      </c>
      <c r="J442" s="6">
        <v>0</v>
      </c>
      <c r="K442" s="6">
        <v>0</v>
      </c>
      <c r="L442" s="6">
        <v>4.8445652173913043</v>
      </c>
      <c r="M442" s="6">
        <v>0</v>
      </c>
      <c r="N442" s="6">
        <v>9.5832608695652155</v>
      </c>
      <c r="O442" s="6">
        <f>SUM(NonNurse[[#This Row],[Qualified Social Work Staff Hours]],NonNurse[[#This Row],[Other Social Work Staff Hours]])/NonNurse[[#This Row],[MDS Census]]</f>
        <v>9.9712734675412792E-2</v>
      </c>
      <c r="P442" s="6">
        <v>0</v>
      </c>
      <c r="Q442" s="6">
        <v>12.337608695652175</v>
      </c>
      <c r="R442" s="6">
        <f>SUM(NonNurse[[#This Row],[Qualified Activities Professional Hours]],NonNurse[[#This Row],[Other Activities Professional Hours]])/NonNurse[[#This Row],[MDS Census]]</f>
        <v>0.12837140918344267</v>
      </c>
      <c r="S442" s="6">
        <v>4.8085869565217383</v>
      </c>
      <c r="T442" s="6">
        <v>3.2313043478260872</v>
      </c>
      <c r="U442" s="6">
        <v>0</v>
      </c>
      <c r="V442" s="6">
        <f>SUM(NonNurse[[#This Row],[Occupational Therapist Hours]],NonNurse[[#This Row],[OT Assistant Hours]],NonNurse[[#This Row],[OT Aide Hours]])/NonNurse[[#This Row],[MDS Census]]</f>
        <v>8.3654150644650538E-2</v>
      </c>
      <c r="W442" s="6">
        <v>4.9300000000000015</v>
      </c>
      <c r="X442" s="6">
        <v>4.1702173913043472</v>
      </c>
      <c r="Y442" s="6">
        <v>0</v>
      </c>
      <c r="Z442" s="6">
        <f>SUM(NonNurse[[#This Row],[Physical Therapist (PT) Hours]],NonNurse[[#This Row],[PT Assistant Hours]],NonNurse[[#This Row],[PT Aide Hours]])/NonNurse[[#This Row],[MDS Census]]</f>
        <v>9.4686722460981684E-2</v>
      </c>
      <c r="AA442" s="6">
        <v>0</v>
      </c>
      <c r="AB442" s="6">
        <v>0</v>
      </c>
      <c r="AC442" s="6">
        <v>0</v>
      </c>
      <c r="AD442" s="6">
        <v>0</v>
      </c>
      <c r="AE442" s="6">
        <v>0</v>
      </c>
      <c r="AF442" s="6">
        <v>0</v>
      </c>
      <c r="AG442" s="6">
        <v>0</v>
      </c>
      <c r="AH442" s="1">
        <v>395913</v>
      </c>
      <c r="AI442">
        <v>3</v>
      </c>
    </row>
    <row r="443" spans="1:35" x14ac:dyDescent="0.25">
      <c r="A443" t="s">
        <v>721</v>
      </c>
      <c r="B443" t="s">
        <v>183</v>
      </c>
      <c r="C443" t="s">
        <v>986</v>
      </c>
      <c r="D443" t="s">
        <v>793</v>
      </c>
      <c r="E443" s="6">
        <v>89.173913043478265</v>
      </c>
      <c r="F443" s="6">
        <v>4.5652173913043477</v>
      </c>
      <c r="G443" s="6">
        <v>1.9021739130434784E-2</v>
      </c>
      <c r="H443" s="6">
        <v>0</v>
      </c>
      <c r="I443" s="6">
        <v>6.5217391304347824E-2</v>
      </c>
      <c r="J443" s="6">
        <v>0</v>
      </c>
      <c r="K443" s="6">
        <v>0</v>
      </c>
      <c r="L443" s="6">
        <v>1.7540217391304345</v>
      </c>
      <c r="M443" s="6">
        <v>0</v>
      </c>
      <c r="N443" s="6">
        <v>5.2996739130434776</v>
      </c>
      <c r="O443" s="6">
        <f>SUM(NonNurse[[#This Row],[Qualified Social Work Staff Hours]],NonNurse[[#This Row],[Other Social Work Staff Hours]])/NonNurse[[#This Row],[MDS Census]]</f>
        <v>5.9430765480253521E-2</v>
      </c>
      <c r="P443" s="6">
        <v>5.0167391304347833</v>
      </c>
      <c r="Q443" s="6">
        <v>13.694130434782613</v>
      </c>
      <c r="R443" s="6">
        <f>SUM(NonNurse[[#This Row],[Qualified Activities Professional Hours]],NonNurse[[#This Row],[Other Activities Professional Hours]])/NonNurse[[#This Row],[MDS Census]]</f>
        <v>0.20982447586543154</v>
      </c>
      <c r="S443" s="6">
        <v>5.6431521739130446</v>
      </c>
      <c r="T443" s="6">
        <v>5.8109782608695637</v>
      </c>
      <c r="U443" s="6">
        <v>0</v>
      </c>
      <c r="V443" s="6">
        <f>SUM(NonNurse[[#This Row],[Occupational Therapist Hours]],NonNurse[[#This Row],[OT Assistant Hours]],NonNurse[[#This Row],[OT Aide Hours]])/NonNurse[[#This Row],[MDS Census]]</f>
        <v>0.1284470989761092</v>
      </c>
      <c r="W443" s="6">
        <v>9.3613043478260867</v>
      </c>
      <c r="X443" s="6">
        <v>4.9143478260869564</v>
      </c>
      <c r="Y443" s="6">
        <v>0</v>
      </c>
      <c r="Z443" s="6">
        <f>SUM(NonNurse[[#This Row],[Physical Therapist (PT) Hours]],NonNurse[[#This Row],[PT Assistant Hours]],NonNurse[[#This Row],[PT Aide Hours]])/NonNurse[[#This Row],[MDS Census]]</f>
        <v>0.16008776206728423</v>
      </c>
      <c r="AA443" s="6">
        <v>0.31521739130434784</v>
      </c>
      <c r="AB443" s="6">
        <v>0</v>
      </c>
      <c r="AC443" s="6">
        <v>0</v>
      </c>
      <c r="AD443" s="6">
        <v>0</v>
      </c>
      <c r="AE443" s="6">
        <v>0</v>
      </c>
      <c r="AF443" s="6">
        <v>0</v>
      </c>
      <c r="AG443" s="6">
        <v>0</v>
      </c>
      <c r="AH443" s="1">
        <v>395359</v>
      </c>
      <c r="AI443">
        <v>3</v>
      </c>
    </row>
    <row r="444" spans="1:35" x14ac:dyDescent="0.25">
      <c r="A444" t="s">
        <v>721</v>
      </c>
      <c r="B444" t="s">
        <v>515</v>
      </c>
      <c r="C444" t="s">
        <v>1091</v>
      </c>
      <c r="D444" t="s">
        <v>736</v>
      </c>
      <c r="E444" s="6">
        <v>135.90217391304347</v>
      </c>
      <c r="F444" s="6">
        <v>9.6521739130434785</v>
      </c>
      <c r="G444" s="6">
        <v>3.2608695652173912E-2</v>
      </c>
      <c r="H444" s="6">
        <v>0</v>
      </c>
      <c r="I444" s="6">
        <v>4.7173913043478262</v>
      </c>
      <c r="J444" s="6">
        <v>0</v>
      </c>
      <c r="K444" s="6">
        <v>0</v>
      </c>
      <c r="L444" s="6">
        <v>6.1320652173913066</v>
      </c>
      <c r="M444" s="6">
        <v>5.310217391304346</v>
      </c>
      <c r="N444" s="6">
        <v>4.3633695652173916</v>
      </c>
      <c r="O444" s="6">
        <f>SUM(NonNurse[[#This Row],[Qualified Social Work Staff Hours]],NonNurse[[#This Row],[Other Social Work Staff Hours]])/NonNurse[[#This Row],[MDS Census]]</f>
        <v>7.1180516675997757E-2</v>
      </c>
      <c r="P444" s="6">
        <v>0</v>
      </c>
      <c r="Q444" s="6">
        <v>15.39304347826087</v>
      </c>
      <c r="R444" s="6">
        <f>SUM(NonNurse[[#This Row],[Qualified Activities Professional Hours]],NonNurse[[#This Row],[Other Activities Professional Hours]])/NonNurse[[#This Row],[MDS Census]]</f>
        <v>0.11326561625209951</v>
      </c>
      <c r="S444" s="6">
        <v>6.6778260869565198</v>
      </c>
      <c r="T444" s="6">
        <v>10.083586956521739</v>
      </c>
      <c r="U444" s="6">
        <v>0</v>
      </c>
      <c r="V444" s="6">
        <f>SUM(NonNurse[[#This Row],[Occupational Therapist Hours]],NonNurse[[#This Row],[OT Assistant Hours]],NonNurse[[#This Row],[OT Aide Hours]])/NonNurse[[#This Row],[MDS Census]]</f>
        <v>0.12333439974406141</v>
      </c>
      <c r="W444" s="6">
        <v>7.9518478260869569</v>
      </c>
      <c r="X444" s="6">
        <v>10.340978260869564</v>
      </c>
      <c r="Y444" s="6">
        <v>0</v>
      </c>
      <c r="Z444" s="6">
        <f>SUM(NonNurse[[#This Row],[Physical Therapist (PT) Hours]],NonNurse[[#This Row],[PT Assistant Hours]],NonNurse[[#This Row],[PT Aide Hours]])/NonNurse[[#This Row],[MDS Census]]</f>
        <v>0.13460289530512676</v>
      </c>
      <c r="AA444" s="6">
        <v>0</v>
      </c>
      <c r="AB444" s="6">
        <v>0</v>
      </c>
      <c r="AC444" s="6">
        <v>0</v>
      </c>
      <c r="AD444" s="6">
        <v>0</v>
      </c>
      <c r="AE444" s="6">
        <v>0</v>
      </c>
      <c r="AF444" s="6">
        <v>0</v>
      </c>
      <c r="AG444" s="6">
        <v>0</v>
      </c>
      <c r="AH444" s="1">
        <v>395834</v>
      </c>
      <c r="AI444">
        <v>3</v>
      </c>
    </row>
    <row r="445" spans="1:35" x14ac:dyDescent="0.25">
      <c r="A445" t="s">
        <v>721</v>
      </c>
      <c r="B445" t="s">
        <v>36</v>
      </c>
      <c r="C445" t="s">
        <v>802</v>
      </c>
      <c r="D445" t="s">
        <v>758</v>
      </c>
      <c r="E445" s="6">
        <v>128.06521739130434</v>
      </c>
      <c r="F445" s="6">
        <v>4.2608695652173916</v>
      </c>
      <c r="G445" s="6">
        <v>7.6086956521739135E-2</v>
      </c>
      <c r="H445" s="6">
        <v>0</v>
      </c>
      <c r="I445" s="6">
        <v>5.2717391304347823</v>
      </c>
      <c r="J445" s="6">
        <v>0</v>
      </c>
      <c r="K445" s="6">
        <v>0</v>
      </c>
      <c r="L445" s="6">
        <v>1.4484782608695652</v>
      </c>
      <c r="M445" s="6">
        <v>0</v>
      </c>
      <c r="N445" s="6">
        <v>10.002065217391303</v>
      </c>
      <c r="O445" s="6">
        <f>SUM(NonNurse[[#This Row],[Qualified Social Work Staff Hours]],NonNurse[[#This Row],[Other Social Work Staff Hours]])/NonNurse[[#This Row],[MDS Census]]</f>
        <v>7.8101341028687821E-2</v>
      </c>
      <c r="P445" s="6">
        <v>0.92934782608695654</v>
      </c>
      <c r="Q445" s="6">
        <v>10.097608695652173</v>
      </c>
      <c r="R445" s="6">
        <f>SUM(NonNurse[[#This Row],[Qualified Activities Professional Hours]],NonNurse[[#This Row],[Other Activities Professional Hours]])/NonNurse[[#This Row],[MDS Census]]</f>
        <v>8.6104226786623661E-2</v>
      </c>
      <c r="S445" s="6">
        <v>5.1247826086956527</v>
      </c>
      <c r="T445" s="6">
        <v>4.5082608695652171</v>
      </c>
      <c r="U445" s="6">
        <v>0</v>
      </c>
      <c r="V445" s="6">
        <f>SUM(NonNurse[[#This Row],[Occupational Therapist Hours]],NonNurse[[#This Row],[OT Assistant Hours]],NonNurse[[#This Row],[OT Aide Hours]])/NonNurse[[#This Row],[MDS Census]]</f>
        <v>7.5219826854523858E-2</v>
      </c>
      <c r="W445" s="6">
        <v>9.9478260869565194</v>
      </c>
      <c r="X445" s="6">
        <v>4.5134782608695625</v>
      </c>
      <c r="Y445" s="6">
        <v>0</v>
      </c>
      <c r="Z445" s="6">
        <f>SUM(NonNurse[[#This Row],[Physical Therapist (PT) Hours]],NonNurse[[#This Row],[PT Assistant Hours]],NonNurse[[#This Row],[PT Aide Hours]])/NonNurse[[#This Row],[MDS Census]]</f>
        <v>0.11292140553386519</v>
      </c>
      <c r="AA445" s="6">
        <v>0</v>
      </c>
      <c r="AB445" s="6">
        <v>0</v>
      </c>
      <c r="AC445" s="6">
        <v>0</v>
      </c>
      <c r="AD445" s="6">
        <v>0</v>
      </c>
      <c r="AE445" s="6">
        <v>0</v>
      </c>
      <c r="AF445" s="6">
        <v>0</v>
      </c>
      <c r="AG445" s="6">
        <v>0</v>
      </c>
      <c r="AH445" s="1">
        <v>395037</v>
      </c>
      <c r="AI445">
        <v>3</v>
      </c>
    </row>
    <row r="446" spans="1:35" x14ac:dyDescent="0.25">
      <c r="A446" t="s">
        <v>721</v>
      </c>
      <c r="B446" t="s">
        <v>92</v>
      </c>
      <c r="C446" t="s">
        <v>818</v>
      </c>
      <c r="D446" t="s">
        <v>761</v>
      </c>
      <c r="E446" s="6">
        <v>134.7391304347826</v>
      </c>
      <c r="F446" s="6">
        <v>5.0434782608695654</v>
      </c>
      <c r="G446" s="6">
        <v>8.6956521739130432E-2</v>
      </c>
      <c r="H446" s="6">
        <v>0</v>
      </c>
      <c r="I446" s="6">
        <v>4.1086956521739131</v>
      </c>
      <c r="J446" s="6">
        <v>0</v>
      </c>
      <c r="K446" s="6">
        <v>0</v>
      </c>
      <c r="L446" s="6">
        <v>2.7827173913043479</v>
      </c>
      <c r="M446" s="6">
        <v>0</v>
      </c>
      <c r="N446" s="6">
        <v>8.6919565217391295</v>
      </c>
      <c r="O446" s="6">
        <f>SUM(NonNurse[[#This Row],[Qualified Social Work Staff Hours]],NonNurse[[#This Row],[Other Social Work Staff Hours]])/NonNurse[[#This Row],[MDS Census]]</f>
        <v>6.4509519199741849E-2</v>
      </c>
      <c r="P446" s="6">
        <v>4.9307608695652174</v>
      </c>
      <c r="Q446" s="6">
        <v>4.6623913043478264</v>
      </c>
      <c r="R446" s="6">
        <f>SUM(NonNurse[[#This Row],[Qualified Activities Professional Hours]],NonNurse[[#This Row],[Other Activities Professional Hours]])/NonNurse[[#This Row],[MDS Census]]</f>
        <v>7.1197967086156833E-2</v>
      </c>
      <c r="S446" s="6">
        <v>5.4545652173913046</v>
      </c>
      <c r="T446" s="6">
        <v>4.8301086956521724</v>
      </c>
      <c r="U446" s="6">
        <v>0</v>
      </c>
      <c r="V446" s="6">
        <f>SUM(NonNurse[[#This Row],[Occupational Therapist Hours]],NonNurse[[#This Row],[OT Assistant Hours]],NonNurse[[#This Row],[OT Aide Hours]])/NonNurse[[#This Row],[MDS Census]]</f>
        <v>7.6330267828331716E-2</v>
      </c>
      <c r="W446" s="6">
        <v>10.414239130434778</v>
      </c>
      <c r="X446" s="6">
        <v>5.3458695652173889</v>
      </c>
      <c r="Y446" s="6">
        <v>0</v>
      </c>
      <c r="Z446" s="6">
        <f>SUM(NonNurse[[#This Row],[Physical Therapist (PT) Hours]],NonNurse[[#This Row],[PT Assistant Hours]],NonNurse[[#This Row],[PT Aide Hours]])/NonNurse[[#This Row],[MDS Census]]</f>
        <v>0.11696757018393027</v>
      </c>
      <c r="AA446" s="6">
        <v>0</v>
      </c>
      <c r="AB446" s="6">
        <v>0</v>
      </c>
      <c r="AC446" s="6">
        <v>0</v>
      </c>
      <c r="AD446" s="6">
        <v>0</v>
      </c>
      <c r="AE446" s="6">
        <v>0</v>
      </c>
      <c r="AF446" s="6">
        <v>0</v>
      </c>
      <c r="AG446" s="6">
        <v>0</v>
      </c>
      <c r="AH446" s="1">
        <v>395199</v>
      </c>
      <c r="AI446">
        <v>3</v>
      </c>
    </row>
    <row r="447" spans="1:35" x14ac:dyDescent="0.25">
      <c r="A447" t="s">
        <v>721</v>
      </c>
      <c r="B447" t="s">
        <v>268</v>
      </c>
      <c r="C447" t="s">
        <v>1018</v>
      </c>
      <c r="D447" t="s">
        <v>776</v>
      </c>
      <c r="E447" s="6">
        <v>152.84782608695653</v>
      </c>
      <c r="F447" s="6">
        <v>5.3043478260869561</v>
      </c>
      <c r="G447" s="6">
        <v>0.14673913043478262</v>
      </c>
      <c r="H447" s="6">
        <v>0</v>
      </c>
      <c r="I447" s="6">
        <v>0</v>
      </c>
      <c r="J447" s="6">
        <v>0</v>
      </c>
      <c r="K447" s="6">
        <v>0</v>
      </c>
      <c r="L447" s="6">
        <v>4.492826086956522</v>
      </c>
      <c r="M447" s="6">
        <v>0</v>
      </c>
      <c r="N447" s="6">
        <v>10.222608695652175</v>
      </c>
      <c r="O447" s="6">
        <f>SUM(NonNurse[[#This Row],[Qualified Social Work Staff Hours]],NonNurse[[#This Row],[Other Social Work Staff Hours]])/NonNurse[[#This Row],[MDS Census]]</f>
        <v>6.6880955767316175E-2</v>
      </c>
      <c r="P447" s="6">
        <v>0</v>
      </c>
      <c r="Q447" s="6">
        <v>20.784239130434788</v>
      </c>
      <c r="R447" s="6">
        <f>SUM(NonNurse[[#This Row],[Qualified Activities Professional Hours]],NonNurse[[#This Row],[Other Activities Professional Hours]])/NonNurse[[#This Row],[MDS Census]]</f>
        <v>0.13597994595363394</v>
      </c>
      <c r="S447" s="6">
        <v>6.3582608695652194</v>
      </c>
      <c r="T447" s="6">
        <v>5.7361956521739117</v>
      </c>
      <c r="U447" s="6">
        <v>0</v>
      </c>
      <c r="V447" s="6">
        <f>SUM(NonNurse[[#This Row],[Occupational Therapist Hours]],NonNurse[[#This Row],[OT Assistant Hours]],NonNurse[[#This Row],[OT Aide Hours]])/NonNurse[[#This Row],[MDS Census]]</f>
        <v>7.9127435642156171E-2</v>
      </c>
      <c r="W447" s="6">
        <v>11.549673913043479</v>
      </c>
      <c r="X447" s="6">
        <v>4.0028260869565218</v>
      </c>
      <c r="Y447" s="6">
        <v>0</v>
      </c>
      <c r="Z447" s="6">
        <f>SUM(NonNurse[[#This Row],[Physical Therapist (PT) Hours]],NonNurse[[#This Row],[PT Assistant Hours]],NonNurse[[#This Row],[PT Aide Hours]])/NonNurse[[#This Row],[MDS Census]]</f>
        <v>0.10175152894325132</v>
      </c>
      <c r="AA447" s="6">
        <v>0</v>
      </c>
      <c r="AB447" s="6">
        <v>0</v>
      </c>
      <c r="AC447" s="6">
        <v>0</v>
      </c>
      <c r="AD447" s="6">
        <v>0</v>
      </c>
      <c r="AE447" s="6">
        <v>0</v>
      </c>
      <c r="AF447" s="6">
        <v>0</v>
      </c>
      <c r="AG447" s="6">
        <v>0</v>
      </c>
      <c r="AH447" s="1">
        <v>395477</v>
      </c>
      <c r="AI447">
        <v>3</v>
      </c>
    </row>
    <row r="448" spans="1:35" x14ac:dyDescent="0.25">
      <c r="A448" t="s">
        <v>721</v>
      </c>
      <c r="B448" t="s">
        <v>263</v>
      </c>
      <c r="C448" t="s">
        <v>844</v>
      </c>
      <c r="D448" t="s">
        <v>780</v>
      </c>
      <c r="E448" s="6">
        <v>124.60869565217391</v>
      </c>
      <c r="F448" s="6">
        <v>10.260869565217391</v>
      </c>
      <c r="G448" s="6">
        <v>0.35869565217391303</v>
      </c>
      <c r="H448" s="6">
        <v>0</v>
      </c>
      <c r="I448" s="6">
        <v>4.8043478260869561</v>
      </c>
      <c r="J448" s="6">
        <v>0</v>
      </c>
      <c r="K448" s="6">
        <v>0</v>
      </c>
      <c r="L448" s="6">
        <v>4.8369565217391308</v>
      </c>
      <c r="M448" s="6">
        <v>5.1304347826086953</v>
      </c>
      <c r="N448" s="6">
        <v>5.0608695652173923</v>
      </c>
      <c r="O448" s="6">
        <f>SUM(NonNurse[[#This Row],[Qualified Social Work Staff Hours]],NonNurse[[#This Row],[Other Social Work Staff Hours]])/NonNurse[[#This Row],[MDS Census]]</f>
        <v>8.1786461967899515E-2</v>
      </c>
      <c r="P448" s="6">
        <v>6.5214130434782609</v>
      </c>
      <c r="Q448" s="6">
        <v>8.7965217391304353</v>
      </c>
      <c r="R448" s="6">
        <f>SUM(NonNurse[[#This Row],[Qualified Activities Professional Hours]],NonNurse[[#This Row],[Other Activities Professional Hours]])/NonNurse[[#This Row],[MDS Census]]</f>
        <v>0.12292829727843685</v>
      </c>
      <c r="S448" s="6">
        <v>4.8868478260869574</v>
      </c>
      <c r="T448" s="6">
        <v>4.4354347826086959</v>
      </c>
      <c r="U448" s="6">
        <v>6.1630434782608692</v>
      </c>
      <c r="V448" s="6">
        <f>SUM(NonNurse[[#This Row],[Occupational Therapist Hours]],NonNurse[[#This Row],[OT Assistant Hours]],NonNurse[[#This Row],[OT Aide Hours]])/NonNurse[[#This Row],[MDS Census]]</f>
        <v>0.12427163293789255</v>
      </c>
      <c r="W448" s="6">
        <v>5.9189130434782591</v>
      </c>
      <c r="X448" s="6">
        <v>11.015652173913045</v>
      </c>
      <c r="Y448" s="6">
        <v>0</v>
      </c>
      <c r="Z448" s="6">
        <f>SUM(NonNurse[[#This Row],[Physical Therapist (PT) Hours]],NonNurse[[#This Row],[PT Assistant Hours]],NonNurse[[#This Row],[PT Aide Hours]])/NonNurse[[#This Row],[MDS Census]]</f>
        <v>0.13590195394277738</v>
      </c>
      <c r="AA448" s="6">
        <v>0</v>
      </c>
      <c r="AB448" s="6">
        <v>0</v>
      </c>
      <c r="AC448" s="6">
        <v>0</v>
      </c>
      <c r="AD448" s="6">
        <v>0</v>
      </c>
      <c r="AE448" s="6">
        <v>0</v>
      </c>
      <c r="AF448" s="6">
        <v>0</v>
      </c>
      <c r="AG448" s="6">
        <v>0</v>
      </c>
      <c r="AH448" s="1">
        <v>395472</v>
      </c>
      <c r="AI448">
        <v>3</v>
      </c>
    </row>
    <row r="449" spans="1:35" x14ac:dyDescent="0.25">
      <c r="A449" t="s">
        <v>721</v>
      </c>
      <c r="B449" t="s">
        <v>601</v>
      </c>
      <c r="C449" t="s">
        <v>808</v>
      </c>
      <c r="D449" t="s">
        <v>768</v>
      </c>
      <c r="E449" s="6">
        <v>103.8695652173913</v>
      </c>
      <c r="F449" s="6">
        <v>5.3913043478260869</v>
      </c>
      <c r="G449" s="6">
        <v>0.39130434782608697</v>
      </c>
      <c r="H449" s="6">
        <v>0</v>
      </c>
      <c r="I449" s="6">
        <v>4.3913043478260869</v>
      </c>
      <c r="J449" s="6">
        <v>0</v>
      </c>
      <c r="K449" s="6">
        <v>0</v>
      </c>
      <c r="L449" s="6">
        <v>9.08</v>
      </c>
      <c r="M449" s="6">
        <v>5.4782608695652177</v>
      </c>
      <c r="N449" s="6">
        <v>3.2610869565217389</v>
      </c>
      <c r="O449" s="6">
        <f>SUM(NonNurse[[#This Row],[Qualified Social Work Staff Hours]],NonNurse[[#This Row],[Other Social Work Staff Hours]])/NonNurse[[#This Row],[MDS Census]]</f>
        <v>8.4137714524905816E-2</v>
      </c>
      <c r="P449" s="6">
        <v>4.0626086956521741</v>
      </c>
      <c r="Q449" s="6">
        <v>6.0309782608695643</v>
      </c>
      <c r="R449" s="6">
        <f>SUM(NonNurse[[#This Row],[Qualified Activities Professional Hours]],NonNurse[[#This Row],[Other Activities Professional Hours]])/NonNurse[[#This Row],[MDS Census]]</f>
        <v>9.7175596483884463E-2</v>
      </c>
      <c r="S449" s="6">
        <v>7.7318478260869545</v>
      </c>
      <c r="T449" s="6">
        <v>5.0989130434782615</v>
      </c>
      <c r="U449" s="6">
        <v>0</v>
      </c>
      <c r="V449" s="6">
        <f>SUM(NonNurse[[#This Row],[Occupational Therapist Hours]],NonNurse[[#This Row],[OT Assistant Hours]],NonNurse[[#This Row],[OT Aide Hours]])/NonNurse[[#This Row],[MDS Census]]</f>
        <v>0.12352762662201758</v>
      </c>
      <c r="W449" s="6">
        <v>7.0223913043478232</v>
      </c>
      <c r="X449" s="6">
        <v>6.7028260869565255</v>
      </c>
      <c r="Y449" s="6">
        <v>0</v>
      </c>
      <c r="Z449" s="6">
        <f>SUM(NonNurse[[#This Row],[Physical Therapist (PT) Hours]],NonNurse[[#This Row],[PT Assistant Hours]],NonNurse[[#This Row],[PT Aide Hours]])/NonNurse[[#This Row],[MDS Census]]</f>
        <v>0.13213897028045207</v>
      </c>
      <c r="AA449" s="6">
        <v>0</v>
      </c>
      <c r="AB449" s="6">
        <v>0</v>
      </c>
      <c r="AC449" s="6">
        <v>0</v>
      </c>
      <c r="AD449" s="6">
        <v>0</v>
      </c>
      <c r="AE449" s="6">
        <v>0</v>
      </c>
      <c r="AF449" s="6">
        <v>0</v>
      </c>
      <c r="AG449" s="6">
        <v>0</v>
      </c>
      <c r="AH449" s="1">
        <v>396003</v>
      </c>
      <c r="AI449">
        <v>3</v>
      </c>
    </row>
    <row r="450" spans="1:35" x14ac:dyDescent="0.25">
      <c r="A450" t="s">
        <v>721</v>
      </c>
      <c r="B450" t="s">
        <v>489</v>
      </c>
      <c r="C450" t="s">
        <v>1080</v>
      </c>
      <c r="D450" t="s">
        <v>736</v>
      </c>
      <c r="E450" s="6">
        <v>135.84782608695653</v>
      </c>
      <c r="F450" s="6">
        <v>9.8260869565217384</v>
      </c>
      <c r="G450" s="6">
        <v>3.2608695652173912E-2</v>
      </c>
      <c r="H450" s="6">
        <v>0</v>
      </c>
      <c r="I450" s="6">
        <v>4.1304347826086953</v>
      </c>
      <c r="J450" s="6">
        <v>0</v>
      </c>
      <c r="K450" s="6">
        <v>0</v>
      </c>
      <c r="L450" s="6">
        <v>5.0061956521739122</v>
      </c>
      <c r="M450" s="6">
        <v>0</v>
      </c>
      <c r="N450" s="6">
        <v>9.9785869565217382</v>
      </c>
      <c r="O450" s="6">
        <f>SUM(NonNurse[[#This Row],[Qualified Social Work Staff Hours]],NonNurse[[#This Row],[Other Social Work Staff Hours]])/NonNurse[[#This Row],[MDS Census]]</f>
        <v>7.34541526644263E-2</v>
      </c>
      <c r="P450" s="6">
        <v>0</v>
      </c>
      <c r="Q450" s="6">
        <v>10.355000000000004</v>
      </c>
      <c r="R450" s="6">
        <f>SUM(NonNurse[[#This Row],[Qualified Activities Professional Hours]],NonNurse[[#This Row],[Other Activities Professional Hours]])/NonNurse[[#This Row],[MDS Census]]</f>
        <v>7.6224995999359918E-2</v>
      </c>
      <c r="S450" s="6">
        <v>10.96836956521739</v>
      </c>
      <c r="T450" s="6">
        <v>4.6365217391304352</v>
      </c>
      <c r="U450" s="6">
        <v>0</v>
      </c>
      <c r="V450" s="6">
        <f>SUM(NonNurse[[#This Row],[Occupational Therapist Hours]],NonNurse[[#This Row],[OT Assistant Hours]],NonNurse[[#This Row],[OT Aide Hours]])/NonNurse[[#This Row],[MDS Census]]</f>
        <v>0.11487037926068169</v>
      </c>
      <c r="W450" s="6">
        <v>8.1514130434782608</v>
      </c>
      <c r="X450" s="6">
        <v>5.1226086956521728</v>
      </c>
      <c r="Y450" s="6">
        <v>0</v>
      </c>
      <c r="Z450" s="6">
        <f>SUM(NonNurse[[#This Row],[Physical Therapist (PT) Hours]],NonNurse[[#This Row],[PT Assistant Hours]],NonNurse[[#This Row],[PT Aide Hours]])/NonNurse[[#This Row],[MDS Census]]</f>
        <v>9.7712433989438283E-2</v>
      </c>
      <c r="AA450" s="6">
        <v>0</v>
      </c>
      <c r="AB450" s="6">
        <v>0</v>
      </c>
      <c r="AC450" s="6">
        <v>0</v>
      </c>
      <c r="AD450" s="6">
        <v>0</v>
      </c>
      <c r="AE450" s="6">
        <v>0</v>
      </c>
      <c r="AF450" s="6">
        <v>0</v>
      </c>
      <c r="AG450" s="6">
        <v>0</v>
      </c>
      <c r="AH450" s="1">
        <v>395796</v>
      </c>
      <c r="AI450">
        <v>3</v>
      </c>
    </row>
    <row r="451" spans="1:35" x14ac:dyDescent="0.25">
      <c r="A451" t="s">
        <v>721</v>
      </c>
      <c r="B451" t="s">
        <v>508</v>
      </c>
      <c r="C451" t="s">
        <v>905</v>
      </c>
      <c r="D451" t="s">
        <v>768</v>
      </c>
      <c r="E451" s="6">
        <v>158.57608695652175</v>
      </c>
      <c r="F451" s="6">
        <v>5.3043478260869561</v>
      </c>
      <c r="G451" s="6">
        <v>4.3478260869565216E-2</v>
      </c>
      <c r="H451" s="6">
        <v>0</v>
      </c>
      <c r="I451" s="6">
        <v>3.4239130434782608</v>
      </c>
      <c r="J451" s="6">
        <v>0</v>
      </c>
      <c r="K451" s="6">
        <v>0</v>
      </c>
      <c r="L451" s="6">
        <v>5.1782608695652188</v>
      </c>
      <c r="M451" s="6">
        <v>10.347826086956522</v>
      </c>
      <c r="N451" s="6">
        <v>0</v>
      </c>
      <c r="O451" s="6">
        <f>SUM(NonNurse[[#This Row],[Qualified Social Work Staff Hours]],NonNurse[[#This Row],[Other Social Work Staff Hours]])/NonNurse[[#This Row],[MDS Census]]</f>
        <v>6.5254643909795046E-2</v>
      </c>
      <c r="P451" s="6">
        <v>0</v>
      </c>
      <c r="Q451" s="6">
        <v>17.598043478260866</v>
      </c>
      <c r="R451" s="6">
        <f>SUM(NonNurse[[#This Row],[Qualified Activities Professional Hours]],NonNurse[[#This Row],[Other Activities Professional Hours]])/NonNurse[[#This Row],[MDS Census]]</f>
        <v>0.11097539241894576</v>
      </c>
      <c r="S451" s="6">
        <v>14.151847826086957</v>
      </c>
      <c r="T451" s="6">
        <v>5.1910869565217412</v>
      </c>
      <c r="U451" s="6">
        <v>0</v>
      </c>
      <c r="V451" s="6">
        <f>SUM(NonNurse[[#This Row],[Occupational Therapist Hours]],NonNurse[[#This Row],[OT Assistant Hours]],NonNurse[[#This Row],[OT Aide Hours]])/NonNurse[[#This Row],[MDS Census]]</f>
        <v>0.12197888820344095</v>
      </c>
      <c r="W451" s="6">
        <v>15.834891304347833</v>
      </c>
      <c r="X451" s="6">
        <v>6.9822826086956535</v>
      </c>
      <c r="Y451" s="6">
        <v>0</v>
      </c>
      <c r="Z451" s="6">
        <f>SUM(NonNurse[[#This Row],[Physical Therapist (PT) Hours]],NonNurse[[#This Row],[PT Assistant Hours]],NonNurse[[#This Row],[PT Aide Hours]])/NonNurse[[#This Row],[MDS Census]]</f>
        <v>0.14388786071697859</v>
      </c>
      <c r="AA451" s="6">
        <v>0</v>
      </c>
      <c r="AB451" s="6">
        <v>0</v>
      </c>
      <c r="AC451" s="6">
        <v>0</v>
      </c>
      <c r="AD451" s="6">
        <v>0</v>
      </c>
      <c r="AE451" s="6">
        <v>0</v>
      </c>
      <c r="AF451" s="6">
        <v>0</v>
      </c>
      <c r="AG451" s="6">
        <v>0</v>
      </c>
      <c r="AH451" s="1">
        <v>395826</v>
      </c>
      <c r="AI451">
        <v>3</v>
      </c>
    </row>
    <row r="452" spans="1:35" x14ac:dyDescent="0.25">
      <c r="A452" t="s">
        <v>721</v>
      </c>
      <c r="B452" t="s">
        <v>628</v>
      </c>
      <c r="C452" t="s">
        <v>854</v>
      </c>
      <c r="D452" t="s">
        <v>765</v>
      </c>
      <c r="E452" s="6">
        <v>147.44565217391303</v>
      </c>
      <c r="F452" s="6">
        <v>9.2173913043478262</v>
      </c>
      <c r="G452" s="6">
        <v>0.44565217391304346</v>
      </c>
      <c r="H452" s="6">
        <v>0</v>
      </c>
      <c r="I452" s="6">
        <v>6.7934782608695654</v>
      </c>
      <c r="J452" s="6">
        <v>0</v>
      </c>
      <c r="K452" s="6">
        <v>0</v>
      </c>
      <c r="L452" s="6">
        <v>10.359456521739133</v>
      </c>
      <c r="M452" s="6">
        <v>5.2989130434782608</v>
      </c>
      <c r="N452" s="6">
        <v>5.5784782608695664</v>
      </c>
      <c r="O452" s="6">
        <f>SUM(NonNurse[[#This Row],[Qualified Social Work Staff Hours]],NonNurse[[#This Row],[Other Social Work Staff Hours]])/NonNurse[[#This Row],[MDS Census]]</f>
        <v>7.3772207887946945E-2</v>
      </c>
      <c r="P452" s="6">
        <v>0</v>
      </c>
      <c r="Q452" s="6">
        <v>20.48771739130434</v>
      </c>
      <c r="R452" s="6">
        <f>SUM(NonNurse[[#This Row],[Qualified Activities Professional Hours]],NonNurse[[#This Row],[Other Activities Professional Hours]])/NonNurse[[#This Row],[MDS Census]]</f>
        <v>0.13895097677847398</v>
      </c>
      <c r="S452" s="6">
        <v>10.508152173913047</v>
      </c>
      <c r="T452" s="6">
        <v>9.2128260869565217</v>
      </c>
      <c r="U452" s="6">
        <v>0</v>
      </c>
      <c r="V452" s="6">
        <f>SUM(NonNurse[[#This Row],[Occupational Therapist Hours]],NonNurse[[#This Row],[OT Assistant Hours]],NonNurse[[#This Row],[OT Aide Hours]])/NonNurse[[#This Row],[MDS Census]]</f>
        <v>0.13375082934021382</v>
      </c>
      <c r="W452" s="6">
        <v>13.858260869565219</v>
      </c>
      <c r="X452" s="6">
        <v>6.4307608695652165</v>
      </c>
      <c r="Y452" s="6">
        <v>0</v>
      </c>
      <c r="Z452" s="6">
        <f>SUM(NonNurse[[#This Row],[Physical Therapist (PT) Hours]],NonNurse[[#This Row],[PT Assistant Hours]],NonNurse[[#This Row],[PT Aide Hours]])/NonNurse[[#This Row],[MDS Census]]</f>
        <v>0.13760339107998529</v>
      </c>
      <c r="AA452" s="6">
        <v>0</v>
      </c>
      <c r="AB452" s="6">
        <v>0</v>
      </c>
      <c r="AC452" s="6">
        <v>0</v>
      </c>
      <c r="AD452" s="6">
        <v>0</v>
      </c>
      <c r="AE452" s="6">
        <v>0</v>
      </c>
      <c r="AF452" s="6">
        <v>0</v>
      </c>
      <c r="AG452" s="6">
        <v>0</v>
      </c>
      <c r="AH452" s="1">
        <v>396077</v>
      </c>
      <c r="AI452">
        <v>3</v>
      </c>
    </row>
    <row r="453" spans="1:35" x14ac:dyDescent="0.25">
      <c r="A453" t="s">
        <v>721</v>
      </c>
      <c r="B453" t="s">
        <v>501</v>
      </c>
      <c r="C453" t="s">
        <v>1087</v>
      </c>
      <c r="D453" t="s">
        <v>767</v>
      </c>
      <c r="E453" s="6">
        <v>141.22826086956522</v>
      </c>
      <c r="F453" s="6">
        <v>7.6521739130434785</v>
      </c>
      <c r="G453" s="6">
        <v>3.2608695652173912E-2</v>
      </c>
      <c r="H453" s="6">
        <v>0</v>
      </c>
      <c r="I453" s="6">
        <v>3.75</v>
      </c>
      <c r="J453" s="6">
        <v>0</v>
      </c>
      <c r="K453" s="6">
        <v>0</v>
      </c>
      <c r="L453" s="6">
        <v>5.0713043478260866</v>
      </c>
      <c r="M453" s="6">
        <v>5.4782608695652177</v>
      </c>
      <c r="N453" s="6">
        <v>4.8211956521739125</v>
      </c>
      <c r="O453" s="6">
        <f>SUM(NonNurse[[#This Row],[Qualified Social Work Staff Hours]],NonNurse[[#This Row],[Other Social Work Staff Hours]])/NonNurse[[#This Row],[MDS Census]]</f>
        <v>7.2927730316324185E-2</v>
      </c>
      <c r="P453" s="6">
        <v>0</v>
      </c>
      <c r="Q453" s="6">
        <v>12.750108695652171</v>
      </c>
      <c r="R453" s="6">
        <f>SUM(NonNurse[[#This Row],[Qualified Activities Professional Hours]],NonNurse[[#This Row],[Other Activities Professional Hours]])/NonNurse[[#This Row],[MDS Census]]</f>
        <v>9.0280150850457916E-2</v>
      </c>
      <c r="S453" s="6">
        <v>11.225108695652175</v>
      </c>
      <c r="T453" s="6">
        <v>10.21032608695652</v>
      </c>
      <c r="U453" s="6">
        <v>0</v>
      </c>
      <c r="V453" s="6">
        <f>SUM(NonNurse[[#This Row],[Occupational Therapist Hours]],NonNurse[[#This Row],[OT Assistant Hours]],NonNurse[[#This Row],[OT Aide Hours]])/NonNurse[[#This Row],[MDS Census]]</f>
        <v>0.15177865004233049</v>
      </c>
      <c r="W453" s="6">
        <v>22.724891304347821</v>
      </c>
      <c r="X453" s="6">
        <v>9.9379347826086963</v>
      </c>
      <c r="Y453" s="6">
        <v>0</v>
      </c>
      <c r="Z453" s="6">
        <f>SUM(NonNurse[[#This Row],[Physical Therapist (PT) Hours]],NonNurse[[#This Row],[PT Assistant Hours]],NonNurse[[#This Row],[PT Aide Hours]])/NonNurse[[#This Row],[MDS Census]]</f>
        <v>0.23127684137612556</v>
      </c>
      <c r="AA453" s="6">
        <v>0</v>
      </c>
      <c r="AB453" s="6">
        <v>0</v>
      </c>
      <c r="AC453" s="6">
        <v>0</v>
      </c>
      <c r="AD453" s="6">
        <v>0</v>
      </c>
      <c r="AE453" s="6">
        <v>0</v>
      </c>
      <c r="AF453" s="6">
        <v>0</v>
      </c>
      <c r="AG453" s="6">
        <v>0</v>
      </c>
      <c r="AH453" s="1">
        <v>395817</v>
      </c>
      <c r="AI453">
        <v>3</v>
      </c>
    </row>
    <row r="454" spans="1:35" x14ac:dyDescent="0.25">
      <c r="A454" t="s">
        <v>721</v>
      </c>
      <c r="B454" t="s">
        <v>479</v>
      </c>
      <c r="C454" t="s">
        <v>908</v>
      </c>
      <c r="D454" t="s">
        <v>738</v>
      </c>
      <c r="E454" s="6">
        <v>108.42391304347827</v>
      </c>
      <c r="F454" s="6">
        <v>5.4782608695652177</v>
      </c>
      <c r="G454" s="6">
        <v>0.32608695652173914</v>
      </c>
      <c r="H454" s="6">
        <v>0</v>
      </c>
      <c r="I454" s="6">
        <v>4.3369565217391308</v>
      </c>
      <c r="J454" s="6">
        <v>0</v>
      </c>
      <c r="K454" s="6">
        <v>0</v>
      </c>
      <c r="L454" s="6">
        <v>4.0277173913043471</v>
      </c>
      <c r="M454" s="6">
        <v>0</v>
      </c>
      <c r="N454" s="6">
        <v>9.1711956521739122</v>
      </c>
      <c r="O454" s="6">
        <f>SUM(NonNurse[[#This Row],[Qualified Social Work Staff Hours]],NonNurse[[#This Row],[Other Social Work Staff Hours]])/NonNurse[[#This Row],[MDS Census]]</f>
        <v>8.4586466165413529E-2</v>
      </c>
      <c r="P454" s="6">
        <v>5.3392391304347822</v>
      </c>
      <c r="Q454" s="6">
        <v>15.123804347826091</v>
      </c>
      <c r="R454" s="6">
        <f>SUM(NonNurse[[#This Row],[Qualified Activities Professional Hours]],NonNurse[[#This Row],[Other Activities Professional Hours]])/NonNurse[[#This Row],[MDS Census]]</f>
        <v>0.18873182957393486</v>
      </c>
      <c r="S454" s="6">
        <v>14.931521739130433</v>
      </c>
      <c r="T454" s="6">
        <v>5.0402173913043491</v>
      </c>
      <c r="U454" s="6">
        <v>0</v>
      </c>
      <c r="V454" s="6">
        <f>SUM(NonNurse[[#This Row],[Occupational Therapist Hours]],NonNurse[[#This Row],[OT Assistant Hours]],NonNurse[[#This Row],[OT Aide Hours]])/NonNurse[[#This Row],[MDS Census]]</f>
        <v>0.18420050125313284</v>
      </c>
      <c r="W454" s="6">
        <v>10.739565217391306</v>
      </c>
      <c r="X454" s="6">
        <v>5.1554347826086966</v>
      </c>
      <c r="Y454" s="6">
        <v>5.1847826086956523</v>
      </c>
      <c r="Z454" s="6">
        <f>SUM(NonNurse[[#This Row],[Physical Therapist (PT) Hours]],NonNurse[[#This Row],[PT Assistant Hours]],NonNurse[[#This Row],[PT Aide Hours]])/NonNurse[[#This Row],[MDS Census]]</f>
        <v>0.1944200501253133</v>
      </c>
      <c r="AA454" s="6">
        <v>0</v>
      </c>
      <c r="AB454" s="6">
        <v>0</v>
      </c>
      <c r="AC454" s="6">
        <v>0</v>
      </c>
      <c r="AD454" s="6">
        <v>0</v>
      </c>
      <c r="AE454" s="6">
        <v>0</v>
      </c>
      <c r="AF454" s="6">
        <v>0</v>
      </c>
      <c r="AG454" s="6">
        <v>0</v>
      </c>
      <c r="AH454" s="1">
        <v>395783</v>
      </c>
      <c r="AI454">
        <v>3</v>
      </c>
    </row>
    <row r="455" spans="1:35" x14ac:dyDescent="0.25">
      <c r="A455" t="s">
        <v>721</v>
      </c>
      <c r="B455" t="s">
        <v>47</v>
      </c>
      <c r="C455" t="s">
        <v>905</v>
      </c>
      <c r="D455" t="s">
        <v>768</v>
      </c>
      <c r="E455" s="6">
        <v>146.22826086956522</v>
      </c>
      <c r="F455" s="6">
        <v>9.7391304347826093</v>
      </c>
      <c r="G455" s="6">
        <v>0.30902173913043479</v>
      </c>
      <c r="H455" s="6">
        <v>0</v>
      </c>
      <c r="I455" s="6">
        <v>4.8586956521739131</v>
      </c>
      <c r="J455" s="6">
        <v>0</v>
      </c>
      <c r="K455" s="6">
        <v>0</v>
      </c>
      <c r="L455" s="6">
        <v>4.1055434782608708</v>
      </c>
      <c r="M455" s="6">
        <v>5.5652173913043477</v>
      </c>
      <c r="N455" s="6">
        <v>5.2883695652173914</v>
      </c>
      <c r="O455" s="6">
        <f>SUM(NonNurse[[#This Row],[Qualified Social Work Staff Hours]],NonNurse[[#This Row],[Other Social Work Staff Hours]])/NonNurse[[#This Row],[MDS Census]]</f>
        <v>7.4223593250576078E-2</v>
      </c>
      <c r="P455" s="6">
        <v>1.1664130434782607</v>
      </c>
      <c r="Q455" s="6">
        <v>12.039347826086955</v>
      </c>
      <c r="R455" s="6">
        <f>SUM(NonNurse[[#This Row],[Qualified Activities Professional Hours]],NonNurse[[#This Row],[Other Activities Professional Hours]])/NonNurse[[#This Row],[MDS Census]]</f>
        <v>9.0309224708243499E-2</v>
      </c>
      <c r="S455" s="6">
        <v>7.5765217391304356</v>
      </c>
      <c r="T455" s="6">
        <v>4.7378260869565203</v>
      </c>
      <c r="U455" s="6">
        <v>0</v>
      </c>
      <c r="V455" s="6">
        <f>SUM(NonNurse[[#This Row],[Occupational Therapist Hours]],NonNurse[[#This Row],[OT Assistant Hours]],NonNurse[[#This Row],[OT Aide Hours]])/NonNurse[[#This Row],[MDS Census]]</f>
        <v>8.4213186649817875E-2</v>
      </c>
      <c r="W455" s="6">
        <v>11.67510869565217</v>
      </c>
      <c r="X455" s="6">
        <v>4.5403260869565205</v>
      </c>
      <c r="Y455" s="6">
        <v>0</v>
      </c>
      <c r="Z455" s="6">
        <f>SUM(NonNurse[[#This Row],[Physical Therapist (PT) Hours]],NonNurse[[#This Row],[PT Assistant Hours]],NonNurse[[#This Row],[PT Aide Hours]])/NonNurse[[#This Row],[MDS Census]]</f>
        <v>0.11089125102207681</v>
      </c>
      <c r="AA455" s="6">
        <v>0</v>
      </c>
      <c r="AB455" s="6">
        <v>0</v>
      </c>
      <c r="AC455" s="6">
        <v>0</v>
      </c>
      <c r="AD455" s="6">
        <v>0</v>
      </c>
      <c r="AE455" s="6">
        <v>0</v>
      </c>
      <c r="AF455" s="6">
        <v>0</v>
      </c>
      <c r="AG455" s="6">
        <v>0</v>
      </c>
      <c r="AH455" s="1">
        <v>395068</v>
      </c>
      <c r="AI455">
        <v>3</v>
      </c>
    </row>
    <row r="456" spans="1:35" x14ac:dyDescent="0.25">
      <c r="A456" t="s">
        <v>721</v>
      </c>
      <c r="B456" t="s">
        <v>213</v>
      </c>
      <c r="C456" t="s">
        <v>970</v>
      </c>
      <c r="D456" t="s">
        <v>736</v>
      </c>
      <c r="E456" s="6">
        <v>113.46739130434783</v>
      </c>
      <c r="F456" s="6">
        <v>5.2173913043478262</v>
      </c>
      <c r="G456" s="6">
        <v>5.434782608695652E-2</v>
      </c>
      <c r="H456" s="6">
        <v>0</v>
      </c>
      <c r="I456" s="6">
        <v>4.2065217391304346</v>
      </c>
      <c r="J456" s="6">
        <v>0</v>
      </c>
      <c r="K456" s="6">
        <v>0</v>
      </c>
      <c r="L456" s="6">
        <v>1.6381521739130438</v>
      </c>
      <c r="M456" s="6">
        <v>0</v>
      </c>
      <c r="N456" s="6">
        <v>5.9781521739130437</v>
      </c>
      <c r="O456" s="6">
        <f>SUM(NonNurse[[#This Row],[Qualified Social Work Staff Hours]],NonNurse[[#This Row],[Other Social Work Staff Hours]])/NonNurse[[#This Row],[MDS Census]]</f>
        <v>5.2686081042245425E-2</v>
      </c>
      <c r="P456" s="6">
        <v>0</v>
      </c>
      <c r="Q456" s="6">
        <v>16.044782608695652</v>
      </c>
      <c r="R456" s="6">
        <f>SUM(NonNurse[[#This Row],[Qualified Activities Professional Hours]],NonNurse[[#This Row],[Other Activities Professional Hours]])/NonNurse[[#This Row],[MDS Census]]</f>
        <v>0.14140434907558194</v>
      </c>
      <c r="S456" s="6">
        <v>5.1185869565217397</v>
      </c>
      <c r="T456" s="6">
        <v>4.1988043478260879</v>
      </c>
      <c r="U456" s="6">
        <v>0</v>
      </c>
      <c r="V456" s="6">
        <f>SUM(NonNurse[[#This Row],[Occupational Therapist Hours]],NonNurse[[#This Row],[OT Assistant Hours]],NonNurse[[#This Row],[OT Aide Hours]])/NonNurse[[#This Row],[MDS Census]]</f>
        <v>8.2115145128843769E-2</v>
      </c>
      <c r="W456" s="6">
        <v>11.139456521739133</v>
      </c>
      <c r="X456" s="6">
        <v>2.3280434782608692</v>
      </c>
      <c r="Y456" s="6">
        <v>0</v>
      </c>
      <c r="Z456" s="6">
        <f>SUM(NonNurse[[#This Row],[Physical Therapist (PT) Hours]],NonNurse[[#This Row],[PT Assistant Hours]],NonNurse[[#This Row],[PT Aide Hours]])/NonNurse[[#This Row],[MDS Census]]</f>
        <v>0.11869048759459719</v>
      </c>
      <c r="AA456" s="6">
        <v>0</v>
      </c>
      <c r="AB456" s="6">
        <v>0</v>
      </c>
      <c r="AC456" s="6">
        <v>0</v>
      </c>
      <c r="AD456" s="6">
        <v>0</v>
      </c>
      <c r="AE456" s="6">
        <v>0</v>
      </c>
      <c r="AF456" s="6">
        <v>0</v>
      </c>
      <c r="AG456" s="6">
        <v>0</v>
      </c>
      <c r="AH456" s="1">
        <v>395402</v>
      </c>
      <c r="AI456">
        <v>3</v>
      </c>
    </row>
    <row r="457" spans="1:35" x14ac:dyDescent="0.25">
      <c r="A457" t="s">
        <v>721</v>
      </c>
      <c r="B457" t="s">
        <v>116</v>
      </c>
      <c r="C457" t="s">
        <v>905</v>
      </c>
      <c r="D457" t="s">
        <v>768</v>
      </c>
      <c r="E457" s="6">
        <v>122.81521739130434</v>
      </c>
      <c r="F457" s="6">
        <v>5.1304347826086953</v>
      </c>
      <c r="G457" s="6">
        <v>0.32608695652173914</v>
      </c>
      <c r="H457" s="6">
        <v>0</v>
      </c>
      <c r="I457" s="6">
        <v>4.3586956521739131</v>
      </c>
      <c r="J457" s="6">
        <v>0</v>
      </c>
      <c r="K457" s="6">
        <v>0</v>
      </c>
      <c r="L457" s="6">
        <v>5.1333695652173938</v>
      </c>
      <c r="M457" s="6">
        <v>4.8695652173913047</v>
      </c>
      <c r="N457" s="6">
        <v>5.4822826086956518</v>
      </c>
      <c r="O457" s="6">
        <f>SUM(NonNurse[[#This Row],[Qualified Social Work Staff Hours]],NonNurse[[#This Row],[Other Social Work Staff Hours]])/NonNurse[[#This Row],[MDS Census]]</f>
        <v>8.4287990087618378E-2</v>
      </c>
      <c r="P457" s="6">
        <v>5.4442391304347826</v>
      </c>
      <c r="Q457" s="6">
        <v>4.037826086956521</v>
      </c>
      <c r="R457" s="6">
        <f>SUM(NonNurse[[#This Row],[Qualified Activities Professional Hours]],NonNurse[[#This Row],[Other Activities Professional Hours]])/NonNurse[[#This Row],[MDS Census]]</f>
        <v>7.7205947428976018E-2</v>
      </c>
      <c r="S457" s="6">
        <v>12.445652173913047</v>
      </c>
      <c r="T457" s="6">
        <v>2.6875</v>
      </c>
      <c r="U457" s="6">
        <v>0</v>
      </c>
      <c r="V457" s="6">
        <f>SUM(NonNurse[[#This Row],[Occupational Therapist Hours]],NonNurse[[#This Row],[OT Assistant Hours]],NonNurse[[#This Row],[OT Aide Hours]])/NonNurse[[#This Row],[MDS Census]]</f>
        <v>0.1232188689264537</v>
      </c>
      <c r="W457" s="6">
        <v>12.89630434782609</v>
      </c>
      <c r="X457" s="6">
        <v>4.4989130434782592</v>
      </c>
      <c r="Y457" s="6">
        <v>0</v>
      </c>
      <c r="Z457" s="6">
        <f>SUM(NonNurse[[#This Row],[Physical Therapist (PT) Hours]],NonNurse[[#This Row],[PT Assistant Hours]],NonNurse[[#This Row],[PT Aide Hours]])/NonNurse[[#This Row],[MDS Census]]</f>
        <v>0.14163731303655192</v>
      </c>
      <c r="AA457" s="6">
        <v>0</v>
      </c>
      <c r="AB457" s="6">
        <v>0</v>
      </c>
      <c r="AC457" s="6">
        <v>0</v>
      </c>
      <c r="AD457" s="6">
        <v>0</v>
      </c>
      <c r="AE457" s="6">
        <v>0</v>
      </c>
      <c r="AF457" s="6">
        <v>0</v>
      </c>
      <c r="AG457" s="6">
        <v>0</v>
      </c>
      <c r="AH457" s="1">
        <v>395251</v>
      </c>
      <c r="AI457">
        <v>3</v>
      </c>
    </row>
    <row r="458" spans="1:35" x14ac:dyDescent="0.25">
      <c r="A458" t="s">
        <v>721</v>
      </c>
      <c r="B458" t="s">
        <v>312</v>
      </c>
      <c r="C458" t="s">
        <v>1032</v>
      </c>
      <c r="D458" t="s">
        <v>776</v>
      </c>
      <c r="E458" s="6">
        <v>165.64130434782609</v>
      </c>
      <c r="F458" s="6">
        <v>5.3913043478260869</v>
      </c>
      <c r="G458" s="6">
        <v>4.3478260869565216E-2</v>
      </c>
      <c r="H458" s="6">
        <v>0</v>
      </c>
      <c r="I458" s="6">
        <v>5.5869565217391308</v>
      </c>
      <c r="J458" s="6">
        <v>0</v>
      </c>
      <c r="K458" s="6">
        <v>0</v>
      </c>
      <c r="L458" s="6">
        <v>3.8939130434782627</v>
      </c>
      <c r="M458" s="6">
        <v>0</v>
      </c>
      <c r="N458" s="6">
        <v>11.196413043478268</v>
      </c>
      <c r="O458" s="6">
        <f>SUM(NonNurse[[#This Row],[Qualified Social Work Staff Hours]],NonNurse[[#This Row],[Other Social Work Staff Hours]])/NonNurse[[#This Row],[MDS Census]]</f>
        <v>6.7594330336636296E-2</v>
      </c>
      <c r="P458" s="6">
        <v>0</v>
      </c>
      <c r="Q458" s="6">
        <v>19.803913043478257</v>
      </c>
      <c r="R458" s="6">
        <f>SUM(NonNurse[[#This Row],[Qualified Activities Professional Hours]],NonNurse[[#This Row],[Other Activities Professional Hours]])/NonNurse[[#This Row],[MDS Census]]</f>
        <v>0.11955902618282037</v>
      </c>
      <c r="S458" s="6">
        <v>11.610434782608699</v>
      </c>
      <c r="T458" s="6">
        <v>6.537826086956521</v>
      </c>
      <c r="U458" s="6">
        <v>0</v>
      </c>
      <c r="V458" s="6">
        <f>SUM(NonNurse[[#This Row],[Occupational Therapist Hours]],NonNurse[[#This Row],[OT Assistant Hours]],NonNurse[[#This Row],[OT Aide Hours]])/NonNurse[[#This Row],[MDS Census]]</f>
        <v>0.1095636196600827</v>
      </c>
      <c r="W458" s="6">
        <v>10.761847826086953</v>
      </c>
      <c r="X458" s="6">
        <v>5.8364130434782622</v>
      </c>
      <c r="Y458" s="6">
        <v>0</v>
      </c>
      <c r="Z458" s="6">
        <f>SUM(NonNurse[[#This Row],[Physical Therapist (PT) Hours]],NonNurse[[#This Row],[PT Assistant Hours]],NonNurse[[#This Row],[PT Aide Hours]])/NonNurse[[#This Row],[MDS Census]]</f>
        <v>0.10020605026576546</v>
      </c>
      <c r="AA458" s="6">
        <v>0</v>
      </c>
      <c r="AB458" s="6">
        <v>0</v>
      </c>
      <c r="AC458" s="6">
        <v>0</v>
      </c>
      <c r="AD458" s="6">
        <v>0</v>
      </c>
      <c r="AE458" s="6">
        <v>0</v>
      </c>
      <c r="AF458" s="6">
        <v>0</v>
      </c>
      <c r="AG458" s="6">
        <v>0</v>
      </c>
      <c r="AH458" s="1">
        <v>395541</v>
      </c>
      <c r="AI458">
        <v>3</v>
      </c>
    </row>
    <row r="459" spans="1:35" x14ac:dyDescent="0.25">
      <c r="A459" t="s">
        <v>721</v>
      </c>
      <c r="B459" t="s">
        <v>294</v>
      </c>
      <c r="C459" t="s">
        <v>893</v>
      </c>
      <c r="D459" t="s">
        <v>770</v>
      </c>
      <c r="E459" s="6">
        <v>97.978260869565219</v>
      </c>
      <c r="F459" s="6">
        <v>5.3913043478260869</v>
      </c>
      <c r="G459" s="6">
        <v>6.2282608695652178E-2</v>
      </c>
      <c r="H459" s="6">
        <v>0</v>
      </c>
      <c r="I459" s="6">
        <v>4.5978260869565215</v>
      </c>
      <c r="J459" s="6">
        <v>0</v>
      </c>
      <c r="K459" s="6">
        <v>0</v>
      </c>
      <c r="L459" s="6">
        <v>1.9815217391304349</v>
      </c>
      <c r="M459" s="6">
        <v>4.8695652173913047</v>
      </c>
      <c r="N459" s="6">
        <v>0</v>
      </c>
      <c r="O459" s="6">
        <f>SUM(NonNurse[[#This Row],[Qualified Social Work Staff Hours]],NonNurse[[#This Row],[Other Social Work Staff Hours]])/NonNurse[[#This Row],[MDS Census]]</f>
        <v>4.9700465941868208E-2</v>
      </c>
      <c r="P459" s="6">
        <v>0</v>
      </c>
      <c r="Q459" s="6">
        <v>18.304347826086961</v>
      </c>
      <c r="R459" s="6">
        <f>SUM(NonNurse[[#This Row],[Qualified Activities Professional Hours]],NonNurse[[#This Row],[Other Activities Professional Hours]])/NonNurse[[#This Row],[MDS Census]]</f>
        <v>0.18682050144220105</v>
      </c>
      <c r="S459" s="6">
        <v>5.9072826086956516</v>
      </c>
      <c r="T459" s="6">
        <v>0.55565217391304356</v>
      </c>
      <c r="U459" s="6">
        <v>0</v>
      </c>
      <c r="V459" s="6">
        <f>SUM(NonNurse[[#This Row],[Occupational Therapist Hours]],NonNurse[[#This Row],[OT Assistant Hours]],NonNurse[[#This Row],[OT Aide Hours]])/NonNurse[[#This Row],[MDS Census]]</f>
        <v>6.5962946527623689E-2</v>
      </c>
      <c r="W459" s="6">
        <v>4.9918478260869561</v>
      </c>
      <c r="X459" s="6">
        <v>4.7660869565217396</v>
      </c>
      <c r="Y459" s="6">
        <v>0</v>
      </c>
      <c r="Z459" s="6">
        <f>SUM(NonNurse[[#This Row],[Physical Therapist (PT) Hours]],NonNurse[[#This Row],[PT Assistant Hours]],NonNurse[[#This Row],[PT Aide Hours]])/NonNurse[[#This Row],[MDS Census]]</f>
        <v>9.959285555802086E-2</v>
      </c>
      <c r="AA459" s="6">
        <v>0</v>
      </c>
      <c r="AB459" s="6">
        <v>0</v>
      </c>
      <c r="AC459" s="6">
        <v>0</v>
      </c>
      <c r="AD459" s="6">
        <v>0</v>
      </c>
      <c r="AE459" s="6">
        <v>0</v>
      </c>
      <c r="AF459" s="6">
        <v>0</v>
      </c>
      <c r="AG459" s="6">
        <v>0</v>
      </c>
      <c r="AH459" s="1">
        <v>395512</v>
      </c>
      <c r="AI459">
        <v>3</v>
      </c>
    </row>
    <row r="460" spans="1:35" x14ac:dyDescent="0.25">
      <c r="A460" t="s">
        <v>721</v>
      </c>
      <c r="B460" t="s">
        <v>410</v>
      </c>
      <c r="C460" t="s">
        <v>823</v>
      </c>
      <c r="D460" t="s">
        <v>756</v>
      </c>
      <c r="E460" s="6">
        <v>152.9891304347826</v>
      </c>
      <c r="F460" s="6">
        <v>9.9130434782608692</v>
      </c>
      <c r="G460" s="6">
        <v>0.41304347826086957</v>
      </c>
      <c r="H460" s="6">
        <v>0</v>
      </c>
      <c r="I460" s="6">
        <v>4.3369565217391308</v>
      </c>
      <c r="J460" s="6">
        <v>0</v>
      </c>
      <c r="K460" s="6">
        <v>0</v>
      </c>
      <c r="L460" s="6">
        <v>5.3315217391304364</v>
      </c>
      <c r="M460" s="6">
        <v>5.2173913043478262</v>
      </c>
      <c r="N460" s="6">
        <v>3.6326086956521744</v>
      </c>
      <c r="O460" s="6">
        <f>SUM(NonNurse[[#This Row],[Qualified Social Work Staff Hours]],NonNurse[[#This Row],[Other Social Work Staff Hours]])/NonNurse[[#This Row],[MDS Census]]</f>
        <v>5.7847246891651882E-2</v>
      </c>
      <c r="P460" s="6">
        <v>3.829347826086956</v>
      </c>
      <c r="Q460" s="6">
        <v>10.278804347826092</v>
      </c>
      <c r="R460" s="6">
        <f>SUM(NonNurse[[#This Row],[Qualified Activities Professional Hours]],NonNurse[[#This Row],[Other Activities Professional Hours]])/NonNurse[[#This Row],[MDS Census]]</f>
        <v>9.2216696269982273E-2</v>
      </c>
      <c r="S460" s="6">
        <v>4.8338043478260859</v>
      </c>
      <c r="T460" s="6">
        <v>6.7228260869565215</v>
      </c>
      <c r="U460" s="6">
        <v>0</v>
      </c>
      <c r="V460" s="6">
        <f>SUM(NonNurse[[#This Row],[Occupational Therapist Hours]],NonNurse[[#This Row],[OT Assistant Hours]],NonNurse[[#This Row],[OT Aide Hours]])/NonNurse[[#This Row],[MDS Census]]</f>
        <v>7.5538898756660755E-2</v>
      </c>
      <c r="W460" s="6">
        <v>11.194239130434784</v>
      </c>
      <c r="X460" s="6">
        <v>5.1880434782608704</v>
      </c>
      <c r="Y460" s="6">
        <v>0</v>
      </c>
      <c r="Z460" s="6">
        <f>SUM(NonNurse[[#This Row],[Physical Therapist (PT) Hours]],NonNurse[[#This Row],[PT Assistant Hours]],NonNurse[[#This Row],[PT Aide Hours]])/NonNurse[[#This Row],[MDS Census]]</f>
        <v>0.10708134991119007</v>
      </c>
      <c r="AA460" s="6">
        <v>0</v>
      </c>
      <c r="AB460" s="6">
        <v>0</v>
      </c>
      <c r="AC460" s="6">
        <v>0</v>
      </c>
      <c r="AD460" s="6">
        <v>0</v>
      </c>
      <c r="AE460" s="6">
        <v>0</v>
      </c>
      <c r="AF460" s="6">
        <v>0</v>
      </c>
      <c r="AG460" s="6">
        <v>0</v>
      </c>
      <c r="AH460" s="1">
        <v>395685</v>
      </c>
      <c r="AI460">
        <v>3</v>
      </c>
    </row>
    <row r="461" spans="1:35" x14ac:dyDescent="0.25">
      <c r="A461" t="s">
        <v>721</v>
      </c>
      <c r="B461" t="s">
        <v>124</v>
      </c>
      <c r="C461" t="s">
        <v>903</v>
      </c>
      <c r="D461" t="s">
        <v>769</v>
      </c>
      <c r="E461" s="6">
        <v>132.82608695652175</v>
      </c>
      <c r="F461" s="6">
        <v>4.8695652173913047</v>
      </c>
      <c r="G461" s="6">
        <v>0.25543478260869568</v>
      </c>
      <c r="H461" s="6">
        <v>0</v>
      </c>
      <c r="I461" s="6">
        <v>2.3043478260869565</v>
      </c>
      <c r="J461" s="6">
        <v>0</v>
      </c>
      <c r="K461" s="6">
        <v>0</v>
      </c>
      <c r="L461" s="6">
        <v>4.8261956521739151</v>
      </c>
      <c r="M461" s="6">
        <v>4.6956521739130439</v>
      </c>
      <c r="N461" s="6">
        <v>5.1186956521739111</v>
      </c>
      <c r="O461" s="6">
        <f>SUM(NonNurse[[#This Row],[Qualified Social Work Staff Hours]],NonNurse[[#This Row],[Other Social Work Staff Hours]])/NonNurse[[#This Row],[MDS Census]]</f>
        <v>7.3888707037643192E-2</v>
      </c>
      <c r="P461" s="6">
        <v>0</v>
      </c>
      <c r="Q461" s="6">
        <v>20.002282608695644</v>
      </c>
      <c r="R461" s="6">
        <f>SUM(NonNurse[[#This Row],[Qualified Activities Professional Hours]],NonNurse[[#This Row],[Other Activities Professional Hours]])/NonNurse[[#This Row],[MDS Census]]</f>
        <v>0.15059001636661204</v>
      </c>
      <c r="S461" s="6">
        <v>5.3609782608695653</v>
      </c>
      <c r="T461" s="6">
        <v>4.2035869565217396</v>
      </c>
      <c r="U461" s="6">
        <v>0</v>
      </c>
      <c r="V461" s="6">
        <f>SUM(NonNurse[[#This Row],[Occupational Therapist Hours]],NonNurse[[#This Row],[OT Assistant Hours]],NonNurse[[#This Row],[OT Aide Hours]])/NonNurse[[#This Row],[MDS Census]]</f>
        <v>7.2008183306055643E-2</v>
      </c>
      <c r="W461" s="6">
        <v>4.3994565217391317</v>
      </c>
      <c r="X461" s="6">
        <v>2.5382608695652173</v>
      </c>
      <c r="Y461" s="6">
        <v>0</v>
      </c>
      <c r="Z461" s="6">
        <f>SUM(NonNurse[[#This Row],[Physical Therapist (PT) Hours]],NonNurse[[#This Row],[PT Assistant Hours]],NonNurse[[#This Row],[PT Aide Hours]])/NonNurse[[#This Row],[MDS Census]]</f>
        <v>5.2231587561374804E-2</v>
      </c>
      <c r="AA461" s="6">
        <v>0</v>
      </c>
      <c r="AB461" s="6">
        <v>0</v>
      </c>
      <c r="AC461" s="6">
        <v>0</v>
      </c>
      <c r="AD461" s="6">
        <v>0</v>
      </c>
      <c r="AE461" s="6">
        <v>0</v>
      </c>
      <c r="AF461" s="6">
        <v>0</v>
      </c>
      <c r="AG461" s="6">
        <v>0</v>
      </c>
      <c r="AH461" s="1">
        <v>395264</v>
      </c>
      <c r="AI461">
        <v>3</v>
      </c>
    </row>
    <row r="462" spans="1:35" x14ac:dyDescent="0.25">
      <c r="A462" t="s">
        <v>721</v>
      </c>
      <c r="B462" t="s">
        <v>177</v>
      </c>
      <c r="C462" t="s">
        <v>941</v>
      </c>
      <c r="D462" t="s">
        <v>776</v>
      </c>
      <c r="E462" s="6">
        <v>123.95652173913044</v>
      </c>
      <c r="F462" s="6">
        <v>5.4402173913043477</v>
      </c>
      <c r="G462" s="6">
        <v>9.2391304347826081E-2</v>
      </c>
      <c r="H462" s="6">
        <v>0</v>
      </c>
      <c r="I462" s="6">
        <v>5.4782608695652177</v>
      </c>
      <c r="J462" s="6">
        <v>0</v>
      </c>
      <c r="K462" s="6">
        <v>0</v>
      </c>
      <c r="L462" s="6">
        <v>1.5320652173913045</v>
      </c>
      <c r="M462" s="6">
        <v>0</v>
      </c>
      <c r="N462" s="6">
        <v>9.469130434782608</v>
      </c>
      <c r="O462" s="6">
        <f>SUM(NonNurse[[#This Row],[Qualified Social Work Staff Hours]],NonNurse[[#This Row],[Other Social Work Staff Hours]])/NonNurse[[#This Row],[MDS Census]]</f>
        <v>7.6390740091196063E-2</v>
      </c>
      <c r="P462" s="6">
        <v>0</v>
      </c>
      <c r="Q462" s="6">
        <v>10.69869565217391</v>
      </c>
      <c r="R462" s="6">
        <f>SUM(NonNurse[[#This Row],[Qualified Activities Professional Hours]],NonNurse[[#This Row],[Other Activities Professional Hours]])/NonNurse[[#This Row],[MDS Census]]</f>
        <v>8.6310066643283029E-2</v>
      </c>
      <c r="S462" s="6">
        <v>8.5308695652173903</v>
      </c>
      <c r="T462" s="6">
        <v>0.52054347826086955</v>
      </c>
      <c r="U462" s="6">
        <v>0</v>
      </c>
      <c r="V462" s="6">
        <f>SUM(NonNurse[[#This Row],[Occupational Therapist Hours]],NonNurse[[#This Row],[OT Assistant Hours]],NonNurse[[#This Row],[OT Aide Hours]])/NonNurse[[#This Row],[MDS Census]]</f>
        <v>7.3020869870220967E-2</v>
      </c>
      <c r="W462" s="6">
        <v>4.6902173913043468</v>
      </c>
      <c r="X462" s="6">
        <v>5.0814130434782614</v>
      </c>
      <c r="Y462" s="6">
        <v>0</v>
      </c>
      <c r="Z462" s="6">
        <f>SUM(NonNurse[[#This Row],[Physical Therapist (PT) Hours]],NonNurse[[#This Row],[PT Assistant Hours]],NonNurse[[#This Row],[PT Aide Hours]])/NonNurse[[#This Row],[MDS Census]]</f>
        <v>7.8831111890564715E-2</v>
      </c>
      <c r="AA462" s="6">
        <v>0</v>
      </c>
      <c r="AB462" s="6">
        <v>0</v>
      </c>
      <c r="AC462" s="6">
        <v>0</v>
      </c>
      <c r="AD462" s="6">
        <v>0</v>
      </c>
      <c r="AE462" s="6">
        <v>0</v>
      </c>
      <c r="AF462" s="6">
        <v>0</v>
      </c>
      <c r="AG462" s="6">
        <v>0</v>
      </c>
      <c r="AH462" s="1">
        <v>395351</v>
      </c>
      <c r="AI462">
        <v>3</v>
      </c>
    </row>
    <row r="463" spans="1:35" x14ac:dyDescent="0.25">
      <c r="A463" t="s">
        <v>721</v>
      </c>
      <c r="B463" t="s">
        <v>619</v>
      </c>
      <c r="C463" t="s">
        <v>905</v>
      </c>
      <c r="D463" t="s">
        <v>768</v>
      </c>
      <c r="E463" s="6">
        <v>144.05434782608697</v>
      </c>
      <c r="F463" s="6">
        <v>5.0434782608695654</v>
      </c>
      <c r="G463" s="6">
        <v>0.19021739130434784</v>
      </c>
      <c r="H463" s="6">
        <v>0</v>
      </c>
      <c r="I463" s="6">
        <v>7.9673913043478262</v>
      </c>
      <c r="J463" s="6">
        <v>0</v>
      </c>
      <c r="K463" s="6">
        <v>0</v>
      </c>
      <c r="L463" s="6">
        <v>11.398695652173911</v>
      </c>
      <c r="M463" s="6">
        <v>10.917391304347825</v>
      </c>
      <c r="N463" s="6">
        <v>0</v>
      </c>
      <c r="O463" s="6">
        <f>SUM(NonNurse[[#This Row],[Qualified Social Work Staff Hours]],NonNurse[[#This Row],[Other Social Work Staff Hours]])/NonNurse[[#This Row],[MDS Census]]</f>
        <v>7.5786614351467579E-2</v>
      </c>
      <c r="P463" s="6">
        <v>0</v>
      </c>
      <c r="Q463" s="6">
        <v>24.23717391304347</v>
      </c>
      <c r="R463" s="6">
        <f>SUM(NonNurse[[#This Row],[Qualified Activities Professional Hours]],NonNurse[[#This Row],[Other Activities Professional Hours]])/NonNurse[[#This Row],[MDS Census]]</f>
        <v>0.16825020750018857</v>
      </c>
      <c r="S463" s="6">
        <v>19.43717391304347</v>
      </c>
      <c r="T463" s="6">
        <v>22.034782608695654</v>
      </c>
      <c r="U463" s="6">
        <v>0</v>
      </c>
      <c r="V463" s="6">
        <f>SUM(NonNurse[[#This Row],[Occupational Therapist Hours]],NonNurse[[#This Row],[OT Assistant Hours]],NonNurse[[#This Row],[OT Aide Hours]])/NonNurse[[#This Row],[MDS Census]]</f>
        <v>0.28789104353731226</v>
      </c>
      <c r="W463" s="6">
        <v>27.103586956521735</v>
      </c>
      <c r="X463" s="6">
        <v>16.438804347826093</v>
      </c>
      <c r="Y463" s="6">
        <v>0</v>
      </c>
      <c r="Z463" s="6">
        <f>SUM(NonNurse[[#This Row],[Physical Therapist (PT) Hours]],NonNurse[[#This Row],[PT Assistant Hours]],NonNurse[[#This Row],[PT Aide Hours]])/NonNurse[[#This Row],[MDS Census]]</f>
        <v>0.30226363842148951</v>
      </c>
      <c r="AA463" s="6">
        <v>0</v>
      </c>
      <c r="AB463" s="6">
        <v>0</v>
      </c>
      <c r="AC463" s="6">
        <v>0</v>
      </c>
      <c r="AD463" s="6">
        <v>0</v>
      </c>
      <c r="AE463" s="6">
        <v>0</v>
      </c>
      <c r="AF463" s="6">
        <v>0</v>
      </c>
      <c r="AG463" s="6">
        <v>0</v>
      </c>
      <c r="AH463" s="1">
        <v>396066</v>
      </c>
      <c r="AI463">
        <v>3</v>
      </c>
    </row>
    <row r="464" spans="1:35" x14ac:dyDescent="0.25">
      <c r="A464" t="s">
        <v>721</v>
      </c>
      <c r="B464" t="s">
        <v>244</v>
      </c>
      <c r="C464" t="s">
        <v>802</v>
      </c>
      <c r="D464" t="s">
        <v>758</v>
      </c>
      <c r="E464" s="6">
        <v>139.28260869565219</v>
      </c>
      <c r="F464" s="6">
        <v>5.2608695652173916</v>
      </c>
      <c r="G464" s="6">
        <v>0.40217391304347827</v>
      </c>
      <c r="H464" s="6">
        <v>0</v>
      </c>
      <c r="I464" s="6">
        <v>0</v>
      </c>
      <c r="J464" s="6">
        <v>0</v>
      </c>
      <c r="K464" s="6">
        <v>0</v>
      </c>
      <c r="L464" s="6">
        <v>2.9420652173913027</v>
      </c>
      <c r="M464" s="6">
        <v>4.7826086956521738</v>
      </c>
      <c r="N464" s="6">
        <v>4.5397826086956536</v>
      </c>
      <c r="O464" s="6">
        <f>SUM(NonNurse[[#This Row],[Qualified Social Work Staff Hours]],NonNurse[[#This Row],[Other Social Work Staff Hours]])/NonNurse[[#This Row],[MDS Census]]</f>
        <v>6.6931481192445769E-2</v>
      </c>
      <c r="P464" s="6">
        <v>1.8730434782608698</v>
      </c>
      <c r="Q464" s="6">
        <v>17.0070652173913</v>
      </c>
      <c r="R464" s="6">
        <f>SUM(NonNurse[[#This Row],[Qualified Activities Professional Hours]],NonNurse[[#This Row],[Other Activities Professional Hours]])/NonNurse[[#This Row],[MDS Census]]</f>
        <v>0.13555252068050563</v>
      </c>
      <c r="S464" s="6">
        <v>6.1568478260869561</v>
      </c>
      <c r="T464" s="6">
        <v>5.0514130434782603</v>
      </c>
      <c r="U464" s="6">
        <v>4.6195652173913047</v>
      </c>
      <c r="V464" s="6">
        <f>SUM(NonNurse[[#This Row],[Occupational Therapist Hours]],NonNurse[[#This Row],[OT Assistant Hours]],NonNurse[[#This Row],[OT Aide Hours]])/NonNurse[[#This Row],[MDS Census]]</f>
        <v>0.11363820820977054</v>
      </c>
      <c r="W464" s="6">
        <v>5.1548913043478271</v>
      </c>
      <c r="X464" s="6">
        <v>9.1922826086956526</v>
      </c>
      <c r="Y464" s="6">
        <v>0</v>
      </c>
      <c r="Z464" s="6">
        <f>SUM(NonNurse[[#This Row],[Physical Therapist (PT) Hours]],NonNurse[[#This Row],[PT Assistant Hours]],NonNurse[[#This Row],[PT Aide Hours]])/NonNurse[[#This Row],[MDS Census]]</f>
        <v>0.10300764788512565</v>
      </c>
      <c r="AA464" s="6">
        <v>0</v>
      </c>
      <c r="AB464" s="6">
        <v>0</v>
      </c>
      <c r="AC464" s="6">
        <v>0</v>
      </c>
      <c r="AD464" s="6">
        <v>0</v>
      </c>
      <c r="AE464" s="6">
        <v>0.70652173913043481</v>
      </c>
      <c r="AF464" s="6">
        <v>0</v>
      </c>
      <c r="AG464" s="6">
        <v>0</v>
      </c>
      <c r="AH464" s="1">
        <v>395442</v>
      </c>
      <c r="AI464">
        <v>3</v>
      </c>
    </row>
    <row r="465" spans="1:35" x14ac:dyDescent="0.25">
      <c r="A465" t="s">
        <v>721</v>
      </c>
      <c r="B465" t="s">
        <v>148</v>
      </c>
      <c r="C465" t="s">
        <v>802</v>
      </c>
      <c r="D465" t="s">
        <v>758</v>
      </c>
      <c r="E465" s="6">
        <v>128.89130434782609</v>
      </c>
      <c r="F465" s="6">
        <v>5.1304347826086953</v>
      </c>
      <c r="G465" s="6">
        <v>0.32608695652173914</v>
      </c>
      <c r="H465" s="6">
        <v>0</v>
      </c>
      <c r="I465" s="6">
        <v>5.0652173913043477</v>
      </c>
      <c r="J465" s="6">
        <v>0</v>
      </c>
      <c r="K465" s="6">
        <v>0</v>
      </c>
      <c r="L465" s="6">
        <v>6.1672826086956523</v>
      </c>
      <c r="M465" s="6">
        <v>0</v>
      </c>
      <c r="N465" s="6">
        <v>9.7239130434782624</v>
      </c>
      <c r="O465" s="6">
        <f>SUM(NonNurse[[#This Row],[Qualified Social Work Staff Hours]],NonNurse[[#This Row],[Other Social Work Staff Hours]])/NonNurse[[#This Row],[MDS Census]]</f>
        <v>7.5442739079102719E-2</v>
      </c>
      <c r="P465" s="6">
        <v>0</v>
      </c>
      <c r="Q465" s="6">
        <v>25.4454347826087</v>
      </c>
      <c r="R465" s="6">
        <f>SUM(NonNurse[[#This Row],[Qualified Activities Professional Hours]],NonNurse[[#This Row],[Other Activities Professional Hours]])/NonNurse[[#This Row],[MDS Census]]</f>
        <v>0.19741777702816665</v>
      </c>
      <c r="S465" s="6">
        <v>5.2279347826086964</v>
      </c>
      <c r="T465" s="6">
        <v>4.2072826086956514</v>
      </c>
      <c r="U465" s="6">
        <v>0</v>
      </c>
      <c r="V465" s="6">
        <f>SUM(NonNurse[[#This Row],[Occupational Therapist Hours]],NonNurse[[#This Row],[OT Assistant Hours]],NonNurse[[#This Row],[OT Aide Hours]])/NonNurse[[#This Row],[MDS Census]]</f>
        <v>7.3202900995108788E-2</v>
      </c>
      <c r="W465" s="6">
        <v>5.030652173913043</v>
      </c>
      <c r="X465" s="6">
        <v>4.6568478260869552</v>
      </c>
      <c r="Y465" s="6">
        <v>0</v>
      </c>
      <c r="Z465" s="6">
        <f>SUM(NonNurse[[#This Row],[Physical Therapist (PT) Hours]],NonNurse[[#This Row],[PT Assistant Hours]],NonNurse[[#This Row],[PT Aide Hours]])/NonNurse[[#This Row],[MDS Census]]</f>
        <v>7.5160229381008581E-2</v>
      </c>
      <c r="AA465" s="6">
        <v>0.38043478260869568</v>
      </c>
      <c r="AB465" s="6">
        <v>0</v>
      </c>
      <c r="AC465" s="6">
        <v>0</v>
      </c>
      <c r="AD465" s="6">
        <v>0</v>
      </c>
      <c r="AE465" s="6">
        <v>0</v>
      </c>
      <c r="AF465" s="6">
        <v>0</v>
      </c>
      <c r="AG465" s="6">
        <v>0</v>
      </c>
      <c r="AH465" s="1">
        <v>395309</v>
      </c>
      <c r="AI465">
        <v>3</v>
      </c>
    </row>
    <row r="466" spans="1:35" x14ac:dyDescent="0.25">
      <c r="A466" t="s">
        <v>721</v>
      </c>
      <c r="B466" t="s">
        <v>672</v>
      </c>
      <c r="C466" t="s">
        <v>1122</v>
      </c>
      <c r="D466" t="s">
        <v>778</v>
      </c>
      <c r="E466" s="6">
        <v>110.30434782608695</v>
      </c>
      <c r="F466" s="6">
        <v>5.2173913043478262</v>
      </c>
      <c r="G466" s="6">
        <v>0.59782608695652184</v>
      </c>
      <c r="H466" s="6">
        <v>0</v>
      </c>
      <c r="I466" s="6">
        <v>0</v>
      </c>
      <c r="J466" s="6">
        <v>0</v>
      </c>
      <c r="K466" s="6">
        <v>0</v>
      </c>
      <c r="L466" s="6">
        <v>13.487826086956522</v>
      </c>
      <c r="M466" s="6">
        <v>11.913043478260869</v>
      </c>
      <c r="N466" s="6">
        <v>2.1329347826086957</v>
      </c>
      <c r="O466" s="6">
        <f>SUM(NonNurse[[#This Row],[Qualified Social Work Staff Hours]],NonNurse[[#This Row],[Other Social Work Staff Hours]])/NonNurse[[#This Row],[MDS Census]]</f>
        <v>0.12733839180134016</v>
      </c>
      <c r="P466" s="6">
        <v>6.0667391304347822</v>
      </c>
      <c r="Q466" s="6">
        <v>5.4782608695652177</v>
      </c>
      <c r="R466" s="6">
        <f>SUM(NonNurse[[#This Row],[Qualified Activities Professional Hours]],NonNurse[[#This Row],[Other Activities Professional Hours]])/NonNurse[[#This Row],[MDS Census]]</f>
        <v>0.1046649586125345</v>
      </c>
      <c r="S466" s="6">
        <v>23.050000000000004</v>
      </c>
      <c r="T466" s="6">
        <v>31.811086956521741</v>
      </c>
      <c r="U466" s="6">
        <v>9.7826086956521743E-2</v>
      </c>
      <c r="V466" s="6">
        <f>SUM(NonNurse[[#This Row],[Occupational Therapist Hours]],NonNurse[[#This Row],[OT Assistant Hours]],NonNurse[[#This Row],[OT Aide Hours]])/NonNurse[[#This Row],[MDS Census]]</f>
        <v>0.49824793062672457</v>
      </c>
      <c r="W466" s="6">
        <v>29.019239130434791</v>
      </c>
      <c r="X466" s="6">
        <v>43.934456521739122</v>
      </c>
      <c r="Y466" s="6">
        <v>7.5434782608695654</v>
      </c>
      <c r="Z466" s="6">
        <f>SUM(NonNurse[[#This Row],[Physical Therapist (PT) Hours]],NonNurse[[#This Row],[PT Assistant Hours]],NonNurse[[#This Row],[PT Aide Hours]])/NonNurse[[#This Row],[MDS Census]]</f>
        <v>0.72977335435553792</v>
      </c>
      <c r="AA466" s="6">
        <v>0</v>
      </c>
      <c r="AB466" s="6">
        <v>0</v>
      </c>
      <c r="AC466" s="6">
        <v>0</v>
      </c>
      <c r="AD466" s="6">
        <v>0</v>
      </c>
      <c r="AE466" s="6">
        <v>0</v>
      </c>
      <c r="AF466" s="6">
        <v>0</v>
      </c>
      <c r="AG466" s="6">
        <v>0</v>
      </c>
      <c r="AH466" s="1">
        <v>396144</v>
      </c>
      <c r="AI466">
        <v>3</v>
      </c>
    </row>
    <row r="467" spans="1:35" x14ac:dyDescent="0.25">
      <c r="A467" t="s">
        <v>721</v>
      </c>
      <c r="B467" t="s">
        <v>276</v>
      </c>
      <c r="C467" t="s">
        <v>881</v>
      </c>
      <c r="D467" t="s">
        <v>774</v>
      </c>
      <c r="E467" s="6">
        <v>110.1195652173913</v>
      </c>
      <c r="F467" s="6">
        <v>5.5652173913043477</v>
      </c>
      <c r="G467" s="6">
        <v>0</v>
      </c>
      <c r="H467" s="6">
        <v>0</v>
      </c>
      <c r="I467" s="6">
        <v>0</v>
      </c>
      <c r="J467" s="6">
        <v>0</v>
      </c>
      <c r="K467" s="6">
        <v>0</v>
      </c>
      <c r="L467" s="6">
        <v>11.453804347826084</v>
      </c>
      <c r="M467" s="6">
        <v>0</v>
      </c>
      <c r="N467" s="6">
        <v>15.385108695652177</v>
      </c>
      <c r="O467" s="6">
        <f>SUM(NonNurse[[#This Row],[Qualified Social Work Staff Hours]],NonNurse[[#This Row],[Other Social Work Staff Hours]])/NonNurse[[#This Row],[MDS Census]]</f>
        <v>0.13971276280722539</v>
      </c>
      <c r="P467" s="6">
        <v>0</v>
      </c>
      <c r="Q467" s="6">
        <v>12.786521739130434</v>
      </c>
      <c r="R467" s="6">
        <f>SUM(NonNurse[[#This Row],[Qualified Activities Professional Hours]],NonNurse[[#This Row],[Other Activities Professional Hours]])/NonNurse[[#This Row],[MDS Census]]</f>
        <v>0.11611489487710985</v>
      </c>
      <c r="S467" s="6">
        <v>28.486956521739124</v>
      </c>
      <c r="T467" s="6">
        <v>11.843260869565212</v>
      </c>
      <c r="U467" s="6">
        <v>0</v>
      </c>
      <c r="V467" s="6">
        <f>SUM(NonNurse[[#This Row],[Occupational Therapist Hours]],NonNurse[[#This Row],[OT Assistant Hours]],NonNurse[[#This Row],[OT Aide Hours]])/NonNurse[[#This Row],[MDS Census]]</f>
        <v>0.36624025268976401</v>
      </c>
      <c r="W467" s="6">
        <v>13.435652173913038</v>
      </c>
      <c r="X467" s="6">
        <v>27.487717391304351</v>
      </c>
      <c r="Y467" s="6">
        <v>0.95652173913043481</v>
      </c>
      <c r="Z467" s="6">
        <f>SUM(NonNurse[[#This Row],[Physical Therapist (PT) Hours]],NonNurse[[#This Row],[PT Assistant Hours]],NonNurse[[#This Row],[PT Aide Hours]])/NonNurse[[#This Row],[MDS Census]]</f>
        <v>0.3803129009969401</v>
      </c>
      <c r="AA467" s="6">
        <v>0</v>
      </c>
      <c r="AB467" s="6">
        <v>0</v>
      </c>
      <c r="AC467" s="6">
        <v>0</v>
      </c>
      <c r="AD467" s="6">
        <v>0</v>
      </c>
      <c r="AE467" s="6">
        <v>0</v>
      </c>
      <c r="AF467" s="6">
        <v>0</v>
      </c>
      <c r="AG467" s="6">
        <v>0</v>
      </c>
      <c r="AH467" s="1">
        <v>395485</v>
      </c>
      <c r="AI467">
        <v>3</v>
      </c>
    </row>
    <row r="468" spans="1:35" x14ac:dyDescent="0.25">
      <c r="A468" t="s">
        <v>721</v>
      </c>
      <c r="B468" t="s">
        <v>604</v>
      </c>
      <c r="C468" t="s">
        <v>987</v>
      </c>
      <c r="D468" t="s">
        <v>736</v>
      </c>
      <c r="E468" s="6">
        <v>77.989130434782609</v>
      </c>
      <c r="F468" s="6">
        <v>5.4782608695652177</v>
      </c>
      <c r="G468" s="6">
        <v>1.0385869565217392</v>
      </c>
      <c r="H468" s="6">
        <v>0</v>
      </c>
      <c r="I468" s="6">
        <v>0</v>
      </c>
      <c r="J468" s="6">
        <v>0</v>
      </c>
      <c r="K468" s="6">
        <v>0</v>
      </c>
      <c r="L468" s="6">
        <v>5.3638043478260871</v>
      </c>
      <c r="M468" s="6">
        <v>5.4184782608695654</v>
      </c>
      <c r="N468" s="6">
        <v>10.572717391304343</v>
      </c>
      <c r="O468" s="6">
        <f>SUM(NonNurse[[#This Row],[Qualified Social Work Staff Hours]],NonNurse[[#This Row],[Other Social Work Staff Hours]])/NonNurse[[#This Row],[MDS Census]]</f>
        <v>0.20504390243902432</v>
      </c>
      <c r="P468" s="6">
        <v>5.1594565217391279</v>
      </c>
      <c r="Q468" s="6">
        <v>14.168695652173907</v>
      </c>
      <c r="R468" s="6">
        <f>SUM(NonNurse[[#This Row],[Qualified Activities Professional Hours]],NonNurse[[#This Row],[Other Activities Professional Hours]])/NonNurse[[#This Row],[MDS Census]]</f>
        <v>0.24783135888501734</v>
      </c>
      <c r="S468" s="6">
        <v>9.6186956521739138</v>
      </c>
      <c r="T468" s="6">
        <v>19.180760869565216</v>
      </c>
      <c r="U468" s="6">
        <v>0</v>
      </c>
      <c r="V468" s="6">
        <f>SUM(NonNurse[[#This Row],[Occupational Therapist Hours]],NonNurse[[#This Row],[OT Assistant Hours]],NonNurse[[#This Row],[OT Aide Hours]])/NonNurse[[#This Row],[MDS Census]]</f>
        <v>0.36927526132404181</v>
      </c>
      <c r="W468" s="6">
        <v>20.829347826086956</v>
      </c>
      <c r="X468" s="6">
        <v>15.199130434782605</v>
      </c>
      <c r="Y468" s="6">
        <v>1.4782608695652173</v>
      </c>
      <c r="Z468" s="6">
        <f>SUM(NonNurse[[#This Row],[Physical Therapist (PT) Hours]],NonNurse[[#This Row],[PT Assistant Hours]],NonNurse[[#This Row],[PT Aide Hours]])/NonNurse[[#This Row],[MDS Census]]</f>
        <v>0.48092264808362367</v>
      </c>
      <c r="AA468" s="6">
        <v>0</v>
      </c>
      <c r="AB468" s="6">
        <v>0</v>
      </c>
      <c r="AC468" s="6">
        <v>0</v>
      </c>
      <c r="AD468" s="6">
        <v>0</v>
      </c>
      <c r="AE468" s="6">
        <v>0</v>
      </c>
      <c r="AF468" s="6">
        <v>0</v>
      </c>
      <c r="AG468" s="6">
        <v>0</v>
      </c>
      <c r="AH468" s="1">
        <v>396017</v>
      </c>
      <c r="AI468">
        <v>3</v>
      </c>
    </row>
    <row r="469" spans="1:35" x14ac:dyDescent="0.25">
      <c r="A469" t="s">
        <v>721</v>
      </c>
      <c r="B469" t="s">
        <v>18</v>
      </c>
      <c r="C469" t="s">
        <v>952</v>
      </c>
      <c r="D469" t="s">
        <v>766</v>
      </c>
      <c r="E469" s="6">
        <v>108.77173913043478</v>
      </c>
      <c r="F469" s="6">
        <v>5.0434782608695654</v>
      </c>
      <c r="G469" s="6">
        <v>6.5217391304347824E-2</v>
      </c>
      <c r="H469" s="6">
        <v>0.95652173913043481</v>
      </c>
      <c r="I469" s="6">
        <v>13.369565217391305</v>
      </c>
      <c r="J469" s="6">
        <v>0</v>
      </c>
      <c r="K469" s="6">
        <v>0</v>
      </c>
      <c r="L469" s="6">
        <v>3.7935869565217391</v>
      </c>
      <c r="M469" s="6">
        <v>13.163043478260869</v>
      </c>
      <c r="N469" s="6">
        <v>0</v>
      </c>
      <c r="O469" s="6">
        <f>SUM(NonNurse[[#This Row],[Qualified Social Work Staff Hours]],NonNurse[[#This Row],[Other Social Work Staff Hours]])/NonNurse[[#This Row],[MDS Census]]</f>
        <v>0.12101528929749175</v>
      </c>
      <c r="P469" s="6">
        <v>4.7554347826086953</v>
      </c>
      <c r="Q469" s="6">
        <v>13.372282608695652</v>
      </c>
      <c r="R469" s="6">
        <f>SUM(NonNurse[[#This Row],[Qualified Activities Professional Hours]],NonNurse[[#This Row],[Other Activities Professional Hours]])/NonNurse[[#This Row],[MDS Census]]</f>
        <v>0.16665833916258618</v>
      </c>
      <c r="S469" s="6">
        <v>5.9026086956521722</v>
      </c>
      <c r="T469" s="6">
        <v>4.6523913043478267</v>
      </c>
      <c r="U469" s="6">
        <v>0</v>
      </c>
      <c r="V469" s="6">
        <f>SUM(NonNurse[[#This Row],[Occupational Therapist Hours]],NonNurse[[#This Row],[OT Assistant Hours]],NonNurse[[#This Row],[OT Aide Hours]])/NonNurse[[#This Row],[MDS Census]]</f>
        <v>9.703807334865594E-2</v>
      </c>
      <c r="W469" s="6">
        <v>2.514021739130436</v>
      </c>
      <c r="X469" s="6">
        <v>14.605217391304349</v>
      </c>
      <c r="Y469" s="6">
        <v>4.1521739130434785</v>
      </c>
      <c r="Z469" s="6">
        <f>SUM(NonNurse[[#This Row],[Physical Therapist (PT) Hours]],NonNurse[[#This Row],[PT Assistant Hours]],NonNurse[[#This Row],[PT Aide Hours]])/NonNurse[[#This Row],[MDS Census]]</f>
        <v>0.19556010792445289</v>
      </c>
      <c r="AA469" s="6">
        <v>0</v>
      </c>
      <c r="AB469" s="6">
        <v>0</v>
      </c>
      <c r="AC469" s="6">
        <v>0</v>
      </c>
      <c r="AD469" s="6">
        <v>0</v>
      </c>
      <c r="AE469" s="6">
        <v>0</v>
      </c>
      <c r="AF469" s="6">
        <v>0</v>
      </c>
      <c r="AG469" s="6">
        <v>0</v>
      </c>
      <c r="AH469" s="1">
        <v>395682</v>
      </c>
      <c r="AI469">
        <v>3</v>
      </c>
    </row>
    <row r="470" spans="1:35" x14ac:dyDescent="0.25">
      <c r="A470" t="s">
        <v>721</v>
      </c>
      <c r="B470" t="s">
        <v>658</v>
      </c>
      <c r="C470" t="s">
        <v>905</v>
      </c>
      <c r="D470" t="s">
        <v>768</v>
      </c>
      <c r="E470" s="6">
        <v>41.782608695652172</v>
      </c>
      <c r="F470" s="6">
        <v>5.1467391304347823</v>
      </c>
      <c r="G470" s="6">
        <v>0.45652173913043476</v>
      </c>
      <c r="H470" s="6">
        <v>0.33695652173913043</v>
      </c>
      <c r="I470" s="6">
        <v>5.4130434782608692</v>
      </c>
      <c r="J470" s="6">
        <v>0</v>
      </c>
      <c r="K470" s="6">
        <v>0</v>
      </c>
      <c r="L470" s="6">
        <v>6.6847826086956506</v>
      </c>
      <c r="M470" s="6">
        <v>10.347826086956522</v>
      </c>
      <c r="N470" s="6">
        <v>0</v>
      </c>
      <c r="O470" s="6">
        <f>SUM(NonNurse[[#This Row],[Qualified Social Work Staff Hours]],NonNurse[[#This Row],[Other Social Work Staff Hours]])/NonNurse[[#This Row],[MDS Census]]</f>
        <v>0.24765868886576484</v>
      </c>
      <c r="P470" s="6">
        <v>16.956521739130434</v>
      </c>
      <c r="Q470" s="6">
        <v>0</v>
      </c>
      <c r="R470" s="6">
        <f>SUM(NonNurse[[#This Row],[Qualified Activities Professional Hours]],NonNurse[[#This Row],[Other Activities Professional Hours]])/NonNurse[[#This Row],[MDS Census]]</f>
        <v>0.40582726326742974</v>
      </c>
      <c r="S470" s="6">
        <v>10.534239130434784</v>
      </c>
      <c r="T470" s="6">
        <v>4.294999999999999</v>
      </c>
      <c r="U470" s="6">
        <v>0</v>
      </c>
      <c r="V470" s="6">
        <f>SUM(NonNurse[[#This Row],[Occupational Therapist Hours]],NonNurse[[#This Row],[OT Assistant Hours]],NonNurse[[#This Row],[OT Aide Hours]])/NonNurse[[#This Row],[MDS Census]]</f>
        <v>0.35491415192507808</v>
      </c>
      <c r="W470" s="6">
        <v>6.433369565217391</v>
      </c>
      <c r="X470" s="6">
        <v>5.7943478260869545</v>
      </c>
      <c r="Y470" s="6">
        <v>0</v>
      </c>
      <c r="Z470" s="6">
        <f>SUM(NonNurse[[#This Row],[Physical Therapist (PT) Hours]],NonNurse[[#This Row],[PT Assistant Hours]],NonNurse[[#This Row],[PT Aide Hours]])/NonNurse[[#This Row],[MDS Census]]</f>
        <v>0.29265088449531734</v>
      </c>
      <c r="AA470" s="6">
        <v>0</v>
      </c>
      <c r="AB470" s="6">
        <v>0</v>
      </c>
      <c r="AC470" s="6">
        <v>0</v>
      </c>
      <c r="AD470" s="6">
        <v>0</v>
      </c>
      <c r="AE470" s="6">
        <v>0</v>
      </c>
      <c r="AF470" s="6">
        <v>0</v>
      </c>
      <c r="AG470" s="6">
        <v>0</v>
      </c>
      <c r="AH470" s="1">
        <v>396124</v>
      </c>
      <c r="AI470">
        <v>3</v>
      </c>
    </row>
    <row r="471" spans="1:35" x14ac:dyDescent="0.25">
      <c r="A471" t="s">
        <v>721</v>
      </c>
      <c r="B471" t="s">
        <v>596</v>
      </c>
      <c r="C471" t="s">
        <v>989</v>
      </c>
      <c r="D471" t="s">
        <v>756</v>
      </c>
      <c r="E471" s="6">
        <v>121.09782608695652</v>
      </c>
      <c r="F471" s="6">
        <v>4.6086956521739131</v>
      </c>
      <c r="G471" s="6">
        <v>0</v>
      </c>
      <c r="H471" s="6">
        <v>0</v>
      </c>
      <c r="I471" s="6">
        <v>0</v>
      </c>
      <c r="J471" s="6">
        <v>0</v>
      </c>
      <c r="K471" s="6">
        <v>0</v>
      </c>
      <c r="L471" s="6">
        <v>6.74717391304348</v>
      </c>
      <c r="M471" s="6">
        <v>9.6521739130434785</v>
      </c>
      <c r="N471" s="6">
        <v>1.736413043478261</v>
      </c>
      <c r="O471" s="6">
        <f>SUM(NonNurse[[#This Row],[Qualified Social Work Staff Hours]],NonNurse[[#This Row],[Other Social Work Staff Hours]])/NonNurse[[#This Row],[MDS Census]]</f>
        <v>9.4044520240552931E-2</v>
      </c>
      <c r="P471" s="6">
        <v>5.2173913043478262</v>
      </c>
      <c r="Q471" s="6">
        <v>16.008152173913043</v>
      </c>
      <c r="R471" s="6">
        <f>SUM(NonNurse[[#This Row],[Qualified Activities Professional Hours]],NonNurse[[#This Row],[Other Activities Professional Hours]])/NonNurse[[#This Row],[MDS Census]]</f>
        <v>0.17527600753971814</v>
      </c>
      <c r="S471" s="6">
        <v>13.113478260869567</v>
      </c>
      <c r="T471" s="6">
        <v>16.624782608695654</v>
      </c>
      <c r="U471" s="6">
        <v>0</v>
      </c>
      <c r="V471" s="6">
        <f>SUM(NonNurse[[#This Row],[Occupational Therapist Hours]],NonNurse[[#This Row],[OT Assistant Hours]],NonNurse[[#This Row],[OT Aide Hours]])/NonNurse[[#This Row],[MDS Census]]</f>
        <v>0.24557221075307425</v>
      </c>
      <c r="W471" s="6">
        <v>8.2245652173913051</v>
      </c>
      <c r="X471" s="6">
        <v>24.914782608695656</v>
      </c>
      <c r="Y471" s="6">
        <v>0</v>
      </c>
      <c r="Z471" s="6">
        <f>SUM(NonNurse[[#This Row],[Physical Therapist (PT) Hours]],NonNurse[[#This Row],[PT Assistant Hours]],NonNurse[[#This Row],[PT Aide Hours]])/NonNurse[[#This Row],[MDS Census]]</f>
        <v>0.27365766089220006</v>
      </c>
      <c r="AA471" s="6">
        <v>0</v>
      </c>
      <c r="AB471" s="6">
        <v>0</v>
      </c>
      <c r="AC471" s="6">
        <v>0</v>
      </c>
      <c r="AD471" s="6">
        <v>0</v>
      </c>
      <c r="AE471" s="6">
        <v>5.3043478260869561</v>
      </c>
      <c r="AF471" s="6">
        <v>0</v>
      </c>
      <c r="AG471" s="6">
        <v>0</v>
      </c>
      <c r="AH471" s="1">
        <v>395989</v>
      </c>
      <c r="AI471">
        <v>3</v>
      </c>
    </row>
    <row r="472" spans="1:35" x14ac:dyDescent="0.25">
      <c r="A472" t="s">
        <v>721</v>
      </c>
      <c r="B472" t="s">
        <v>493</v>
      </c>
      <c r="C472" t="s">
        <v>1082</v>
      </c>
      <c r="D472" t="s">
        <v>756</v>
      </c>
      <c r="E472" s="6">
        <v>56.173913043478258</v>
      </c>
      <c r="F472" s="6">
        <v>5.8260869565217392</v>
      </c>
      <c r="G472" s="6">
        <v>0.32608695652173914</v>
      </c>
      <c r="H472" s="6">
        <v>0.21739130434782608</v>
      </c>
      <c r="I472" s="6">
        <v>5.9456521739130439</v>
      </c>
      <c r="J472" s="6">
        <v>0</v>
      </c>
      <c r="K472" s="6">
        <v>0</v>
      </c>
      <c r="L472" s="6">
        <v>4.6829347826086964</v>
      </c>
      <c r="M472" s="6">
        <v>9.4186956521739109</v>
      </c>
      <c r="N472" s="6">
        <v>0</v>
      </c>
      <c r="O472" s="6">
        <f>SUM(NonNurse[[#This Row],[Qualified Social Work Staff Hours]],NonNurse[[#This Row],[Other Social Work Staff Hours]])/NonNurse[[#This Row],[MDS Census]]</f>
        <v>0.16767027863777087</v>
      </c>
      <c r="P472" s="6">
        <v>4.8380434782608699</v>
      </c>
      <c r="Q472" s="6">
        <v>0</v>
      </c>
      <c r="R472" s="6">
        <f>SUM(NonNurse[[#This Row],[Qualified Activities Professional Hours]],NonNurse[[#This Row],[Other Activities Professional Hours]])/NonNurse[[#This Row],[MDS Census]]</f>
        <v>8.6126160990712089E-2</v>
      </c>
      <c r="S472" s="6">
        <v>6.7115217391304363</v>
      </c>
      <c r="T472" s="6">
        <v>13.814673913043476</v>
      </c>
      <c r="U472" s="6">
        <v>0</v>
      </c>
      <c r="V472" s="6">
        <f>SUM(NonNurse[[#This Row],[Occupational Therapist Hours]],NonNurse[[#This Row],[OT Assistant Hours]],NonNurse[[#This Row],[OT Aide Hours]])/NonNurse[[#This Row],[MDS Census]]</f>
        <v>0.36540441176470584</v>
      </c>
      <c r="W472" s="6">
        <v>12.715326086956527</v>
      </c>
      <c r="X472" s="6">
        <v>16.215652173913046</v>
      </c>
      <c r="Y472" s="6">
        <v>0</v>
      </c>
      <c r="Z472" s="6">
        <f>SUM(NonNurse[[#This Row],[Physical Therapist (PT) Hours]],NonNurse[[#This Row],[PT Assistant Hours]],NonNurse[[#This Row],[PT Aide Hours]])/NonNurse[[#This Row],[MDS Census]]</f>
        <v>0.51502515479876176</v>
      </c>
      <c r="AA472" s="6">
        <v>0</v>
      </c>
      <c r="AB472" s="6">
        <v>0</v>
      </c>
      <c r="AC472" s="6">
        <v>0</v>
      </c>
      <c r="AD472" s="6">
        <v>0</v>
      </c>
      <c r="AE472" s="6">
        <v>0</v>
      </c>
      <c r="AF472" s="6">
        <v>0</v>
      </c>
      <c r="AG472" s="6">
        <v>0</v>
      </c>
      <c r="AH472" s="1">
        <v>395801</v>
      </c>
      <c r="AI472">
        <v>3</v>
      </c>
    </row>
    <row r="473" spans="1:35" x14ac:dyDescent="0.25">
      <c r="A473" t="s">
        <v>721</v>
      </c>
      <c r="B473" t="s">
        <v>216</v>
      </c>
      <c r="C473" t="s">
        <v>999</v>
      </c>
      <c r="D473" t="s">
        <v>767</v>
      </c>
      <c r="E473" s="6">
        <v>111.53260869565217</v>
      </c>
      <c r="F473" s="6">
        <v>4.9565217391304346</v>
      </c>
      <c r="G473" s="6">
        <v>0.52173913043478259</v>
      </c>
      <c r="H473" s="6">
        <v>0.5080434782608696</v>
      </c>
      <c r="I473" s="6">
        <v>2.1413043478260869</v>
      </c>
      <c r="J473" s="6">
        <v>0</v>
      </c>
      <c r="K473" s="6">
        <v>0</v>
      </c>
      <c r="L473" s="6">
        <v>4.2425000000000033</v>
      </c>
      <c r="M473" s="6">
        <v>4.0326086956521738</v>
      </c>
      <c r="N473" s="6">
        <v>0</v>
      </c>
      <c r="O473" s="6">
        <f>SUM(NonNurse[[#This Row],[Qualified Social Work Staff Hours]],NonNurse[[#This Row],[Other Social Work Staff Hours]])/NonNurse[[#This Row],[MDS Census]]</f>
        <v>3.6156320046779065E-2</v>
      </c>
      <c r="P473" s="6">
        <v>0</v>
      </c>
      <c r="Q473" s="6">
        <v>10.100543478260869</v>
      </c>
      <c r="R473" s="6">
        <f>SUM(NonNurse[[#This Row],[Qualified Activities Professional Hours]],NonNurse[[#This Row],[Other Activities Professional Hours]])/NonNurse[[#This Row],[MDS Census]]</f>
        <v>9.0561348796413602E-2</v>
      </c>
      <c r="S473" s="6">
        <v>7.1458695652173896</v>
      </c>
      <c r="T473" s="6">
        <v>6.2934782608695654</v>
      </c>
      <c r="U473" s="6">
        <v>0</v>
      </c>
      <c r="V473" s="6">
        <f>SUM(NonNurse[[#This Row],[Occupational Therapist Hours]],NonNurse[[#This Row],[OT Assistant Hours]],NonNurse[[#This Row],[OT Aide Hours]])/NonNurse[[#This Row],[MDS Census]]</f>
        <v>0.12049702758015787</v>
      </c>
      <c r="W473" s="6">
        <v>5.6897826086956504</v>
      </c>
      <c r="X473" s="6">
        <v>6.6735869565217367</v>
      </c>
      <c r="Y473" s="6">
        <v>0</v>
      </c>
      <c r="Z473" s="6">
        <f>SUM(NonNurse[[#This Row],[Physical Therapist (PT) Hours]],NonNurse[[#This Row],[PT Assistant Hours]],NonNurse[[#This Row],[PT Aide Hours]])/NonNurse[[#This Row],[MDS Census]]</f>
        <v>0.11084981970568167</v>
      </c>
      <c r="AA473" s="6">
        <v>0</v>
      </c>
      <c r="AB473" s="6">
        <v>4.8586956521739131</v>
      </c>
      <c r="AC473" s="6">
        <v>0</v>
      </c>
      <c r="AD473" s="6">
        <v>0</v>
      </c>
      <c r="AE473" s="6">
        <v>0</v>
      </c>
      <c r="AF473" s="6">
        <v>0</v>
      </c>
      <c r="AG473" s="6">
        <v>0</v>
      </c>
      <c r="AH473" s="1">
        <v>395405</v>
      </c>
      <c r="AI473">
        <v>3</v>
      </c>
    </row>
    <row r="474" spans="1:35" x14ac:dyDescent="0.25">
      <c r="A474" t="s">
        <v>721</v>
      </c>
      <c r="B474" t="s">
        <v>192</v>
      </c>
      <c r="C474" t="s">
        <v>988</v>
      </c>
      <c r="D474" t="s">
        <v>781</v>
      </c>
      <c r="E474" s="6">
        <v>117.89130434782609</v>
      </c>
      <c r="F474" s="6">
        <v>5.3043478260869561</v>
      </c>
      <c r="G474" s="6">
        <v>0.81521739130434778</v>
      </c>
      <c r="H474" s="6">
        <v>0.60326086956521741</v>
      </c>
      <c r="I474" s="6">
        <v>3.9347826086956523</v>
      </c>
      <c r="J474" s="6">
        <v>0</v>
      </c>
      <c r="K474" s="6">
        <v>10.309782608695652</v>
      </c>
      <c r="L474" s="6">
        <v>3.5489130434782608</v>
      </c>
      <c r="M474" s="6">
        <v>10.774456521739131</v>
      </c>
      <c r="N474" s="6">
        <v>4.9809782608695654</v>
      </c>
      <c r="O474" s="6">
        <f>SUM(NonNurse[[#This Row],[Qualified Social Work Staff Hours]],NonNurse[[#This Row],[Other Social Work Staff Hours]])/NonNurse[[#This Row],[MDS Census]]</f>
        <v>0.13364373962751244</v>
      </c>
      <c r="P474" s="6">
        <v>0</v>
      </c>
      <c r="Q474" s="6">
        <v>31.046195652173914</v>
      </c>
      <c r="R474" s="6">
        <f>SUM(NonNurse[[#This Row],[Qualified Activities Professional Hours]],NonNurse[[#This Row],[Other Activities Professional Hours]])/NonNurse[[#This Row],[MDS Census]]</f>
        <v>0.26334593398487921</v>
      </c>
      <c r="S474" s="6">
        <v>0</v>
      </c>
      <c r="T474" s="6">
        <v>0</v>
      </c>
      <c r="U474" s="6">
        <v>0</v>
      </c>
      <c r="V474" s="6">
        <f>SUM(NonNurse[[#This Row],[Occupational Therapist Hours]],NonNurse[[#This Row],[OT Assistant Hours]],NonNurse[[#This Row],[OT Aide Hours]])/NonNurse[[#This Row],[MDS Census]]</f>
        <v>0</v>
      </c>
      <c r="W474" s="6">
        <v>5.5652173913043477</v>
      </c>
      <c r="X474" s="6">
        <v>5.7418478260869561</v>
      </c>
      <c r="Y474" s="6">
        <v>0</v>
      </c>
      <c r="Z474" s="6">
        <f>SUM(NonNurse[[#This Row],[Physical Therapist (PT) Hours]],NonNurse[[#This Row],[PT Assistant Hours]],NonNurse[[#This Row],[PT Aide Hours]])/NonNurse[[#This Row],[MDS Census]]</f>
        <v>9.5910934906878104E-2</v>
      </c>
      <c r="AA474" s="6">
        <v>0</v>
      </c>
      <c r="AB474" s="6">
        <v>0</v>
      </c>
      <c r="AC474" s="6">
        <v>0</v>
      </c>
      <c r="AD474" s="6">
        <v>0</v>
      </c>
      <c r="AE474" s="6">
        <v>0</v>
      </c>
      <c r="AF474" s="6">
        <v>0</v>
      </c>
      <c r="AG474" s="6">
        <v>0</v>
      </c>
      <c r="AH474" s="1">
        <v>395371</v>
      </c>
      <c r="AI474">
        <v>3</v>
      </c>
    </row>
    <row r="475" spans="1:35" x14ac:dyDescent="0.25">
      <c r="A475" t="s">
        <v>721</v>
      </c>
      <c r="B475" t="s">
        <v>66</v>
      </c>
      <c r="C475" t="s">
        <v>924</v>
      </c>
      <c r="D475" t="s">
        <v>741</v>
      </c>
      <c r="E475" s="6">
        <v>96.717391304347828</v>
      </c>
      <c r="F475" s="6">
        <v>5.4592391304347823</v>
      </c>
      <c r="G475" s="6">
        <v>0.10869565217391304</v>
      </c>
      <c r="H475" s="6">
        <v>0</v>
      </c>
      <c r="I475" s="6">
        <v>0.60869565217391308</v>
      </c>
      <c r="J475" s="6">
        <v>0</v>
      </c>
      <c r="K475" s="6">
        <v>4.8695652173913047</v>
      </c>
      <c r="L475" s="6">
        <v>3.847826086956522</v>
      </c>
      <c r="M475" s="6">
        <v>4.9673913043478262</v>
      </c>
      <c r="N475" s="6">
        <v>5.0027173913043477</v>
      </c>
      <c r="O475" s="6">
        <f>SUM(NonNurse[[#This Row],[Qualified Social Work Staff Hours]],NonNurse[[#This Row],[Other Social Work Staff Hours]])/NonNurse[[#This Row],[MDS Census]]</f>
        <v>0.10308496291301415</v>
      </c>
      <c r="P475" s="6">
        <v>0</v>
      </c>
      <c r="Q475" s="6">
        <v>23.953804347826086</v>
      </c>
      <c r="R475" s="6">
        <f>SUM(NonNurse[[#This Row],[Qualified Activities Professional Hours]],NonNurse[[#This Row],[Other Activities Professional Hours]])/NonNurse[[#This Row],[MDS Census]]</f>
        <v>0.24766801528433355</v>
      </c>
      <c r="S475" s="6">
        <v>0</v>
      </c>
      <c r="T475" s="6">
        <v>0</v>
      </c>
      <c r="U475" s="6">
        <v>0</v>
      </c>
      <c r="V475" s="6">
        <f>SUM(NonNurse[[#This Row],[Occupational Therapist Hours]],NonNurse[[#This Row],[OT Assistant Hours]],NonNurse[[#This Row],[OT Aide Hours]])/NonNurse[[#This Row],[MDS Census]]</f>
        <v>0</v>
      </c>
      <c r="W475" s="6">
        <v>5.7038043478260869</v>
      </c>
      <c r="X475" s="6">
        <v>5.4103260869565215</v>
      </c>
      <c r="Y475" s="6">
        <v>0</v>
      </c>
      <c r="Z475" s="6">
        <f>SUM(NonNurse[[#This Row],[Physical Therapist (PT) Hours]],NonNurse[[#This Row],[PT Assistant Hours]],NonNurse[[#This Row],[PT Aide Hours]])/NonNurse[[#This Row],[MDS Census]]</f>
        <v>0.1149134636997078</v>
      </c>
      <c r="AA475" s="6">
        <v>0</v>
      </c>
      <c r="AB475" s="6">
        <v>0</v>
      </c>
      <c r="AC475" s="6">
        <v>0</v>
      </c>
      <c r="AD475" s="6">
        <v>0</v>
      </c>
      <c r="AE475" s="6">
        <v>0</v>
      </c>
      <c r="AF475" s="6">
        <v>0</v>
      </c>
      <c r="AG475" s="6">
        <v>0</v>
      </c>
      <c r="AH475" s="1">
        <v>395118</v>
      </c>
      <c r="AI475">
        <v>3</v>
      </c>
    </row>
    <row r="476" spans="1:35" x14ac:dyDescent="0.25">
      <c r="A476" t="s">
        <v>721</v>
      </c>
      <c r="B476" t="s">
        <v>349</v>
      </c>
      <c r="C476" t="s">
        <v>887</v>
      </c>
      <c r="D476" t="s">
        <v>754</v>
      </c>
      <c r="E476" s="6">
        <v>84.967391304347828</v>
      </c>
      <c r="F476" s="6">
        <v>5.5652173913043477</v>
      </c>
      <c r="G476" s="6">
        <v>0</v>
      </c>
      <c r="H476" s="6">
        <v>4.3478260869565216E-2</v>
      </c>
      <c r="I476" s="6">
        <v>1.3913043478260869</v>
      </c>
      <c r="J476" s="6">
        <v>0</v>
      </c>
      <c r="K476" s="6">
        <v>4.6413043478260869</v>
      </c>
      <c r="L476" s="6">
        <v>5.4157608695652177</v>
      </c>
      <c r="M476" s="6">
        <v>5.0244565217391308</v>
      </c>
      <c r="N476" s="6">
        <v>4.9565217391304346</v>
      </c>
      <c r="O476" s="6">
        <f>SUM(NonNurse[[#This Row],[Qualified Social Work Staff Hours]],NonNurse[[#This Row],[Other Social Work Staff Hours]])/NonNurse[[#This Row],[MDS Census]]</f>
        <v>0.1174683382371754</v>
      </c>
      <c r="P476" s="6">
        <v>0</v>
      </c>
      <c r="Q476" s="6">
        <v>30.089673913043477</v>
      </c>
      <c r="R476" s="6">
        <f>SUM(NonNurse[[#This Row],[Qualified Activities Professional Hours]],NonNurse[[#This Row],[Other Activities Professional Hours]])/NonNurse[[#This Row],[MDS Census]]</f>
        <v>0.35413201995650501</v>
      </c>
      <c r="S476" s="6">
        <v>0</v>
      </c>
      <c r="T476" s="6">
        <v>0</v>
      </c>
      <c r="U476" s="6">
        <v>0</v>
      </c>
      <c r="V476" s="6">
        <f>SUM(NonNurse[[#This Row],[Occupational Therapist Hours]],NonNurse[[#This Row],[OT Assistant Hours]],NonNurse[[#This Row],[OT Aide Hours]])/NonNurse[[#This Row],[MDS Census]]</f>
        <v>0</v>
      </c>
      <c r="W476" s="6">
        <v>4.9510869565217392</v>
      </c>
      <c r="X476" s="6">
        <v>13.997282608695652</v>
      </c>
      <c r="Y476" s="6">
        <v>0</v>
      </c>
      <c r="Z476" s="6">
        <f>SUM(NonNurse[[#This Row],[Physical Therapist (PT) Hours]],NonNurse[[#This Row],[PT Assistant Hours]],NonNurse[[#This Row],[PT Aide Hours]])/NonNurse[[#This Row],[MDS Census]]</f>
        <v>0.22300754765255212</v>
      </c>
      <c r="AA476" s="6">
        <v>0</v>
      </c>
      <c r="AB476" s="6">
        <v>0</v>
      </c>
      <c r="AC476" s="6">
        <v>0</v>
      </c>
      <c r="AD476" s="6">
        <v>0</v>
      </c>
      <c r="AE476" s="6">
        <v>0</v>
      </c>
      <c r="AF476" s="6">
        <v>0</v>
      </c>
      <c r="AG476" s="6">
        <v>0</v>
      </c>
      <c r="AH476" s="1">
        <v>395593</v>
      </c>
      <c r="AI476">
        <v>3</v>
      </c>
    </row>
    <row r="477" spans="1:35" x14ac:dyDescent="0.25">
      <c r="A477" t="s">
        <v>721</v>
      </c>
      <c r="B477" t="s">
        <v>561</v>
      </c>
      <c r="C477" t="s">
        <v>1095</v>
      </c>
      <c r="D477" t="s">
        <v>740</v>
      </c>
      <c r="E477" s="6">
        <v>67.608695652173907</v>
      </c>
      <c r="F477" s="6">
        <v>5.2173913043478262</v>
      </c>
      <c r="G477" s="6">
        <v>0.72010869565217395</v>
      </c>
      <c r="H477" s="6">
        <v>0.40760869565217389</v>
      </c>
      <c r="I477" s="6">
        <v>1.4565217391304348</v>
      </c>
      <c r="J477" s="6">
        <v>0</v>
      </c>
      <c r="K477" s="6">
        <v>2.4347826086956523</v>
      </c>
      <c r="L477" s="6">
        <v>3.0380434782608696</v>
      </c>
      <c r="M477" s="6">
        <v>3.4347826086956523</v>
      </c>
      <c r="N477" s="6">
        <v>4.4510869565217392</v>
      </c>
      <c r="O477" s="6">
        <f>SUM(NonNurse[[#This Row],[Qualified Social Work Staff Hours]],NonNurse[[#This Row],[Other Social Work Staff Hours]])/NonNurse[[#This Row],[MDS Census]]</f>
        <v>0.11663987138263666</v>
      </c>
      <c r="P477" s="6">
        <v>0</v>
      </c>
      <c r="Q477" s="6">
        <v>17.138586956521738</v>
      </c>
      <c r="R477" s="6">
        <f>SUM(NonNurse[[#This Row],[Qualified Activities Professional Hours]],NonNurse[[#This Row],[Other Activities Professional Hours]])/NonNurse[[#This Row],[MDS Census]]</f>
        <v>0.2534967845659164</v>
      </c>
      <c r="S477" s="6">
        <v>0</v>
      </c>
      <c r="T477" s="6">
        <v>0</v>
      </c>
      <c r="U477" s="6">
        <v>0</v>
      </c>
      <c r="V477" s="6">
        <f>SUM(NonNurse[[#This Row],[Occupational Therapist Hours]],NonNurse[[#This Row],[OT Assistant Hours]],NonNurse[[#This Row],[OT Aide Hours]])/NonNurse[[#This Row],[MDS Census]]</f>
        <v>0</v>
      </c>
      <c r="W477" s="6">
        <v>4.6494565217391308</v>
      </c>
      <c r="X477" s="6">
        <v>3.25</v>
      </c>
      <c r="Y477" s="6">
        <v>0</v>
      </c>
      <c r="Z477" s="6">
        <f>SUM(NonNurse[[#This Row],[Physical Therapist (PT) Hours]],NonNurse[[#This Row],[PT Assistant Hours]],NonNurse[[#This Row],[PT Aide Hours]])/NonNurse[[#This Row],[MDS Census]]</f>
        <v>0.11684083601286176</v>
      </c>
      <c r="AA477" s="6">
        <v>0</v>
      </c>
      <c r="AB477" s="6">
        <v>0</v>
      </c>
      <c r="AC477" s="6">
        <v>0</v>
      </c>
      <c r="AD477" s="6">
        <v>0</v>
      </c>
      <c r="AE477" s="6">
        <v>0</v>
      </c>
      <c r="AF477" s="6">
        <v>0</v>
      </c>
      <c r="AG477" s="6">
        <v>0</v>
      </c>
      <c r="AH477" s="1">
        <v>395906</v>
      </c>
      <c r="AI477">
        <v>3</v>
      </c>
    </row>
    <row r="478" spans="1:35" x14ac:dyDescent="0.25">
      <c r="A478" t="s">
        <v>721</v>
      </c>
      <c r="B478" t="s">
        <v>536</v>
      </c>
      <c r="C478" t="s">
        <v>1095</v>
      </c>
      <c r="D478" t="s">
        <v>740</v>
      </c>
      <c r="E478" s="6">
        <v>52.413043478260867</v>
      </c>
      <c r="F478" s="6">
        <v>4.8369565217391308</v>
      </c>
      <c r="G478" s="6">
        <v>0.59782608695652173</v>
      </c>
      <c r="H478" s="6">
        <v>0.21739130434782608</v>
      </c>
      <c r="I478" s="6">
        <v>0.78260869565217395</v>
      </c>
      <c r="J478" s="6">
        <v>0</v>
      </c>
      <c r="K478" s="6">
        <v>1.0407608695652173</v>
      </c>
      <c r="L478" s="6">
        <v>2.2826086956521738</v>
      </c>
      <c r="M478" s="6">
        <v>0</v>
      </c>
      <c r="N478" s="6">
        <v>0</v>
      </c>
      <c r="O478" s="6">
        <f>SUM(NonNurse[[#This Row],[Qualified Social Work Staff Hours]],NonNurse[[#This Row],[Other Social Work Staff Hours]])/NonNurse[[#This Row],[MDS Census]]</f>
        <v>0</v>
      </c>
      <c r="P478" s="6">
        <v>0</v>
      </c>
      <c r="Q478" s="6">
        <v>10.690217391304348</v>
      </c>
      <c r="R478" s="6">
        <f>SUM(NonNurse[[#This Row],[Qualified Activities Professional Hours]],NonNurse[[#This Row],[Other Activities Professional Hours]])/NonNurse[[#This Row],[MDS Census]]</f>
        <v>0.20396101202820408</v>
      </c>
      <c r="S478" s="6">
        <v>0</v>
      </c>
      <c r="T478" s="6">
        <v>0</v>
      </c>
      <c r="U478" s="6">
        <v>0</v>
      </c>
      <c r="V478" s="6">
        <f>SUM(NonNurse[[#This Row],[Occupational Therapist Hours]],NonNurse[[#This Row],[OT Assistant Hours]],NonNurse[[#This Row],[OT Aide Hours]])/NonNurse[[#This Row],[MDS Census]]</f>
        <v>0</v>
      </c>
      <c r="W478" s="6">
        <v>0.49456521739130432</v>
      </c>
      <c r="X478" s="6">
        <v>4.9619565217391308</v>
      </c>
      <c r="Y478" s="6">
        <v>0</v>
      </c>
      <c r="Z478" s="6">
        <f>SUM(NonNurse[[#This Row],[Physical Therapist (PT) Hours]],NonNurse[[#This Row],[PT Assistant Hours]],NonNurse[[#This Row],[PT Aide Hours]])/NonNurse[[#This Row],[MDS Census]]</f>
        <v>0.10410618000829533</v>
      </c>
      <c r="AA478" s="6">
        <v>4.3478260869565216E-2</v>
      </c>
      <c r="AB478" s="6">
        <v>0</v>
      </c>
      <c r="AC478" s="6">
        <v>0</v>
      </c>
      <c r="AD478" s="6">
        <v>0</v>
      </c>
      <c r="AE478" s="6">
        <v>0</v>
      </c>
      <c r="AF478" s="6">
        <v>0</v>
      </c>
      <c r="AG478" s="6">
        <v>0</v>
      </c>
      <c r="AH478" s="1">
        <v>395870</v>
      </c>
      <c r="AI478">
        <v>3</v>
      </c>
    </row>
    <row r="479" spans="1:35" x14ac:dyDescent="0.25">
      <c r="A479" t="s">
        <v>721</v>
      </c>
      <c r="B479" t="s">
        <v>543</v>
      </c>
      <c r="C479" t="s">
        <v>1100</v>
      </c>
      <c r="D479" t="s">
        <v>754</v>
      </c>
      <c r="E479" s="6">
        <v>41.25</v>
      </c>
      <c r="F479" s="6">
        <v>4.9239130434782608</v>
      </c>
      <c r="G479" s="6">
        <v>0.2391304347826087</v>
      </c>
      <c r="H479" s="6">
        <v>0</v>
      </c>
      <c r="I479" s="6">
        <v>0.42391304347826086</v>
      </c>
      <c r="J479" s="6">
        <v>0</v>
      </c>
      <c r="K479" s="6">
        <v>1.6847826086956521</v>
      </c>
      <c r="L479" s="6">
        <v>3.3695652173913042</v>
      </c>
      <c r="M479" s="6">
        <v>5.0760869565217392</v>
      </c>
      <c r="N479" s="6">
        <v>0</v>
      </c>
      <c r="O479" s="6">
        <f>SUM(NonNurse[[#This Row],[Qualified Social Work Staff Hours]],NonNurse[[#This Row],[Other Social Work Staff Hours]])/NonNurse[[#This Row],[MDS Census]]</f>
        <v>0.1230566534914361</v>
      </c>
      <c r="P479" s="6">
        <v>0</v>
      </c>
      <c r="Q479" s="6">
        <v>22.777173913043477</v>
      </c>
      <c r="R479" s="6">
        <f>SUM(NonNurse[[#This Row],[Qualified Activities Professional Hours]],NonNurse[[#This Row],[Other Activities Professional Hours]])/NonNurse[[#This Row],[MDS Census]]</f>
        <v>0.55217391304347818</v>
      </c>
      <c r="S479" s="6">
        <v>0</v>
      </c>
      <c r="T479" s="6">
        <v>0</v>
      </c>
      <c r="U479" s="6">
        <v>0</v>
      </c>
      <c r="V479" s="6">
        <f>SUM(NonNurse[[#This Row],[Occupational Therapist Hours]],NonNurse[[#This Row],[OT Assistant Hours]],NonNurse[[#This Row],[OT Aide Hours]])/NonNurse[[#This Row],[MDS Census]]</f>
        <v>0</v>
      </c>
      <c r="W479" s="6">
        <v>2.2010869565217392</v>
      </c>
      <c r="X479" s="6">
        <v>5.0706521739130439</v>
      </c>
      <c r="Y479" s="6">
        <v>0</v>
      </c>
      <c r="Z479" s="6">
        <f>SUM(NonNurse[[#This Row],[Physical Therapist (PT) Hours]],NonNurse[[#This Row],[PT Assistant Hours]],NonNurse[[#This Row],[PT Aide Hours]])/NonNurse[[#This Row],[MDS Census]]</f>
        <v>0.17628458498023716</v>
      </c>
      <c r="AA479" s="6">
        <v>0</v>
      </c>
      <c r="AB479" s="6">
        <v>0</v>
      </c>
      <c r="AC479" s="6">
        <v>0</v>
      </c>
      <c r="AD479" s="6">
        <v>0</v>
      </c>
      <c r="AE479" s="6">
        <v>0</v>
      </c>
      <c r="AF479" s="6">
        <v>0</v>
      </c>
      <c r="AG479" s="6">
        <v>0</v>
      </c>
      <c r="AH479" s="1">
        <v>395879</v>
      </c>
      <c r="AI479">
        <v>3</v>
      </c>
    </row>
    <row r="480" spans="1:35" x14ac:dyDescent="0.25">
      <c r="A480" t="s">
        <v>721</v>
      </c>
      <c r="B480" t="s">
        <v>20</v>
      </c>
      <c r="C480" t="s">
        <v>830</v>
      </c>
      <c r="D480" t="s">
        <v>739</v>
      </c>
      <c r="E480" s="6">
        <v>99.021739130434781</v>
      </c>
      <c r="F480" s="6">
        <v>5.2173913043478262</v>
      </c>
      <c r="G480" s="6">
        <v>1.0869565217391304</v>
      </c>
      <c r="H480" s="6">
        <v>0</v>
      </c>
      <c r="I480" s="6">
        <v>2.1847826086956523</v>
      </c>
      <c r="J480" s="6">
        <v>0</v>
      </c>
      <c r="K480" s="6">
        <v>4.9347826086956523</v>
      </c>
      <c r="L480" s="6">
        <v>4.3967391304347823</v>
      </c>
      <c r="M480" s="6">
        <v>5.4755434782608692</v>
      </c>
      <c r="N480" s="6">
        <v>5.2146739130434785</v>
      </c>
      <c r="O480" s="6">
        <f>SUM(NonNurse[[#This Row],[Qualified Social Work Staff Hours]],NonNurse[[#This Row],[Other Social Work Staff Hours]])/NonNurse[[#This Row],[MDS Census]]</f>
        <v>0.10795828759604829</v>
      </c>
      <c r="P480" s="6">
        <v>0</v>
      </c>
      <c r="Q480" s="6">
        <v>14.445652173913043</v>
      </c>
      <c r="R480" s="6">
        <f>SUM(NonNurse[[#This Row],[Qualified Activities Professional Hours]],NonNurse[[#This Row],[Other Activities Professional Hours]])/NonNurse[[#This Row],[MDS Census]]</f>
        <v>0.14588364434687157</v>
      </c>
      <c r="S480" s="6">
        <v>0</v>
      </c>
      <c r="T480" s="6">
        <v>0</v>
      </c>
      <c r="U480" s="6">
        <v>0</v>
      </c>
      <c r="V480" s="6">
        <f>SUM(NonNurse[[#This Row],[Occupational Therapist Hours]],NonNurse[[#This Row],[OT Assistant Hours]],NonNurse[[#This Row],[OT Aide Hours]])/NonNurse[[#This Row],[MDS Census]]</f>
        <v>0</v>
      </c>
      <c r="W480" s="6">
        <v>5.7146739130434785</v>
      </c>
      <c r="X480" s="6">
        <v>5.5434782608695654</v>
      </c>
      <c r="Y480" s="6">
        <v>0</v>
      </c>
      <c r="Z480" s="6">
        <f>SUM(NonNurse[[#This Row],[Physical Therapist (PT) Hours]],NonNurse[[#This Row],[PT Assistant Hours]],NonNurse[[#This Row],[PT Aide Hours]])/NonNurse[[#This Row],[MDS Census]]</f>
        <v>0.11369374313940724</v>
      </c>
      <c r="AA480" s="6">
        <v>0</v>
      </c>
      <c r="AB480" s="6">
        <v>0</v>
      </c>
      <c r="AC480" s="6">
        <v>0</v>
      </c>
      <c r="AD480" s="6">
        <v>0</v>
      </c>
      <c r="AE480" s="6">
        <v>0</v>
      </c>
      <c r="AF480" s="6">
        <v>0</v>
      </c>
      <c r="AG480" s="6">
        <v>0</v>
      </c>
      <c r="AH480" s="1">
        <v>395003</v>
      </c>
      <c r="AI480">
        <v>3</v>
      </c>
    </row>
    <row r="481" spans="1:35" x14ac:dyDescent="0.25">
      <c r="A481" t="s">
        <v>721</v>
      </c>
      <c r="B481" t="s">
        <v>306</v>
      </c>
      <c r="C481" t="s">
        <v>1030</v>
      </c>
      <c r="D481" t="s">
        <v>741</v>
      </c>
      <c r="E481" s="6">
        <v>60.184782608695649</v>
      </c>
      <c r="F481" s="6">
        <v>5.2173913043478262</v>
      </c>
      <c r="G481" s="6">
        <v>0.19565217391304349</v>
      </c>
      <c r="H481" s="6">
        <v>0</v>
      </c>
      <c r="I481" s="6">
        <v>0</v>
      </c>
      <c r="J481" s="6">
        <v>0</v>
      </c>
      <c r="K481" s="6">
        <v>7.5869565217391308</v>
      </c>
      <c r="L481" s="6">
        <v>4.3695652173913047</v>
      </c>
      <c r="M481" s="6">
        <v>5.3179347826086953</v>
      </c>
      <c r="N481" s="6">
        <v>0</v>
      </c>
      <c r="O481" s="6">
        <f>SUM(NonNurse[[#This Row],[Qualified Social Work Staff Hours]],NonNurse[[#This Row],[Other Social Work Staff Hours]])/NonNurse[[#This Row],[MDS Census]]</f>
        <v>8.8360122810186015E-2</v>
      </c>
      <c r="P481" s="6">
        <v>0</v>
      </c>
      <c r="Q481" s="6">
        <v>16.247282608695652</v>
      </c>
      <c r="R481" s="6">
        <f>SUM(NonNurse[[#This Row],[Qualified Activities Professional Hours]],NonNurse[[#This Row],[Other Activities Professional Hours]])/NonNurse[[#This Row],[MDS Census]]</f>
        <v>0.26995665522846307</v>
      </c>
      <c r="S481" s="6">
        <v>0</v>
      </c>
      <c r="T481" s="6">
        <v>0</v>
      </c>
      <c r="U481" s="6">
        <v>0</v>
      </c>
      <c r="V481" s="6">
        <f>SUM(NonNurse[[#This Row],[Occupational Therapist Hours]],NonNurse[[#This Row],[OT Assistant Hours]],NonNurse[[#This Row],[OT Aide Hours]])/NonNurse[[#This Row],[MDS Census]]</f>
        <v>0</v>
      </c>
      <c r="W481" s="6">
        <v>6.1467391304347823</v>
      </c>
      <c r="X481" s="6">
        <v>0.21467391304347827</v>
      </c>
      <c r="Y481" s="6">
        <v>0</v>
      </c>
      <c r="Z481" s="6">
        <f>SUM(NonNurse[[#This Row],[Physical Therapist (PT) Hours]],NonNurse[[#This Row],[PT Assistant Hours]],NonNurse[[#This Row],[PT Aide Hours]])/NonNurse[[#This Row],[MDS Census]]</f>
        <v>0.10569803142495937</v>
      </c>
      <c r="AA481" s="6">
        <v>0</v>
      </c>
      <c r="AB481" s="6">
        <v>0</v>
      </c>
      <c r="AC481" s="6">
        <v>0</v>
      </c>
      <c r="AD481" s="6">
        <v>0</v>
      </c>
      <c r="AE481" s="6">
        <v>0</v>
      </c>
      <c r="AF481" s="6">
        <v>0</v>
      </c>
      <c r="AG481" s="6">
        <v>0</v>
      </c>
      <c r="AH481" s="1">
        <v>395534</v>
      </c>
      <c r="AI481">
        <v>3</v>
      </c>
    </row>
    <row r="482" spans="1:35" x14ac:dyDescent="0.25">
      <c r="A482" t="s">
        <v>721</v>
      </c>
      <c r="B482" t="s">
        <v>220</v>
      </c>
      <c r="C482" t="s">
        <v>876</v>
      </c>
      <c r="D482" t="s">
        <v>794</v>
      </c>
      <c r="E482" s="6">
        <v>106.30434782608695</v>
      </c>
      <c r="F482" s="6">
        <v>5.2173913043478262</v>
      </c>
      <c r="G482" s="6">
        <v>0.52173913043478259</v>
      </c>
      <c r="H482" s="6">
        <v>0.15760869565217392</v>
      </c>
      <c r="I482" s="6">
        <v>3.0869565217391304</v>
      </c>
      <c r="J482" s="6">
        <v>0</v>
      </c>
      <c r="K482" s="6">
        <v>5.0706521739130439</v>
      </c>
      <c r="L482" s="6">
        <v>2.4673913043478262</v>
      </c>
      <c r="M482" s="6">
        <v>5.4347826086956523</v>
      </c>
      <c r="N482" s="6">
        <v>5.0434782608695654</v>
      </c>
      <c r="O482" s="6">
        <f>SUM(NonNurse[[#This Row],[Qualified Social Work Staff Hours]],NonNurse[[#This Row],[Other Social Work Staff Hours]])/NonNurse[[#This Row],[MDS Census]]</f>
        <v>9.8568507157464222E-2</v>
      </c>
      <c r="P482" s="6">
        <v>0</v>
      </c>
      <c r="Q482" s="6">
        <v>28.779891304347824</v>
      </c>
      <c r="R482" s="6">
        <f>SUM(NonNurse[[#This Row],[Qualified Activities Professional Hours]],NonNurse[[#This Row],[Other Activities Professional Hours]])/NonNurse[[#This Row],[MDS Census]]</f>
        <v>0.27073108384458078</v>
      </c>
      <c r="S482" s="6">
        <v>0</v>
      </c>
      <c r="T482" s="6">
        <v>0</v>
      </c>
      <c r="U482" s="6">
        <v>0</v>
      </c>
      <c r="V482" s="6">
        <f>SUM(NonNurse[[#This Row],[Occupational Therapist Hours]],NonNurse[[#This Row],[OT Assistant Hours]],NonNurse[[#This Row],[OT Aide Hours]])/NonNurse[[#This Row],[MDS Census]]</f>
        <v>0</v>
      </c>
      <c r="W482" s="6">
        <v>4.4184782608695654</v>
      </c>
      <c r="X482" s="6">
        <v>5.9673913043478262</v>
      </c>
      <c r="Y482" s="6">
        <v>0</v>
      </c>
      <c r="Z482" s="6">
        <f>SUM(NonNurse[[#This Row],[Physical Therapist (PT) Hours]],NonNurse[[#This Row],[PT Assistant Hours]],NonNurse[[#This Row],[PT Aide Hours]])/NonNurse[[#This Row],[MDS Census]]</f>
        <v>9.7699386503067476E-2</v>
      </c>
      <c r="AA482" s="6">
        <v>0</v>
      </c>
      <c r="AB482" s="6">
        <v>0</v>
      </c>
      <c r="AC482" s="6">
        <v>0</v>
      </c>
      <c r="AD482" s="6">
        <v>0</v>
      </c>
      <c r="AE482" s="6">
        <v>0</v>
      </c>
      <c r="AF482" s="6">
        <v>0</v>
      </c>
      <c r="AG482" s="6">
        <v>0</v>
      </c>
      <c r="AH482" s="1">
        <v>395410</v>
      </c>
      <c r="AI482">
        <v>3</v>
      </c>
    </row>
    <row r="483" spans="1:35" x14ac:dyDescent="0.25">
      <c r="A483" t="s">
        <v>721</v>
      </c>
      <c r="B483" t="s">
        <v>663</v>
      </c>
      <c r="C483" t="s">
        <v>885</v>
      </c>
      <c r="D483" t="s">
        <v>795</v>
      </c>
      <c r="E483" s="6">
        <v>36.619565217391305</v>
      </c>
      <c r="F483" s="6">
        <v>5.1304347826086953</v>
      </c>
      <c r="G483" s="6">
        <v>0.10869565217391304</v>
      </c>
      <c r="H483" s="6">
        <v>0.41847826086956524</v>
      </c>
      <c r="I483" s="6">
        <v>0.40217391304347827</v>
      </c>
      <c r="J483" s="6">
        <v>0</v>
      </c>
      <c r="K483" s="6">
        <v>0</v>
      </c>
      <c r="L483" s="6">
        <v>0.63586956521739135</v>
      </c>
      <c r="M483" s="6">
        <v>5.0760869565217392</v>
      </c>
      <c r="N483" s="6">
        <v>0</v>
      </c>
      <c r="O483" s="6">
        <f>SUM(NonNurse[[#This Row],[Qualified Social Work Staff Hours]],NonNurse[[#This Row],[Other Social Work Staff Hours]])/NonNurse[[#This Row],[MDS Census]]</f>
        <v>0.13861680023745918</v>
      </c>
      <c r="P483" s="6">
        <v>0</v>
      </c>
      <c r="Q483" s="6">
        <v>15.472826086956522</v>
      </c>
      <c r="R483" s="6">
        <f>SUM(NonNurse[[#This Row],[Qualified Activities Professional Hours]],NonNurse[[#This Row],[Other Activities Professional Hours]])/NonNurse[[#This Row],[MDS Census]]</f>
        <v>0.42252894033837934</v>
      </c>
      <c r="S483" s="6">
        <v>0</v>
      </c>
      <c r="T483" s="6">
        <v>0</v>
      </c>
      <c r="U483" s="6">
        <v>0</v>
      </c>
      <c r="V483" s="6">
        <f>SUM(NonNurse[[#This Row],[Occupational Therapist Hours]],NonNurse[[#This Row],[OT Assistant Hours]],NonNurse[[#This Row],[OT Aide Hours]])/NonNurse[[#This Row],[MDS Census]]</f>
        <v>0</v>
      </c>
      <c r="W483" s="6">
        <v>1</v>
      </c>
      <c r="X483" s="6">
        <v>6.4510869565217392</v>
      </c>
      <c r="Y483" s="6">
        <v>0</v>
      </c>
      <c r="Z483" s="6">
        <f>SUM(NonNurse[[#This Row],[Physical Therapist (PT) Hours]],NonNurse[[#This Row],[PT Assistant Hours]],NonNurse[[#This Row],[PT Aide Hours]])/NonNurse[[#This Row],[MDS Census]]</f>
        <v>0.20347284060552093</v>
      </c>
      <c r="AA483" s="6">
        <v>0</v>
      </c>
      <c r="AB483" s="6">
        <v>0</v>
      </c>
      <c r="AC483" s="6">
        <v>0</v>
      </c>
      <c r="AD483" s="6">
        <v>0</v>
      </c>
      <c r="AE483" s="6">
        <v>0</v>
      </c>
      <c r="AF483" s="6">
        <v>0</v>
      </c>
      <c r="AG483" s="6">
        <v>0</v>
      </c>
      <c r="AH483" s="1">
        <v>396132</v>
      </c>
      <c r="AI483">
        <v>3</v>
      </c>
    </row>
    <row r="484" spans="1:35" x14ac:dyDescent="0.25">
      <c r="A484" t="s">
        <v>721</v>
      </c>
      <c r="B484" t="s">
        <v>166</v>
      </c>
      <c r="C484" t="s">
        <v>978</v>
      </c>
      <c r="D484" t="s">
        <v>761</v>
      </c>
      <c r="E484" s="6">
        <v>87.793478260869563</v>
      </c>
      <c r="F484" s="6">
        <v>8.0869565217391308</v>
      </c>
      <c r="G484" s="6">
        <v>0.32608695652173914</v>
      </c>
      <c r="H484" s="6">
        <v>0.2608695652173913</v>
      </c>
      <c r="I484" s="6">
        <v>3.3913043478260869</v>
      </c>
      <c r="J484" s="6">
        <v>0</v>
      </c>
      <c r="K484" s="6">
        <v>0</v>
      </c>
      <c r="L484" s="6">
        <v>4.433695652173915</v>
      </c>
      <c r="M484" s="6">
        <v>10.173913043478262</v>
      </c>
      <c r="N484" s="6">
        <v>0</v>
      </c>
      <c r="O484" s="6">
        <f>SUM(NonNurse[[#This Row],[Qualified Social Work Staff Hours]],NonNurse[[#This Row],[Other Social Work Staff Hours]])/NonNurse[[#This Row],[MDS Census]]</f>
        <v>0.11588461062275598</v>
      </c>
      <c r="P484" s="6">
        <v>4.7826086956521738</v>
      </c>
      <c r="Q484" s="6">
        <v>8.1540217391304335</v>
      </c>
      <c r="R484" s="6">
        <f>SUM(NonNurse[[#This Row],[Qualified Activities Professional Hours]],NonNurse[[#This Row],[Other Activities Professional Hours]])/NonNurse[[#This Row],[MDS Census]]</f>
        <v>0.1473529775906896</v>
      </c>
      <c r="S484" s="6">
        <v>4.2206521739130434</v>
      </c>
      <c r="T484" s="6">
        <v>6.2444565217391306</v>
      </c>
      <c r="U484" s="6">
        <v>0</v>
      </c>
      <c r="V484" s="6">
        <f>SUM(NonNurse[[#This Row],[Occupational Therapist Hours]],NonNurse[[#This Row],[OT Assistant Hours]],NonNurse[[#This Row],[OT Aide Hours]])/NonNurse[[#This Row],[MDS Census]]</f>
        <v>0.11920143617679831</v>
      </c>
      <c r="W484" s="6">
        <v>4.8107608695652173</v>
      </c>
      <c r="X484" s="6">
        <v>8.3194565217391307</v>
      </c>
      <c r="Y484" s="6">
        <v>0</v>
      </c>
      <c r="Z484" s="6">
        <f>SUM(NonNurse[[#This Row],[Physical Therapist (PT) Hours]],NonNurse[[#This Row],[PT Assistant Hours]],NonNurse[[#This Row],[PT Aide Hours]])/NonNurse[[#This Row],[MDS Census]]</f>
        <v>0.14955800420948373</v>
      </c>
      <c r="AA484" s="6">
        <v>0</v>
      </c>
      <c r="AB484" s="6">
        <v>0</v>
      </c>
      <c r="AC484" s="6">
        <v>0</v>
      </c>
      <c r="AD484" s="6">
        <v>0</v>
      </c>
      <c r="AE484" s="6">
        <v>0</v>
      </c>
      <c r="AF484" s="6">
        <v>0</v>
      </c>
      <c r="AG484" s="6">
        <v>0</v>
      </c>
      <c r="AH484" s="1">
        <v>395336</v>
      </c>
      <c r="AI484">
        <v>3</v>
      </c>
    </row>
    <row r="485" spans="1:35" x14ac:dyDescent="0.25">
      <c r="A485" t="s">
        <v>721</v>
      </c>
      <c r="B485" t="s">
        <v>196</v>
      </c>
      <c r="C485" t="s">
        <v>834</v>
      </c>
      <c r="D485" t="s">
        <v>734</v>
      </c>
      <c r="E485" s="6">
        <v>84.271739130434781</v>
      </c>
      <c r="F485" s="6">
        <v>4.3478260869565215</v>
      </c>
      <c r="G485" s="6">
        <v>1.2853260869565217</v>
      </c>
      <c r="H485" s="6">
        <v>0</v>
      </c>
      <c r="I485" s="6">
        <v>3.0434782608695654</v>
      </c>
      <c r="J485" s="6">
        <v>0</v>
      </c>
      <c r="K485" s="6">
        <v>0</v>
      </c>
      <c r="L485" s="6">
        <v>9.9991304347826109</v>
      </c>
      <c r="M485" s="6">
        <v>0</v>
      </c>
      <c r="N485" s="6">
        <v>10.233695652173912</v>
      </c>
      <c r="O485" s="6">
        <f>SUM(NonNurse[[#This Row],[Qualified Social Work Staff Hours]],NonNurse[[#This Row],[Other Social Work Staff Hours]])/NonNurse[[#This Row],[MDS Census]]</f>
        <v>0.12143686314974847</v>
      </c>
      <c r="P485" s="6">
        <v>15.432065217391305</v>
      </c>
      <c r="Q485" s="6">
        <v>13.586956521739131</v>
      </c>
      <c r="R485" s="6">
        <f>SUM(NonNurse[[#This Row],[Qualified Activities Professional Hours]],NonNurse[[#This Row],[Other Activities Professional Hours]])/NonNurse[[#This Row],[MDS Census]]</f>
        <v>0.34435057397136598</v>
      </c>
      <c r="S485" s="6">
        <v>6.6140217391304361</v>
      </c>
      <c r="T485" s="6">
        <v>17.365326086956522</v>
      </c>
      <c r="U485" s="6">
        <v>0</v>
      </c>
      <c r="V485" s="6">
        <f>SUM(NonNurse[[#This Row],[Occupational Therapist Hours]],NonNurse[[#This Row],[OT Assistant Hours]],NonNurse[[#This Row],[OT Aide Hours]])/NonNurse[[#This Row],[MDS Census]]</f>
        <v>0.2845479169353799</v>
      </c>
      <c r="W485" s="6">
        <v>4.5492391304347821</v>
      </c>
      <c r="X485" s="6">
        <v>22.997282608695652</v>
      </c>
      <c r="Y485" s="6">
        <v>0</v>
      </c>
      <c r="Z485" s="6">
        <f>SUM(NonNurse[[#This Row],[Physical Therapist (PT) Hours]],NonNurse[[#This Row],[PT Assistant Hours]],NonNurse[[#This Row],[PT Aide Hours]])/NonNurse[[#This Row],[MDS Census]]</f>
        <v>0.32687733780472072</v>
      </c>
      <c r="AA485" s="6">
        <v>0</v>
      </c>
      <c r="AB485" s="6">
        <v>0</v>
      </c>
      <c r="AC485" s="6">
        <v>0</v>
      </c>
      <c r="AD485" s="6">
        <v>0</v>
      </c>
      <c r="AE485" s="6">
        <v>0</v>
      </c>
      <c r="AF485" s="6">
        <v>0</v>
      </c>
      <c r="AG485" s="6">
        <v>0</v>
      </c>
      <c r="AH485" s="1">
        <v>395378</v>
      </c>
      <c r="AI485">
        <v>3</v>
      </c>
    </row>
    <row r="486" spans="1:35" x14ac:dyDescent="0.25">
      <c r="A486" t="s">
        <v>721</v>
      </c>
      <c r="B486" t="s">
        <v>605</v>
      </c>
      <c r="C486" t="s">
        <v>849</v>
      </c>
      <c r="D486" t="s">
        <v>781</v>
      </c>
      <c r="E486" s="6">
        <v>76.086956521739125</v>
      </c>
      <c r="F486" s="6">
        <v>4.8706521739130437</v>
      </c>
      <c r="G486" s="6">
        <v>0.28260869565217389</v>
      </c>
      <c r="H486" s="6">
        <v>0.41304347826086957</v>
      </c>
      <c r="I486" s="6">
        <v>5.7391304347826084</v>
      </c>
      <c r="J486" s="6">
        <v>0</v>
      </c>
      <c r="K486" s="6">
        <v>0</v>
      </c>
      <c r="L486" s="6">
        <v>4.5370652173913042</v>
      </c>
      <c r="M486" s="6">
        <v>10.748913043478261</v>
      </c>
      <c r="N486" s="6">
        <v>0</v>
      </c>
      <c r="O486" s="6">
        <f>SUM(NonNurse[[#This Row],[Qualified Social Work Staff Hours]],NonNurse[[#This Row],[Other Social Work Staff Hours]])/NonNurse[[#This Row],[MDS Census]]</f>
        <v>0.14127142857142858</v>
      </c>
      <c r="P486" s="6">
        <v>4.8695652173913047</v>
      </c>
      <c r="Q486" s="6">
        <v>13.335108695652176</v>
      </c>
      <c r="R486" s="6">
        <f>SUM(NonNurse[[#This Row],[Qualified Activities Professional Hours]],NonNurse[[#This Row],[Other Activities Professional Hours]])/NonNurse[[#This Row],[MDS Census]]</f>
        <v>0.2392614285714286</v>
      </c>
      <c r="S486" s="6">
        <v>4.6464130434782609</v>
      </c>
      <c r="T486" s="6">
        <v>14.256086956521738</v>
      </c>
      <c r="U486" s="6">
        <v>0</v>
      </c>
      <c r="V486" s="6">
        <f>SUM(NonNurse[[#This Row],[Occupational Therapist Hours]],NonNurse[[#This Row],[OT Assistant Hours]],NonNurse[[#This Row],[OT Aide Hours]])/NonNurse[[#This Row],[MDS Census]]</f>
        <v>0.24843285714285715</v>
      </c>
      <c r="W486" s="6">
        <v>6.6020652173913028</v>
      </c>
      <c r="X486" s="6">
        <v>7.2035869565217379</v>
      </c>
      <c r="Y486" s="6">
        <v>9.7717391304347831</v>
      </c>
      <c r="Z486" s="6">
        <f>SUM(NonNurse[[#This Row],[Physical Therapist (PT) Hours]],NonNurse[[#This Row],[PT Assistant Hours]],NonNurse[[#This Row],[PT Aide Hours]])/NonNurse[[#This Row],[MDS Census]]</f>
        <v>0.30987428571428571</v>
      </c>
      <c r="AA486" s="6">
        <v>0</v>
      </c>
      <c r="AB486" s="6">
        <v>0</v>
      </c>
      <c r="AC486" s="6">
        <v>0</v>
      </c>
      <c r="AD486" s="6">
        <v>0</v>
      </c>
      <c r="AE486" s="6">
        <v>0</v>
      </c>
      <c r="AF486" s="6">
        <v>0</v>
      </c>
      <c r="AG486" s="6">
        <v>0</v>
      </c>
      <c r="AH486" s="1">
        <v>396021</v>
      </c>
      <c r="AI486">
        <v>3</v>
      </c>
    </row>
    <row r="487" spans="1:35" x14ac:dyDescent="0.25">
      <c r="A487" t="s">
        <v>721</v>
      </c>
      <c r="B487" t="s">
        <v>325</v>
      </c>
      <c r="C487" t="s">
        <v>905</v>
      </c>
      <c r="D487" t="s">
        <v>768</v>
      </c>
      <c r="E487" s="6">
        <v>53.315217391304351</v>
      </c>
      <c r="F487" s="6">
        <v>5.5652173913043477</v>
      </c>
      <c r="G487" s="6">
        <v>0.84782608695652173</v>
      </c>
      <c r="H487" s="6">
        <v>0</v>
      </c>
      <c r="I487" s="6">
        <v>1.7391304347826086</v>
      </c>
      <c r="J487" s="6">
        <v>0</v>
      </c>
      <c r="K487" s="6">
        <v>0</v>
      </c>
      <c r="L487" s="6">
        <v>3.2091304347826086</v>
      </c>
      <c r="M487" s="6">
        <v>4.4836956521739131</v>
      </c>
      <c r="N487" s="6">
        <v>0</v>
      </c>
      <c r="O487" s="6">
        <f>SUM(NonNurse[[#This Row],[Qualified Social Work Staff Hours]],NonNurse[[#This Row],[Other Social Work Staff Hours]])/NonNurse[[#This Row],[MDS Census]]</f>
        <v>8.4097859327217125E-2</v>
      </c>
      <c r="P487" s="6">
        <v>4.8913043478260869</v>
      </c>
      <c r="Q487" s="6">
        <v>0.98641304347826086</v>
      </c>
      <c r="R487" s="6">
        <f>SUM(NonNurse[[#This Row],[Qualified Activities Professional Hours]],NonNurse[[#This Row],[Other Activities Professional Hours]])/NonNurse[[#This Row],[MDS Census]]</f>
        <v>0.1102446483180428</v>
      </c>
      <c r="S487" s="6">
        <v>6.1804347826086969</v>
      </c>
      <c r="T487" s="6">
        <v>4.3189130434782612</v>
      </c>
      <c r="U487" s="6">
        <v>0</v>
      </c>
      <c r="V487" s="6">
        <f>SUM(NonNurse[[#This Row],[Occupational Therapist Hours]],NonNurse[[#This Row],[OT Assistant Hours]],NonNurse[[#This Row],[OT Aide Hours]])/NonNurse[[#This Row],[MDS Census]]</f>
        <v>0.19692966360856271</v>
      </c>
      <c r="W487" s="6">
        <v>4.4010869565217394</v>
      </c>
      <c r="X487" s="6">
        <v>1.4375</v>
      </c>
      <c r="Y487" s="6">
        <v>0</v>
      </c>
      <c r="Z487" s="6">
        <f>SUM(NonNurse[[#This Row],[Physical Therapist (PT) Hours]],NonNurse[[#This Row],[PT Assistant Hours]],NonNurse[[#This Row],[PT Aide Hours]])/NonNurse[[#This Row],[MDS Census]]</f>
        <v>0.10951070336391437</v>
      </c>
      <c r="AA487" s="6">
        <v>0</v>
      </c>
      <c r="AB487" s="6">
        <v>0</v>
      </c>
      <c r="AC487" s="6">
        <v>0</v>
      </c>
      <c r="AD487" s="6">
        <v>0</v>
      </c>
      <c r="AE487" s="6">
        <v>0</v>
      </c>
      <c r="AF487" s="6">
        <v>0</v>
      </c>
      <c r="AG487" s="6">
        <v>0</v>
      </c>
      <c r="AH487" s="1">
        <v>395561</v>
      </c>
      <c r="AI487">
        <v>3</v>
      </c>
    </row>
    <row r="488" spans="1:35" x14ac:dyDescent="0.25">
      <c r="A488" t="s">
        <v>721</v>
      </c>
      <c r="B488" t="s">
        <v>526</v>
      </c>
      <c r="C488" t="s">
        <v>849</v>
      </c>
      <c r="D488" t="s">
        <v>781</v>
      </c>
      <c r="E488" s="6">
        <v>97.630434782608702</v>
      </c>
      <c r="F488" s="6">
        <v>4.8695652173913047</v>
      </c>
      <c r="G488" s="6">
        <v>0.56521739130434778</v>
      </c>
      <c r="H488" s="6">
        <v>0</v>
      </c>
      <c r="I488" s="6">
        <v>5.3913043478260869</v>
      </c>
      <c r="J488" s="6">
        <v>0</v>
      </c>
      <c r="K488" s="6">
        <v>0</v>
      </c>
      <c r="L488" s="6">
        <v>7.0869565217391308</v>
      </c>
      <c r="M488" s="6">
        <v>5.3913043478260869</v>
      </c>
      <c r="N488" s="6">
        <v>5.7173913043478262</v>
      </c>
      <c r="O488" s="6">
        <f>SUM(NonNurse[[#This Row],[Qualified Social Work Staff Hours]],NonNurse[[#This Row],[Other Social Work Staff Hours]])/NonNurse[[#This Row],[MDS Census]]</f>
        <v>0.11378312179915387</v>
      </c>
      <c r="P488" s="6">
        <v>5.4782608695652177</v>
      </c>
      <c r="Q488" s="6">
        <v>6.3125</v>
      </c>
      <c r="R488" s="6">
        <f>SUM(NonNurse[[#This Row],[Qualified Activities Professional Hours]],NonNurse[[#This Row],[Other Activities Professional Hours]])/NonNurse[[#This Row],[MDS Census]]</f>
        <v>0.12076931641059897</v>
      </c>
      <c r="S488" s="6">
        <v>14.698369565217391</v>
      </c>
      <c r="T488" s="6">
        <v>9.8152173913043477</v>
      </c>
      <c r="U488" s="6">
        <v>0</v>
      </c>
      <c r="V488" s="6">
        <f>SUM(NonNurse[[#This Row],[Occupational Therapist Hours]],NonNurse[[#This Row],[OT Assistant Hours]],NonNurse[[#This Row],[OT Aide Hours]])/NonNurse[[#This Row],[MDS Census]]</f>
        <v>0.25108550434201732</v>
      </c>
      <c r="W488" s="6">
        <v>19.961956521739129</v>
      </c>
      <c r="X488" s="6">
        <v>7.5896739130434785</v>
      </c>
      <c r="Y488" s="6">
        <v>0</v>
      </c>
      <c r="Z488" s="6">
        <f>SUM(NonNurse[[#This Row],[Physical Therapist (PT) Hours]],NonNurse[[#This Row],[PT Assistant Hours]],NonNurse[[#This Row],[PT Aide Hours]])/NonNurse[[#This Row],[MDS Census]]</f>
        <v>0.28220329547984857</v>
      </c>
      <c r="AA488" s="6">
        <v>0</v>
      </c>
      <c r="AB488" s="6">
        <v>0</v>
      </c>
      <c r="AC488" s="6">
        <v>0</v>
      </c>
      <c r="AD488" s="6">
        <v>0</v>
      </c>
      <c r="AE488" s="6">
        <v>0</v>
      </c>
      <c r="AF488" s="6">
        <v>0</v>
      </c>
      <c r="AG488" s="6">
        <v>0</v>
      </c>
      <c r="AH488" s="1">
        <v>395851</v>
      </c>
      <c r="AI488">
        <v>3</v>
      </c>
    </row>
    <row r="489" spans="1:35" x14ac:dyDescent="0.25">
      <c r="A489" t="s">
        <v>721</v>
      </c>
      <c r="B489" t="s">
        <v>643</v>
      </c>
      <c r="C489" t="s">
        <v>838</v>
      </c>
      <c r="D489" t="s">
        <v>736</v>
      </c>
      <c r="E489" s="6">
        <v>98.347826086956516</v>
      </c>
      <c r="F489" s="6">
        <v>5.3913043478260869</v>
      </c>
      <c r="G489" s="6">
        <v>5.1304347826086953</v>
      </c>
      <c r="H489" s="6">
        <v>0</v>
      </c>
      <c r="I489" s="6">
        <v>10.619565217391305</v>
      </c>
      <c r="J489" s="6">
        <v>0</v>
      </c>
      <c r="K489" s="6">
        <v>17.826086956521738</v>
      </c>
      <c r="L489" s="6">
        <v>4.2445652173913047</v>
      </c>
      <c r="M489" s="6">
        <v>4.9755434782608692</v>
      </c>
      <c r="N489" s="6">
        <v>5.4782608695652177</v>
      </c>
      <c r="O489" s="6">
        <f>SUM(NonNurse[[#This Row],[Qualified Social Work Staff Hours]],NonNurse[[#This Row],[Other Social Work Staff Hours]])/NonNurse[[#This Row],[MDS Census]]</f>
        <v>0.10629420866489832</v>
      </c>
      <c r="P489" s="6">
        <v>0</v>
      </c>
      <c r="Q489" s="6">
        <v>15.744565217391305</v>
      </c>
      <c r="R489" s="6">
        <f>SUM(NonNurse[[#This Row],[Qualified Activities Professional Hours]],NonNurse[[#This Row],[Other Activities Professional Hours]])/NonNurse[[#This Row],[MDS Census]]</f>
        <v>0.16009062776304156</v>
      </c>
      <c r="S489" s="6">
        <v>23.176630434782609</v>
      </c>
      <c r="T489" s="6">
        <v>21.600543478260871</v>
      </c>
      <c r="U489" s="6">
        <v>0</v>
      </c>
      <c r="V489" s="6">
        <f>SUM(NonNurse[[#This Row],[Occupational Therapist Hours]],NonNurse[[#This Row],[OT Assistant Hours]],NonNurse[[#This Row],[OT Aide Hours]])/NonNurse[[#This Row],[MDS Census]]</f>
        <v>0.45529398762157391</v>
      </c>
      <c r="W489" s="6">
        <v>25.730978260869566</v>
      </c>
      <c r="X489" s="6">
        <v>40.817934782608695</v>
      </c>
      <c r="Y489" s="6">
        <v>0</v>
      </c>
      <c r="Z489" s="6">
        <f>SUM(NonNurse[[#This Row],[Physical Therapist (PT) Hours]],NonNurse[[#This Row],[PT Assistant Hours]],NonNurse[[#This Row],[PT Aide Hours]])/NonNurse[[#This Row],[MDS Census]]</f>
        <v>0.67666887709991164</v>
      </c>
      <c r="AA489" s="6">
        <v>0</v>
      </c>
      <c r="AB489" s="6">
        <v>5.1304347826086953</v>
      </c>
      <c r="AC489" s="6">
        <v>0</v>
      </c>
      <c r="AD489" s="6">
        <v>0</v>
      </c>
      <c r="AE489" s="6">
        <v>0</v>
      </c>
      <c r="AF489" s="6">
        <v>0</v>
      </c>
      <c r="AG489" s="6">
        <v>0</v>
      </c>
      <c r="AH489" s="1">
        <v>396101</v>
      </c>
      <c r="AI489">
        <v>3</v>
      </c>
    </row>
    <row r="490" spans="1:35" x14ac:dyDescent="0.25">
      <c r="A490" t="s">
        <v>721</v>
      </c>
      <c r="B490" t="s">
        <v>669</v>
      </c>
      <c r="C490" t="s">
        <v>818</v>
      </c>
      <c r="D490" t="s">
        <v>761</v>
      </c>
      <c r="E490" s="6">
        <v>12.967391304347826</v>
      </c>
      <c r="F490" s="6">
        <v>4.7826086956521738</v>
      </c>
      <c r="G490" s="6">
        <v>3.5326086956521736E-2</v>
      </c>
      <c r="H490" s="6">
        <v>0.19565217391304349</v>
      </c>
      <c r="I490" s="6">
        <v>2.7173913043478262</v>
      </c>
      <c r="J490" s="6">
        <v>0</v>
      </c>
      <c r="K490" s="6">
        <v>0</v>
      </c>
      <c r="L490" s="6">
        <v>2.0690217391304357</v>
      </c>
      <c r="M490" s="6">
        <v>4.8695652173913047</v>
      </c>
      <c r="N490" s="6">
        <v>0</v>
      </c>
      <c r="O490" s="6">
        <f>SUM(NonNurse[[#This Row],[Qualified Social Work Staff Hours]],NonNurse[[#This Row],[Other Social Work Staff Hours]])/NonNurse[[#This Row],[MDS Census]]</f>
        <v>0.37552388935456832</v>
      </c>
      <c r="P490" s="6">
        <v>0</v>
      </c>
      <c r="Q490" s="6">
        <v>0</v>
      </c>
      <c r="R490" s="6">
        <f>SUM(NonNurse[[#This Row],[Qualified Activities Professional Hours]],NonNurse[[#This Row],[Other Activities Professional Hours]])/NonNurse[[#This Row],[MDS Census]]</f>
        <v>0</v>
      </c>
      <c r="S490" s="6">
        <v>3.2939130434782604</v>
      </c>
      <c r="T490" s="6">
        <v>7.149347826086955</v>
      </c>
      <c r="U490" s="6">
        <v>0</v>
      </c>
      <c r="V490" s="6">
        <f>SUM(NonNurse[[#This Row],[Occupational Therapist Hours]],NonNurse[[#This Row],[OT Assistant Hours]],NonNurse[[#This Row],[OT Aide Hours]])/NonNurse[[#This Row],[MDS Census]]</f>
        <v>0.8053478625314332</v>
      </c>
      <c r="W490" s="6">
        <v>2.5013043478260872</v>
      </c>
      <c r="X490" s="6">
        <v>6.4377173913043491</v>
      </c>
      <c r="Y490" s="6">
        <v>0</v>
      </c>
      <c r="Z490" s="6">
        <f>SUM(NonNurse[[#This Row],[Physical Therapist (PT) Hours]],NonNurse[[#This Row],[PT Assistant Hours]],NonNurse[[#This Row],[PT Aide Hours]])/NonNurse[[#This Row],[MDS Census]]</f>
        <v>0.6893461860854988</v>
      </c>
      <c r="AA490" s="6">
        <v>0</v>
      </c>
      <c r="AB490" s="6">
        <v>0</v>
      </c>
      <c r="AC490" s="6">
        <v>0</v>
      </c>
      <c r="AD490" s="6">
        <v>0</v>
      </c>
      <c r="AE490" s="6">
        <v>0.95652173913043481</v>
      </c>
      <c r="AF490" s="6">
        <v>0</v>
      </c>
      <c r="AG490" s="6">
        <v>0</v>
      </c>
      <c r="AH490" s="1">
        <v>396140</v>
      </c>
      <c r="AI490">
        <v>3</v>
      </c>
    </row>
    <row r="491" spans="1:35" x14ac:dyDescent="0.25">
      <c r="A491" t="s">
        <v>721</v>
      </c>
      <c r="B491" t="s">
        <v>373</v>
      </c>
      <c r="C491" t="s">
        <v>881</v>
      </c>
      <c r="D491" t="s">
        <v>774</v>
      </c>
      <c r="E491" s="6">
        <v>100.5</v>
      </c>
      <c r="F491" s="6">
        <v>5.3913043478260869</v>
      </c>
      <c r="G491" s="6">
        <v>0</v>
      </c>
      <c r="H491" s="6">
        <v>0</v>
      </c>
      <c r="I491" s="6">
        <v>0</v>
      </c>
      <c r="J491" s="6">
        <v>0</v>
      </c>
      <c r="K491" s="6">
        <v>0</v>
      </c>
      <c r="L491" s="6">
        <v>4.7548913043478258</v>
      </c>
      <c r="M491" s="6">
        <v>8.3478260869565215</v>
      </c>
      <c r="N491" s="6">
        <v>1.6521739130434783</v>
      </c>
      <c r="O491" s="6">
        <f>SUM(NonNurse[[#This Row],[Qualified Social Work Staff Hours]],NonNurse[[#This Row],[Other Social Work Staff Hours]])/NonNurse[[#This Row],[MDS Census]]</f>
        <v>9.950248756218906E-2</v>
      </c>
      <c r="P491" s="6">
        <v>1.5652173913043479</v>
      </c>
      <c r="Q491" s="6">
        <v>13.148913043478261</v>
      </c>
      <c r="R491" s="6">
        <f>SUM(NonNurse[[#This Row],[Qualified Activities Professional Hours]],NonNurse[[#This Row],[Other Activities Professional Hours]])/NonNurse[[#This Row],[MDS Census]]</f>
        <v>0.14640925805753841</v>
      </c>
      <c r="S491" s="6">
        <v>3.7538043478260872</v>
      </c>
      <c r="T491" s="6">
        <v>4.252173913043479</v>
      </c>
      <c r="U491" s="6">
        <v>0</v>
      </c>
      <c r="V491" s="6">
        <f>SUM(NonNurse[[#This Row],[Occupational Therapist Hours]],NonNurse[[#This Row],[OT Assistant Hours]],NonNurse[[#This Row],[OT Aide Hours]])/NonNurse[[#This Row],[MDS Census]]</f>
        <v>7.9661475232533002E-2</v>
      </c>
      <c r="W491" s="6">
        <v>4.5351086956521733</v>
      </c>
      <c r="X491" s="6">
        <v>4.847173913043477</v>
      </c>
      <c r="Y491" s="6">
        <v>0</v>
      </c>
      <c r="Z491" s="6">
        <f>SUM(NonNurse[[#This Row],[Physical Therapist (PT) Hours]],NonNurse[[#This Row],[PT Assistant Hours]],NonNurse[[#This Row],[PT Aide Hours]])/NonNurse[[#This Row],[MDS Census]]</f>
        <v>9.3356045857668157E-2</v>
      </c>
      <c r="AA491" s="6">
        <v>0</v>
      </c>
      <c r="AB491" s="6">
        <v>0</v>
      </c>
      <c r="AC491" s="6">
        <v>0</v>
      </c>
      <c r="AD491" s="6">
        <v>0</v>
      </c>
      <c r="AE491" s="6">
        <v>0</v>
      </c>
      <c r="AF491" s="6">
        <v>0</v>
      </c>
      <c r="AG491" s="6">
        <v>0</v>
      </c>
      <c r="AH491" s="1">
        <v>395628</v>
      </c>
      <c r="AI491">
        <v>3</v>
      </c>
    </row>
    <row r="492" spans="1:35" x14ac:dyDescent="0.25">
      <c r="A492" t="s">
        <v>721</v>
      </c>
      <c r="B492" t="s">
        <v>44</v>
      </c>
      <c r="C492" t="s">
        <v>802</v>
      </c>
      <c r="D492" t="s">
        <v>758</v>
      </c>
      <c r="E492" s="6">
        <v>98.586956521739125</v>
      </c>
      <c r="F492" s="6">
        <v>5.3043478260869561</v>
      </c>
      <c r="G492" s="6">
        <v>0</v>
      </c>
      <c r="H492" s="6">
        <v>0</v>
      </c>
      <c r="I492" s="6">
        <v>5.1086956521739131</v>
      </c>
      <c r="J492" s="6">
        <v>0</v>
      </c>
      <c r="K492" s="6">
        <v>0</v>
      </c>
      <c r="L492" s="6">
        <v>4.2456521739130455</v>
      </c>
      <c r="M492" s="6">
        <v>4</v>
      </c>
      <c r="N492" s="6">
        <v>4.2429347826086961</v>
      </c>
      <c r="O492" s="6">
        <f>SUM(NonNurse[[#This Row],[Qualified Social Work Staff Hours]],NonNurse[[#This Row],[Other Social Work Staff Hours]])/NonNurse[[#This Row],[MDS Census]]</f>
        <v>8.3610804851157669E-2</v>
      </c>
      <c r="P492" s="6">
        <v>0</v>
      </c>
      <c r="Q492" s="6">
        <v>24.495652173913044</v>
      </c>
      <c r="R492" s="6">
        <f>SUM(NonNurse[[#This Row],[Qualified Activities Professional Hours]],NonNurse[[#This Row],[Other Activities Professional Hours]])/NonNurse[[#This Row],[MDS Census]]</f>
        <v>0.24846747519294379</v>
      </c>
      <c r="S492" s="6">
        <v>1.2211956521739133</v>
      </c>
      <c r="T492" s="6">
        <v>8.0992391304347819</v>
      </c>
      <c r="U492" s="6">
        <v>0</v>
      </c>
      <c r="V492" s="6">
        <f>SUM(NonNurse[[#This Row],[Occupational Therapist Hours]],NonNurse[[#This Row],[OT Assistant Hours]],NonNurse[[#This Row],[OT Aide Hours]])/NonNurse[[#This Row],[MDS Census]]</f>
        <v>9.4540242557883125E-2</v>
      </c>
      <c r="W492" s="6">
        <v>7.4389130434782622</v>
      </c>
      <c r="X492" s="6">
        <v>6.8252173913043475</v>
      </c>
      <c r="Y492" s="6">
        <v>5.2173913043478262</v>
      </c>
      <c r="Z492" s="6">
        <f>SUM(NonNurse[[#This Row],[Physical Therapist (PT) Hours]],NonNurse[[#This Row],[PT Assistant Hours]],NonNurse[[#This Row],[PT Aide Hours]])/NonNurse[[#This Row],[MDS Census]]</f>
        <v>0.19760749724366045</v>
      </c>
      <c r="AA492" s="6">
        <v>0</v>
      </c>
      <c r="AB492" s="6">
        <v>0</v>
      </c>
      <c r="AC492" s="6">
        <v>0</v>
      </c>
      <c r="AD492" s="6">
        <v>0</v>
      </c>
      <c r="AE492" s="6">
        <v>0</v>
      </c>
      <c r="AF492" s="6">
        <v>0</v>
      </c>
      <c r="AG492" s="6">
        <v>0</v>
      </c>
      <c r="AH492" s="1">
        <v>395058</v>
      </c>
      <c r="AI492">
        <v>3</v>
      </c>
    </row>
    <row r="493" spans="1:35" x14ac:dyDescent="0.25">
      <c r="A493" t="s">
        <v>721</v>
      </c>
      <c r="B493" t="s">
        <v>589</v>
      </c>
      <c r="C493" t="s">
        <v>1112</v>
      </c>
      <c r="D493" t="s">
        <v>755</v>
      </c>
      <c r="E493" s="6">
        <v>101.10869565217391</v>
      </c>
      <c r="F493" s="6">
        <v>5.3043478260869561</v>
      </c>
      <c r="G493" s="6">
        <v>0</v>
      </c>
      <c r="H493" s="6">
        <v>0</v>
      </c>
      <c r="I493" s="6">
        <v>0.39130434782608697</v>
      </c>
      <c r="J493" s="6">
        <v>0</v>
      </c>
      <c r="K493" s="6">
        <v>0</v>
      </c>
      <c r="L493" s="6">
        <v>1.39</v>
      </c>
      <c r="M493" s="6">
        <v>4.7282608695652177</v>
      </c>
      <c r="N493" s="6">
        <v>0</v>
      </c>
      <c r="O493" s="6">
        <f>SUM(NonNurse[[#This Row],[Qualified Social Work Staff Hours]],NonNurse[[#This Row],[Other Social Work Staff Hours]])/NonNurse[[#This Row],[MDS Census]]</f>
        <v>4.6764136744786071E-2</v>
      </c>
      <c r="P493" s="6">
        <v>4.7065217391304346</v>
      </c>
      <c r="Q493" s="6">
        <v>8.491847826086957</v>
      </c>
      <c r="R493" s="6">
        <f>SUM(NonNurse[[#This Row],[Qualified Activities Professional Hours]],NonNurse[[#This Row],[Other Activities Professional Hours]])/NonNurse[[#This Row],[MDS Census]]</f>
        <v>0.13053644377553214</v>
      </c>
      <c r="S493" s="6">
        <v>2.8152173913043477</v>
      </c>
      <c r="T493" s="6">
        <v>6.4543478260869547</v>
      </c>
      <c r="U493" s="6">
        <v>0</v>
      </c>
      <c r="V493" s="6">
        <f>SUM(NonNurse[[#This Row],[Occupational Therapist Hours]],NonNurse[[#This Row],[OT Assistant Hours]],NonNurse[[#This Row],[OT Aide Hours]])/NonNurse[[#This Row],[MDS Census]]</f>
        <v>9.1679208772307022E-2</v>
      </c>
      <c r="W493" s="6">
        <v>4.9696739130434784</v>
      </c>
      <c r="X493" s="6">
        <v>4.9796739130434791</v>
      </c>
      <c r="Y493" s="6">
        <v>0</v>
      </c>
      <c r="Z493" s="6">
        <f>SUM(NonNurse[[#This Row],[Physical Therapist (PT) Hours]],NonNurse[[#This Row],[PT Assistant Hours]],NonNurse[[#This Row],[PT Aide Hours]])/NonNurse[[#This Row],[MDS Census]]</f>
        <v>9.8402494087293055E-2</v>
      </c>
      <c r="AA493" s="6">
        <v>0</v>
      </c>
      <c r="AB493" s="6">
        <v>0</v>
      </c>
      <c r="AC493" s="6">
        <v>0</v>
      </c>
      <c r="AD493" s="6">
        <v>0</v>
      </c>
      <c r="AE493" s="6">
        <v>0</v>
      </c>
      <c r="AF493" s="6">
        <v>0</v>
      </c>
      <c r="AG493" s="6">
        <v>0</v>
      </c>
      <c r="AH493" s="1">
        <v>395964</v>
      </c>
      <c r="AI493">
        <v>3</v>
      </c>
    </row>
    <row r="494" spans="1:35" x14ac:dyDescent="0.25">
      <c r="A494" t="s">
        <v>721</v>
      </c>
      <c r="B494" t="s">
        <v>439</v>
      </c>
      <c r="C494" t="s">
        <v>881</v>
      </c>
      <c r="D494" t="s">
        <v>774</v>
      </c>
      <c r="E494" s="6">
        <v>92.260869565217391</v>
      </c>
      <c r="F494" s="6">
        <v>5.2173913043478262</v>
      </c>
      <c r="G494" s="6">
        <v>0</v>
      </c>
      <c r="H494" s="6">
        <v>0</v>
      </c>
      <c r="I494" s="6">
        <v>0</v>
      </c>
      <c r="J494" s="6">
        <v>0</v>
      </c>
      <c r="K494" s="6">
        <v>0</v>
      </c>
      <c r="L494" s="6">
        <v>5.4392391304347827</v>
      </c>
      <c r="M494" s="6">
        <v>5.1304347826086953</v>
      </c>
      <c r="N494" s="6">
        <v>0</v>
      </c>
      <c r="O494" s="6">
        <f>SUM(NonNurse[[#This Row],[Qualified Social Work Staff Hours]],NonNurse[[#This Row],[Other Social Work Staff Hours]])/NonNurse[[#This Row],[MDS Census]]</f>
        <v>5.560791705937794E-2</v>
      </c>
      <c r="P494" s="6">
        <v>0</v>
      </c>
      <c r="Q494" s="6">
        <v>11.451086956521738</v>
      </c>
      <c r="R494" s="6">
        <f>SUM(NonNurse[[#This Row],[Qualified Activities Professional Hours]],NonNurse[[#This Row],[Other Activities Professional Hours]])/NonNurse[[#This Row],[MDS Census]]</f>
        <v>0.12411639962299717</v>
      </c>
      <c r="S494" s="6">
        <v>5.1807608695652165</v>
      </c>
      <c r="T494" s="6">
        <v>4.9017391304347839</v>
      </c>
      <c r="U494" s="6">
        <v>0</v>
      </c>
      <c r="V494" s="6">
        <f>SUM(NonNurse[[#This Row],[Occupational Therapist Hours]],NonNurse[[#This Row],[OT Assistant Hours]],NonNurse[[#This Row],[OT Aide Hours]])/NonNurse[[#This Row],[MDS Census]]</f>
        <v>0.1092825164938737</v>
      </c>
      <c r="W494" s="6">
        <v>5.3043478260869561</v>
      </c>
      <c r="X494" s="6">
        <v>4.823586956521738</v>
      </c>
      <c r="Y494" s="6">
        <v>0</v>
      </c>
      <c r="Z494" s="6">
        <f>SUM(NonNurse[[#This Row],[Physical Therapist (PT) Hours]],NonNurse[[#This Row],[PT Assistant Hours]],NonNurse[[#This Row],[PT Aide Hours]])/NonNurse[[#This Row],[MDS Census]]</f>
        <v>0.10977497643732326</v>
      </c>
      <c r="AA494" s="6">
        <v>0</v>
      </c>
      <c r="AB494" s="6">
        <v>5.0434782608695654</v>
      </c>
      <c r="AC494" s="6">
        <v>0</v>
      </c>
      <c r="AD494" s="6">
        <v>55.392065217391298</v>
      </c>
      <c r="AE494" s="6">
        <v>0</v>
      </c>
      <c r="AF494" s="6">
        <v>0</v>
      </c>
      <c r="AG494" s="6">
        <v>0</v>
      </c>
      <c r="AH494" s="1">
        <v>395722</v>
      </c>
      <c r="AI494">
        <v>3</v>
      </c>
    </row>
    <row r="495" spans="1:35" x14ac:dyDescent="0.25">
      <c r="A495" t="s">
        <v>721</v>
      </c>
      <c r="B495" t="s">
        <v>99</v>
      </c>
      <c r="C495" t="s">
        <v>940</v>
      </c>
      <c r="D495" t="s">
        <v>767</v>
      </c>
      <c r="E495" s="6">
        <v>76.173913043478265</v>
      </c>
      <c r="F495" s="6">
        <v>5.7391304347826084</v>
      </c>
      <c r="G495" s="6">
        <v>0</v>
      </c>
      <c r="H495" s="6">
        <v>0</v>
      </c>
      <c r="I495" s="6">
        <v>0</v>
      </c>
      <c r="J495" s="6">
        <v>0</v>
      </c>
      <c r="K495" s="6">
        <v>0</v>
      </c>
      <c r="L495" s="6">
        <v>3.0935869565217406</v>
      </c>
      <c r="M495" s="6">
        <v>5.1304347826086953</v>
      </c>
      <c r="N495" s="6">
        <v>0</v>
      </c>
      <c r="O495" s="6">
        <f>SUM(NonNurse[[#This Row],[Qualified Social Work Staff Hours]],NonNurse[[#This Row],[Other Social Work Staff Hours]])/NonNurse[[#This Row],[MDS Census]]</f>
        <v>6.7351598173515978E-2</v>
      </c>
      <c r="P495" s="6">
        <v>5.6521739130434785</v>
      </c>
      <c r="Q495" s="6">
        <v>6.1521739130434767</v>
      </c>
      <c r="R495" s="6">
        <f>SUM(NonNurse[[#This Row],[Qualified Activities Professional Hours]],NonNurse[[#This Row],[Other Activities Professional Hours]])/NonNurse[[#This Row],[MDS Census]]</f>
        <v>0.15496575342465752</v>
      </c>
      <c r="S495" s="6">
        <v>4.8459782608695647</v>
      </c>
      <c r="T495" s="6">
        <v>4.6196739130434787</v>
      </c>
      <c r="U495" s="6">
        <v>0</v>
      </c>
      <c r="V495" s="6">
        <f>SUM(NonNurse[[#This Row],[Occupational Therapist Hours]],NonNurse[[#This Row],[OT Assistant Hours]],NonNurse[[#This Row],[OT Aide Hours]])/NonNurse[[#This Row],[MDS Census]]</f>
        <v>0.12426369863013696</v>
      </c>
      <c r="W495" s="6">
        <v>9.6106521739130404</v>
      </c>
      <c r="X495" s="6">
        <v>9.7086956521739136</v>
      </c>
      <c r="Y495" s="6">
        <v>0</v>
      </c>
      <c r="Z495" s="6">
        <f>SUM(NonNurse[[#This Row],[Physical Therapist (PT) Hours]],NonNurse[[#This Row],[PT Assistant Hours]],NonNurse[[#This Row],[PT Aide Hours]])/NonNurse[[#This Row],[MDS Census]]</f>
        <v>0.25362157534246571</v>
      </c>
      <c r="AA495" s="6">
        <v>0</v>
      </c>
      <c r="AB495" s="6">
        <v>0</v>
      </c>
      <c r="AC495" s="6">
        <v>0</v>
      </c>
      <c r="AD495" s="6">
        <v>0</v>
      </c>
      <c r="AE495" s="6">
        <v>0</v>
      </c>
      <c r="AF495" s="6">
        <v>0</v>
      </c>
      <c r="AG495" s="6">
        <v>0</v>
      </c>
      <c r="AH495" s="1">
        <v>395217</v>
      </c>
      <c r="AI495">
        <v>3</v>
      </c>
    </row>
    <row r="496" spans="1:35" x14ac:dyDescent="0.25">
      <c r="A496" t="s">
        <v>721</v>
      </c>
      <c r="B496" t="s">
        <v>639</v>
      </c>
      <c r="C496" t="s">
        <v>890</v>
      </c>
      <c r="D496" t="s">
        <v>790</v>
      </c>
      <c r="E496" s="6">
        <v>33.597826086956523</v>
      </c>
      <c r="F496" s="6">
        <v>5.3913043478260869</v>
      </c>
      <c r="G496" s="6">
        <v>0.27717391304347827</v>
      </c>
      <c r="H496" s="6">
        <v>0.21195652173913043</v>
      </c>
      <c r="I496" s="6">
        <v>0.80434782608695654</v>
      </c>
      <c r="J496" s="6">
        <v>0</v>
      </c>
      <c r="K496" s="6">
        <v>0</v>
      </c>
      <c r="L496" s="6">
        <v>0.16619565217391302</v>
      </c>
      <c r="M496" s="6">
        <v>6</v>
      </c>
      <c r="N496" s="6">
        <v>0</v>
      </c>
      <c r="O496" s="6">
        <f>SUM(NonNurse[[#This Row],[Qualified Social Work Staff Hours]],NonNurse[[#This Row],[Other Social Work Staff Hours]])/NonNurse[[#This Row],[MDS Census]]</f>
        <v>0.17858298285344548</v>
      </c>
      <c r="P496" s="6">
        <v>4.8804347826086953</v>
      </c>
      <c r="Q496" s="6">
        <v>0</v>
      </c>
      <c r="R496" s="6">
        <f>SUM(NonNurse[[#This Row],[Qualified Activities Professional Hours]],NonNurse[[#This Row],[Other Activities Professional Hours]])/NonNurse[[#This Row],[MDS Census]]</f>
        <v>0.14526043351666126</v>
      </c>
      <c r="S496" s="6">
        <v>2.3076086956521737</v>
      </c>
      <c r="T496" s="6">
        <v>6.1335869565217385</v>
      </c>
      <c r="U496" s="6">
        <v>0</v>
      </c>
      <c r="V496" s="6">
        <f>SUM(NonNurse[[#This Row],[Occupational Therapist Hours]],NonNurse[[#This Row],[OT Assistant Hours]],NonNurse[[#This Row],[OT Aide Hours]])/NonNurse[[#This Row],[MDS Census]]</f>
        <v>0.2512423164024587</v>
      </c>
      <c r="W496" s="6">
        <v>1.4868478260869564</v>
      </c>
      <c r="X496" s="6">
        <v>4.3958695652173905</v>
      </c>
      <c r="Y496" s="6">
        <v>0</v>
      </c>
      <c r="Z496" s="6">
        <f>SUM(NonNurse[[#This Row],[Physical Therapist (PT) Hours]],NonNurse[[#This Row],[PT Assistant Hours]],NonNurse[[#This Row],[PT Aide Hours]])/NonNurse[[#This Row],[MDS Census]]</f>
        <v>0.17509220317049495</v>
      </c>
      <c r="AA496" s="6">
        <v>0</v>
      </c>
      <c r="AB496" s="6">
        <v>0</v>
      </c>
      <c r="AC496" s="6">
        <v>0</v>
      </c>
      <c r="AD496" s="6">
        <v>0</v>
      </c>
      <c r="AE496" s="6">
        <v>0</v>
      </c>
      <c r="AF496" s="6">
        <v>0</v>
      </c>
      <c r="AG496" s="6">
        <v>0</v>
      </c>
      <c r="AH496" s="1">
        <v>396093</v>
      </c>
      <c r="AI496">
        <v>3</v>
      </c>
    </row>
    <row r="497" spans="1:35" x14ac:dyDescent="0.25">
      <c r="A497" t="s">
        <v>721</v>
      </c>
      <c r="B497" t="s">
        <v>360</v>
      </c>
      <c r="C497" t="s">
        <v>885</v>
      </c>
      <c r="D497" t="s">
        <v>795</v>
      </c>
      <c r="E497" s="6">
        <v>77.804347826086953</v>
      </c>
      <c r="F497" s="6">
        <v>4.2554347826086953</v>
      </c>
      <c r="G497" s="6">
        <v>0.22097826086956521</v>
      </c>
      <c r="H497" s="6">
        <v>0.54836956521739133</v>
      </c>
      <c r="I497" s="6">
        <v>0.86956521739130432</v>
      </c>
      <c r="J497" s="6">
        <v>0</v>
      </c>
      <c r="K497" s="6">
        <v>0</v>
      </c>
      <c r="L497" s="6">
        <v>5.2216304347826084</v>
      </c>
      <c r="M497" s="6">
        <v>4.8967391304347823</v>
      </c>
      <c r="N497" s="6">
        <v>0</v>
      </c>
      <c r="O497" s="6">
        <f>SUM(NonNurse[[#This Row],[Qualified Social Work Staff Hours]],NonNurse[[#This Row],[Other Social Work Staff Hours]])/NonNurse[[#This Row],[MDS Census]]</f>
        <v>6.2936574462140266E-2</v>
      </c>
      <c r="P497" s="6">
        <v>4.9565217391304346</v>
      </c>
      <c r="Q497" s="6">
        <v>3.7336956521739131</v>
      </c>
      <c r="R497" s="6">
        <f>SUM(NonNurse[[#This Row],[Qualified Activities Professional Hours]],NonNurse[[#This Row],[Other Activities Professional Hours]])/NonNurse[[#This Row],[MDS Census]]</f>
        <v>0.11169321039396479</v>
      </c>
      <c r="S497" s="6">
        <v>7.8683695652173933</v>
      </c>
      <c r="T497" s="6">
        <v>5.1498913043478254</v>
      </c>
      <c r="U497" s="6">
        <v>0</v>
      </c>
      <c r="V497" s="6">
        <f>SUM(NonNurse[[#This Row],[Occupational Therapist Hours]],NonNurse[[#This Row],[OT Assistant Hours]],NonNurse[[#This Row],[OT Aide Hours]])/NonNurse[[#This Row],[MDS Census]]</f>
        <v>0.16732048058116794</v>
      </c>
      <c r="W497" s="6">
        <v>5.4347826086956523</v>
      </c>
      <c r="X497" s="6">
        <v>11.277499999999998</v>
      </c>
      <c r="Y497" s="6">
        <v>0</v>
      </c>
      <c r="Z497" s="6">
        <f>SUM(NonNurse[[#This Row],[Physical Therapist (PT) Hours]],NonNurse[[#This Row],[PT Assistant Hours]],NonNurse[[#This Row],[PT Aide Hours]])/NonNurse[[#This Row],[MDS Census]]</f>
        <v>0.21479882648784576</v>
      </c>
      <c r="AA497" s="6">
        <v>0</v>
      </c>
      <c r="AB497" s="6">
        <v>0</v>
      </c>
      <c r="AC497" s="6">
        <v>0</v>
      </c>
      <c r="AD497" s="6">
        <v>0</v>
      </c>
      <c r="AE497" s="6">
        <v>0</v>
      </c>
      <c r="AF497" s="6">
        <v>0</v>
      </c>
      <c r="AG497" s="6">
        <v>0</v>
      </c>
      <c r="AH497" s="1">
        <v>395610</v>
      </c>
      <c r="AI497">
        <v>3</v>
      </c>
    </row>
    <row r="498" spans="1:35" x14ac:dyDescent="0.25">
      <c r="A498" t="s">
        <v>721</v>
      </c>
      <c r="B498" t="s">
        <v>451</v>
      </c>
      <c r="C498" t="s">
        <v>1026</v>
      </c>
      <c r="D498" t="s">
        <v>756</v>
      </c>
      <c r="E498" s="6">
        <v>15.945652173913043</v>
      </c>
      <c r="F498" s="6">
        <v>0</v>
      </c>
      <c r="G498" s="6">
        <v>0.48369565217391303</v>
      </c>
      <c r="H498" s="6">
        <v>0</v>
      </c>
      <c r="I498" s="6">
        <v>2.2717391304347827</v>
      </c>
      <c r="J498" s="6">
        <v>0</v>
      </c>
      <c r="K498" s="6">
        <v>0</v>
      </c>
      <c r="L498" s="6">
        <v>0.62228260869565222</v>
      </c>
      <c r="M498" s="6">
        <v>0</v>
      </c>
      <c r="N498" s="6">
        <v>0</v>
      </c>
      <c r="O498" s="6">
        <f>SUM(NonNurse[[#This Row],[Qualified Social Work Staff Hours]],NonNurse[[#This Row],[Other Social Work Staff Hours]])/NonNurse[[#This Row],[MDS Census]]</f>
        <v>0</v>
      </c>
      <c r="P498" s="6">
        <v>0</v>
      </c>
      <c r="Q498" s="6">
        <v>0</v>
      </c>
      <c r="R498" s="6">
        <f>SUM(NonNurse[[#This Row],[Qualified Activities Professional Hours]],NonNurse[[#This Row],[Other Activities Professional Hours]])/NonNurse[[#This Row],[MDS Census]]</f>
        <v>0</v>
      </c>
      <c r="S498" s="6">
        <v>8.1684782608695645</v>
      </c>
      <c r="T498" s="6">
        <v>0</v>
      </c>
      <c r="U498" s="6">
        <v>5.0978260869565215</v>
      </c>
      <c r="V498" s="6">
        <f>SUM(NonNurse[[#This Row],[Occupational Therapist Hours]],NonNurse[[#This Row],[OT Assistant Hours]],NonNurse[[#This Row],[OT Aide Hours]])/NonNurse[[#This Row],[MDS Census]]</f>
        <v>0.83197000681663258</v>
      </c>
      <c r="W498" s="6">
        <v>6.5923913043478262</v>
      </c>
      <c r="X498" s="6">
        <v>5.8559782608695654</v>
      </c>
      <c r="Y498" s="6">
        <v>4.7065217391304346</v>
      </c>
      <c r="Z498" s="6">
        <f>SUM(NonNurse[[#This Row],[Physical Therapist (PT) Hours]],NonNurse[[#This Row],[PT Assistant Hours]],NonNurse[[#This Row],[PT Aide Hours]])/NonNurse[[#This Row],[MDS Census]]</f>
        <v>1.0758350374914791</v>
      </c>
      <c r="AA498" s="6">
        <v>0</v>
      </c>
      <c r="AB498" s="6">
        <v>0</v>
      </c>
      <c r="AC498" s="6">
        <v>0</v>
      </c>
      <c r="AD498" s="6">
        <v>0</v>
      </c>
      <c r="AE498" s="6">
        <v>0</v>
      </c>
      <c r="AF498" s="6">
        <v>0</v>
      </c>
      <c r="AG498" s="6">
        <v>0</v>
      </c>
      <c r="AH498" s="1">
        <v>395741</v>
      </c>
      <c r="AI498">
        <v>3</v>
      </c>
    </row>
    <row r="499" spans="1:35" x14ac:dyDescent="0.25">
      <c r="A499" t="s">
        <v>721</v>
      </c>
      <c r="B499" t="s">
        <v>575</v>
      </c>
      <c r="C499" t="s">
        <v>841</v>
      </c>
      <c r="D499" t="s">
        <v>784</v>
      </c>
      <c r="E499" s="6">
        <v>97.934782608695656</v>
      </c>
      <c r="F499" s="6">
        <v>5.2228260869565215</v>
      </c>
      <c r="G499" s="6">
        <v>0</v>
      </c>
      <c r="H499" s="6">
        <v>0.59782608695652173</v>
      </c>
      <c r="I499" s="6">
        <v>0</v>
      </c>
      <c r="J499" s="6">
        <v>0</v>
      </c>
      <c r="K499" s="6">
        <v>0</v>
      </c>
      <c r="L499" s="6">
        <v>2.9891304347826088E-2</v>
      </c>
      <c r="M499" s="6">
        <v>5.3777173913043477</v>
      </c>
      <c r="N499" s="6">
        <v>0</v>
      </c>
      <c r="O499" s="6">
        <f>SUM(NonNurse[[#This Row],[Qualified Social Work Staff Hours]],NonNurse[[#This Row],[Other Social Work Staff Hours]])/NonNurse[[#This Row],[MDS Census]]</f>
        <v>5.4911209766925637E-2</v>
      </c>
      <c r="P499" s="6">
        <v>12.543478260869565</v>
      </c>
      <c r="Q499" s="6">
        <v>15.127717391304348</v>
      </c>
      <c r="R499" s="6">
        <f>SUM(NonNurse[[#This Row],[Qualified Activities Professional Hours]],NonNurse[[#This Row],[Other Activities Professional Hours]])/NonNurse[[#This Row],[MDS Census]]</f>
        <v>0.28254716981132078</v>
      </c>
      <c r="S499" s="6">
        <v>9.8097826086956523</v>
      </c>
      <c r="T499" s="6">
        <v>0</v>
      </c>
      <c r="U499" s="6">
        <v>5.2391304347826084</v>
      </c>
      <c r="V499" s="6">
        <f>SUM(NonNurse[[#This Row],[Occupational Therapist Hours]],NonNurse[[#This Row],[OT Assistant Hours]],NonNurse[[#This Row],[OT Aide Hours]])/NonNurse[[#This Row],[MDS Census]]</f>
        <v>0.15366259711431743</v>
      </c>
      <c r="W499" s="6">
        <v>5.4619565217391308</v>
      </c>
      <c r="X499" s="6">
        <v>0</v>
      </c>
      <c r="Y499" s="6">
        <v>9.054347826086957</v>
      </c>
      <c r="Z499" s="6">
        <f>SUM(NonNurse[[#This Row],[Physical Therapist (PT) Hours]],NonNurse[[#This Row],[PT Assistant Hours]],NonNurse[[#This Row],[PT Aide Hours]])/NonNurse[[#This Row],[MDS Census]]</f>
        <v>0.14822419533851278</v>
      </c>
      <c r="AA499" s="6">
        <v>0</v>
      </c>
      <c r="AB499" s="6">
        <v>0</v>
      </c>
      <c r="AC499" s="6">
        <v>0</v>
      </c>
      <c r="AD499" s="6">
        <v>0</v>
      </c>
      <c r="AE499" s="6">
        <v>0</v>
      </c>
      <c r="AF499" s="6">
        <v>0</v>
      </c>
      <c r="AG499" s="6">
        <v>0</v>
      </c>
      <c r="AH499" s="1">
        <v>395929</v>
      </c>
      <c r="AI499">
        <v>3</v>
      </c>
    </row>
    <row r="500" spans="1:35" x14ac:dyDescent="0.25">
      <c r="A500" t="s">
        <v>721</v>
      </c>
      <c r="B500" t="s">
        <v>390</v>
      </c>
      <c r="C500" t="s">
        <v>1060</v>
      </c>
      <c r="D500" t="s">
        <v>787</v>
      </c>
      <c r="E500" s="6">
        <v>94.728260869565219</v>
      </c>
      <c r="F500" s="6">
        <v>4.7663043478260869</v>
      </c>
      <c r="G500" s="6">
        <v>0.33695652173913043</v>
      </c>
      <c r="H500" s="6">
        <v>0.33695652173913043</v>
      </c>
      <c r="I500" s="6">
        <v>1.4347826086956521</v>
      </c>
      <c r="J500" s="6">
        <v>0</v>
      </c>
      <c r="K500" s="6">
        <v>0</v>
      </c>
      <c r="L500" s="6">
        <v>6.2216304347826084</v>
      </c>
      <c r="M500" s="6">
        <v>4.3423913043478262</v>
      </c>
      <c r="N500" s="6">
        <v>5.0380434782608692</v>
      </c>
      <c r="O500" s="6">
        <f>SUM(NonNurse[[#This Row],[Qualified Social Work Staff Hours]],NonNurse[[#This Row],[Other Social Work Staff Hours]])/NonNurse[[#This Row],[MDS Census]]</f>
        <v>9.9024670109007451E-2</v>
      </c>
      <c r="P500" s="6">
        <v>5.4728260869565215</v>
      </c>
      <c r="Q500" s="6">
        <v>9.5353260869565215</v>
      </c>
      <c r="R500" s="6">
        <f>SUM(NonNurse[[#This Row],[Qualified Activities Professional Hours]],NonNurse[[#This Row],[Other Activities Professional Hours]])/NonNurse[[#This Row],[MDS Census]]</f>
        <v>0.15843373493975904</v>
      </c>
      <c r="S500" s="6">
        <v>5.9307608695652183</v>
      </c>
      <c r="T500" s="6">
        <v>10.375108695652173</v>
      </c>
      <c r="U500" s="6">
        <v>0</v>
      </c>
      <c r="V500" s="6">
        <f>SUM(NonNurse[[#This Row],[Occupational Therapist Hours]],NonNurse[[#This Row],[OT Assistant Hours]],NonNurse[[#This Row],[OT Aide Hours]])/NonNurse[[#This Row],[MDS Census]]</f>
        <v>0.17213310384394723</v>
      </c>
      <c r="W500" s="6">
        <v>5.9677173913043449</v>
      </c>
      <c r="X500" s="6">
        <v>7.4874999999999989</v>
      </c>
      <c r="Y500" s="6">
        <v>0</v>
      </c>
      <c r="Z500" s="6">
        <f>SUM(NonNurse[[#This Row],[Physical Therapist (PT) Hours]],NonNurse[[#This Row],[PT Assistant Hours]],NonNurse[[#This Row],[PT Aide Hours]])/NonNurse[[#This Row],[MDS Census]]</f>
        <v>0.14204016064257025</v>
      </c>
      <c r="AA500" s="6">
        <v>0</v>
      </c>
      <c r="AB500" s="6">
        <v>0</v>
      </c>
      <c r="AC500" s="6">
        <v>0</v>
      </c>
      <c r="AD500" s="6">
        <v>0</v>
      </c>
      <c r="AE500" s="6">
        <v>0</v>
      </c>
      <c r="AF500" s="6">
        <v>0</v>
      </c>
      <c r="AG500" s="6">
        <v>0</v>
      </c>
      <c r="AH500" s="1">
        <v>395652</v>
      </c>
      <c r="AI500">
        <v>3</v>
      </c>
    </row>
    <row r="501" spans="1:35" x14ac:dyDescent="0.25">
      <c r="A501" t="s">
        <v>721</v>
      </c>
      <c r="B501" t="s">
        <v>171</v>
      </c>
      <c r="C501" t="s">
        <v>863</v>
      </c>
      <c r="D501" t="s">
        <v>777</v>
      </c>
      <c r="E501" s="6">
        <v>69.5</v>
      </c>
      <c r="F501" s="6">
        <v>4.5217391304347823</v>
      </c>
      <c r="G501" s="6">
        <v>1.4782608695652173</v>
      </c>
      <c r="H501" s="6">
        <v>0.375</v>
      </c>
      <c r="I501" s="6">
        <v>5.4782608695652177</v>
      </c>
      <c r="J501" s="6">
        <v>0</v>
      </c>
      <c r="K501" s="6">
        <v>0</v>
      </c>
      <c r="L501" s="6">
        <v>9.8973913043478259</v>
      </c>
      <c r="M501" s="6">
        <v>2.8369565217391304</v>
      </c>
      <c r="N501" s="6">
        <v>0</v>
      </c>
      <c r="O501" s="6">
        <f>SUM(NonNurse[[#This Row],[Qualified Social Work Staff Hours]],NonNurse[[#This Row],[Other Social Work Staff Hours]])/NonNurse[[#This Row],[MDS Census]]</f>
        <v>4.0819518298404751E-2</v>
      </c>
      <c r="P501" s="6">
        <v>5.4782608695652177</v>
      </c>
      <c r="Q501" s="6">
        <v>3.4293478260869565</v>
      </c>
      <c r="R501" s="6">
        <f>SUM(NonNurse[[#This Row],[Qualified Activities Professional Hours]],NonNurse[[#This Row],[Other Activities Professional Hours]])/NonNurse[[#This Row],[MDS Census]]</f>
        <v>0.12816703159211762</v>
      </c>
      <c r="S501" s="6">
        <v>15.288804347826087</v>
      </c>
      <c r="T501" s="6">
        <v>5.148586956521739</v>
      </c>
      <c r="U501" s="6">
        <v>0</v>
      </c>
      <c r="V501" s="6">
        <f>SUM(NonNurse[[#This Row],[Occupational Therapist Hours]],NonNurse[[#This Row],[OT Assistant Hours]],NonNurse[[#This Row],[OT Aide Hours]])/NonNurse[[#This Row],[MDS Census]]</f>
        <v>0.29406318423522054</v>
      </c>
      <c r="W501" s="6">
        <v>9.5543478260869588</v>
      </c>
      <c r="X501" s="6">
        <v>5.8188043478260862</v>
      </c>
      <c r="Y501" s="6">
        <v>0</v>
      </c>
      <c r="Z501" s="6">
        <f>SUM(NonNurse[[#This Row],[Physical Therapist (PT) Hours]],NonNurse[[#This Row],[PT Assistant Hours]],NonNurse[[#This Row],[PT Aide Hours]])/NonNurse[[#This Row],[MDS Census]]</f>
        <v>0.22119643415702223</v>
      </c>
      <c r="AA501" s="6">
        <v>0</v>
      </c>
      <c r="AB501" s="6">
        <v>0</v>
      </c>
      <c r="AC501" s="6">
        <v>0</v>
      </c>
      <c r="AD501" s="6">
        <v>0</v>
      </c>
      <c r="AE501" s="6">
        <v>0</v>
      </c>
      <c r="AF501" s="6">
        <v>0</v>
      </c>
      <c r="AG501" s="6">
        <v>0</v>
      </c>
      <c r="AH501" s="1">
        <v>395345</v>
      </c>
      <c r="AI501">
        <v>3</v>
      </c>
    </row>
    <row r="502" spans="1:35" x14ac:dyDescent="0.25">
      <c r="A502" t="s">
        <v>721</v>
      </c>
      <c r="B502" t="s">
        <v>73</v>
      </c>
      <c r="C502" t="s">
        <v>927</v>
      </c>
      <c r="D502" t="s">
        <v>777</v>
      </c>
      <c r="E502" s="6">
        <v>115.41304347826087</v>
      </c>
      <c r="F502" s="6">
        <v>4.6086956521739131</v>
      </c>
      <c r="G502" s="6">
        <v>0</v>
      </c>
      <c r="H502" s="6">
        <v>0</v>
      </c>
      <c r="I502" s="6">
        <v>0</v>
      </c>
      <c r="J502" s="6">
        <v>0</v>
      </c>
      <c r="K502" s="6">
        <v>0</v>
      </c>
      <c r="L502" s="6">
        <v>2.0298913043478262</v>
      </c>
      <c r="M502" s="6">
        <v>7.5842391304347823</v>
      </c>
      <c r="N502" s="6">
        <v>0</v>
      </c>
      <c r="O502" s="6">
        <f>SUM(NonNurse[[#This Row],[Qualified Social Work Staff Hours]],NonNurse[[#This Row],[Other Social Work Staff Hours]])/NonNurse[[#This Row],[MDS Census]]</f>
        <v>6.571388208702203E-2</v>
      </c>
      <c r="P502" s="6">
        <v>24.483695652173914</v>
      </c>
      <c r="Q502" s="6">
        <v>0</v>
      </c>
      <c r="R502" s="6">
        <f>SUM(NonNurse[[#This Row],[Qualified Activities Professional Hours]],NonNurse[[#This Row],[Other Activities Professional Hours]])/NonNurse[[#This Row],[MDS Census]]</f>
        <v>0.21213976266716897</v>
      </c>
      <c r="S502" s="6">
        <v>8.0923913043478262</v>
      </c>
      <c r="T502" s="6">
        <v>4.1114130434782608</v>
      </c>
      <c r="U502" s="6">
        <v>0</v>
      </c>
      <c r="V502" s="6">
        <f>SUM(NonNurse[[#This Row],[Occupational Therapist Hours]],NonNurse[[#This Row],[OT Assistant Hours]],NonNurse[[#This Row],[OT Aide Hours]])/NonNurse[[#This Row],[MDS Census]]</f>
        <v>0.1057402524015822</v>
      </c>
      <c r="W502" s="6">
        <v>6.8478260869565215</v>
      </c>
      <c r="X502" s="6">
        <v>6.6739130434782608</v>
      </c>
      <c r="Y502" s="6">
        <v>0</v>
      </c>
      <c r="Z502" s="6">
        <f>SUM(NonNurse[[#This Row],[Physical Therapist (PT) Hours]],NonNurse[[#This Row],[PT Assistant Hours]],NonNurse[[#This Row],[PT Aide Hours]])/NonNurse[[#This Row],[MDS Census]]</f>
        <v>0.11715954040308908</v>
      </c>
      <c r="AA502" s="6">
        <v>0</v>
      </c>
      <c r="AB502" s="6">
        <v>0</v>
      </c>
      <c r="AC502" s="6">
        <v>0</v>
      </c>
      <c r="AD502" s="6">
        <v>0</v>
      </c>
      <c r="AE502" s="6">
        <v>0</v>
      </c>
      <c r="AF502" s="6">
        <v>0</v>
      </c>
      <c r="AG502" s="6">
        <v>0</v>
      </c>
      <c r="AH502" s="1">
        <v>395148</v>
      </c>
      <c r="AI502">
        <v>3</v>
      </c>
    </row>
    <row r="503" spans="1:35" x14ac:dyDescent="0.25">
      <c r="A503" t="s">
        <v>721</v>
      </c>
      <c r="B503" t="s">
        <v>519</v>
      </c>
      <c r="C503" t="s">
        <v>881</v>
      </c>
      <c r="D503" t="s">
        <v>774</v>
      </c>
      <c r="E503" s="6">
        <v>100.40217391304348</v>
      </c>
      <c r="F503" s="6">
        <v>2.1739130434782608</v>
      </c>
      <c r="G503" s="6">
        <v>0</v>
      </c>
      <c r="H503" s="6">
        <v>0</v>
      </c>
      <c r="I503" s="6">
        <v>4.9239130434782608</v>
      </c>
      <c r="J503" s="6">
        <v>0</v>
      </c>
      <c r="K503" s="6">
        <v>0</v>
      </c>
      <c r="L503" s="6">
        <v>3.6582608695652188</v>
      </c>
      <c r="M503" s="6">
        <v>0</v>
      </c>
      <c r="N503" s="6">
        <v>9.7407608695652179</v>
      </c>
      <c r="O503" s="6">
        <f>SUM(NonNurse[[#This Row],[Qualified Social Work Staff Hours]],NonNurse[[#This Row],[Other Social Work Staff Hours]])/NonNurse[[#This Row],[MDS Census]]</f>
        <v>9.7017429901483168E-2</v>
      </c>
      <c r="P503" s="6">
        <v>5.3043478260869561</v>
      </c>
      <c r="Q503" s="6">
        <v>16.863152173913047</v>
      </c>
      <c r="R503" s="6">
        <f>SUM(NonNurse[[#This Row],[Qualified Activities Professional Hours]],NonNurse[[#This Row],[Other Activities Professional Hours]])/NonNurse[[#This Row],[MDS Census]]</f>
        <v>0.22078705207318397</v>
      </c>
      <c r="S503" s="6">
        <v>6.9370652173913037</v>
      </c>
      <c r="T503" s="6">
        <v>8.3128260869565196</v>
      </c>
      <c r="U503" s="6">
        <v>0</v>
      </c>
      <c r="V503" s="6">
        <f>SUM(NonNurse[[#This Row],[Occupational Therapist Hours]],NonNurse[[#This Row],[OT Assistant Hours]],NonNurse[[#This Row],[OT Aide Hours]])/NonNurse[[#This Row],[MDS Census]]</f>
        <v>0.15188805889358012</v>
      </c>
      <c r="W503" s="6">
        <v>8.7496739130434769</v>
      </c>
      <c r="X503" s="6">
        <v>9.1061956521739145</v>
      </c>
      <c r="Y503" s="6">
        <v>0</v>
      </c>
      <c r="Z503" s="6">
        <f>SUM(NonNurse[[#This Row],[Physical Therapist (PT) Hours]],NonNurse[[#This Row],[PT Assistant Hours]],NonNurse[[#This Row],[PT Aide Hours]])/NonNurse[[#This Row],[MDS Census]]</f>
        <v>0.17784345566742446</v>
      </c>
      <c r="AA503" s="6">
        <v>0</v>
      </c>
      <c r="AB503" s="6">
        <v>0</v>
      </c>
      <c r="AC503" s="6">
        <v>0</v>
      </c>
      <c r="AD503" s="6">
        <v>0</v>
      </c>
      <c r="AE503" s="6">
        <v>0</v>
      </c>
      <c r="AF503" s="6">
        <v>0</v>
      </c>
      <c r="AG503" s="6">
        <v>0</v>
      </c>
      <c r="AH503" s="1">
        <v>395843</v>
      </c>
      <c r="AI503">
        <v>3</v>
      </c>
    </row>
    <row r="504" spans="1:35" x14ac:dyDescent="0.25">
      <c r="A504" t="s">
        <v>721</v>
      </c>
      <c r="B504" t="s">
        <v>8</v>
      </c>
      <c r="C504" t="s">
        <v>1056</v>
      </c>
      <c r="D504" t="s">
        <v>768</v>
      </c>
      <c r="E504" s="6">
        <v>78.108695652173907</v>
      </c>
      <c r="F504" s="6">
        <v>8.5570652173913047</v>
      </c>
      <c r="G504" s="6">
        <v>0.51760869565217393</v>
      </c>
      <c r="H504" s="6">
        <v>0.52173913043478259</v>
      </c>
      <c r="I504" s="6">
        <v>4.3369565217391308</v>
      </c>
      <c r="J504" s="6">
        <v>0</v>
      </c>
      <c r="K504" s="6">
        <v>0</v>
      </c>
      <c r="L504" s="6">
        <v>1.553478260869565</v>
      </c>
      <c r="M504" s="6">
        <v>5.1956521739130439</v>
      </c>
      <c r="N504" s="6">
        <v>0</v>
      </c>
      <c r="O504" s="6">
        <f>SUM(NonNurse[[#This Row],[Qualified Social Work Staff Hours]],NonNurse[[#This Row],[Other Social Work Staff Hours]])/NonNurse[[#This Row],[MDS Census]]</f>
        <v>6.6518229891455616E-2</v>
      </c>
      <c r="P504" s="6">
        <v>4.7228260869565215</v>
      </c>
      <c r="Q504" s="6">
        <v>24.684782608695652</v>
      </c>
      <c r="R504" s="6">
        <f>SUM(NonNurse[[#This Row],[Qualified Activities Professional Hours]],NonNurse[[#This Row],[Other Activities Professional Hours]])/NonNurse[[#This Row],[MDS Census]]</f>
        <v>0.37649596437517396</v>
      </c>
      <c r="S504" s="6">
        <v>10.303260869565216</v>
      </c>
      <c r="T504" s="6">
        <v>11.270217391304344</v>
      </c>
      <c r="U504" s="6">
        <v>0</v>
      </c>
      <c r="V504" s="6">
        <f>SUM(NonNurse[[#This Row],[Occupational Therapist Hours]],NonNurse[[#This Row],[OT Assistant Hours]],NonNurse[[#This Row],[OT Aide Hours]])/NonNurse[[#This Row],[MDS Census]]</f>
        <v>0.27619816309490675</v>
      </c>
      <c r="W504" s="6">
        <v>5.6384782608695643</v>
      </c>
      <c r="X504" s="6">
        <v>6.2546739130434776</v>
      </c>
      <c r="Y504" s="6">
        <v>0</v>
      </c>
      <c r="Z504" s="6">
        <f>SUM(NonNurse[[#This Row],[Physical Therapist (PT) Hours]],NonNurse[[#This Row],[PT Assistant Hours]],NonNurse[[#This Row],[PT Aide Hours]])/NonNurse[[#This Row],[MDS Census]]</f>
        <v>0.15226412468689116</v>
      </c>
      <c r="AA504" s="6">
        <v>0</v>
      </c>
      <c r="AB504" s="6">
        <v>0</v>
      </c>
      <c r="AC504" s="6">
        <v>0</v>
      </c>
      <c r="AD504" s="6">
        <v>0</v>
      </c>
      <c r="AE504" s="6">
        <v>0</v>
      </c>
      <c r="AF504" s="6">
        <v>0</v>
      </c>
      <c r="AG504" s="6">
        <v>0</v>
      </c>
      <c r="AH504" s="1">
        <v>395719</v>
      </c>
      <c r="AI504">
        <v>3</v>
      </c>
    </row>
    <row r="505" spans="1:35" x14ac:dyDescent="0.25">
      <c r="A505" t="s">
        <v>721</v>
      </c>
      <c r="B505" t="s">
        <v>415</v>
      </c>
      <c r="C505" t="s">
        <v>1066</v>
      </c>
      <c r="D505" t="s">
        <v>777</v>
      </c>
      <c r="E505" s="6">
        <v>103.69565217391305</v>
      </c>
      <c r="F505" s="6">
        <v>5.0434782608695654</v>
      </c>
      <c r="G505" s="6">
        <v>0</v>
      </c>
      <c r="H505" s="6">
        <v>0</v>
      </c>
      <c r="I505" s="6">
        <v>0</v>
      </c>
      <c r="J505" s="6">
        <v>0</v>
      </c>
      <c r="K505" s="6">
        <v>0</v>
      </c>
      <c r="L505" s="6">
        <v>10.15195652173913</v>
      </c>
      <c r="M505" s="6">
        <v>9.5353260869565215</v>
      </c>
      <c r="N505" s="6">
        <v>0</v>
      </c>
      <c r="O505" s="6">
        <f>SUM(NonNurse[[#This Row],[Qualified Social Work Staff Hours]],NonNurse[[#This Row],[Other Social Work Staff Hours]])/NonNurse[[#This Row],[MDS Census]]</f>
        <v>9.1954926624737934E-2</v>
      </c>
      <c r="P505" s="6">
        <v>4.8016304347826084</v>
      </c>
      <c r="Q505" s="6">
        <v>19.220108695652176</v>
      </c>
      <c r="R505" s="6">
        <f>SUM(NonNurse[[#This Row],[Qualified Activities Professional Hours]],NonNurse[[#This Row],[Other Activities Professional Hours]])/NonNurse[[#This Row],[MDS Census]]</f>
        <v>0.23165618448637318</v>
      </c>
      <c r="S505" s="6">
        <v>10.509565217391309</v>
      </c>
      <c r="T505" s="6">
        <v>6.9239130434782599</v>
      </c>
      <c r="U505" s="6">
        <v>0</v>
      </c>
      <c r="V505" s="6">
        <f>SUM(NonNurse[[#This Row],[Occupational Therapist Hours]],NonNurse[[#This Row],[OT Assistant Hours]],NonNurse[[#This Row],[OT Aide Hours]])/NonNurse[[#This Row],[MDS Census]]</f>
        <v>0.16812159329140466</v>
      </c>
      <c r="W505" s="6">
        <v>5.3602173913043467</v>
      </c>
      <c r="X505" s="6">
        <v>9.474782608695655</v>
      </c>
      <c r="Y505" s="6">
        <v>0</v>
      </c>
      <c r="Z505" s="6">
        <f>SUM(NonNurse[[#This Row],[Physical Therapist (PT) Hours]],NonNurse[[#This Row],[PT Assistant Hours]],NonNurse[[#This Row],[PT Aide Hours]])/NonNurse[[#This Row],[MDS Census]]</f>
        <v>0.14306289308176101</v>
      </c>
      <c r="AA505" s="6">
        <v>0</v>
      </c>
      <c r="AB505" s="6">
        <v>0</v>
      </c>
      <c r="AC505" s="6">
        <v>0</v>
      </c>
      <c r="AD505" s="6">
        <v>0</v>
      </c>
      <c r="AE505" s="6">
        <v>0</v>
      </c>
      <c r="AF505" s="6">
        <v>0</v>
      </c>
      <c r="AG505" s="6">
        <v>0</v>
      </c>
      <c r="AH505" s="1">
        <v>395691</v>
      </c>
      <c r="AI505">
        <v>3</v>
      </c>
    </row>
    <row r="506" spans="1:35" x14ac:dyDescent="0.25">
      <c r="A506" t="s">
        <v>721</v>
      </c>
      <c r="B506" t="s">
        <v>80</v>
      </c>
      <c r="C506" t="s">
        <v>903</v>
      </c>
      <c r="D506" t="s">
        <v>769</v>
      </c>
      <c r="E506" s="6">
        <v>97.347826086956516</v>
      </c>
      <c r="F506" s="6">
        <v>4.7527173913043477</v>
      </c>
      <c r="G506" s="6">
        <v>0</v>
      </c>
      <c r="H506" s="6">
        <v>0</v>
      </c>
      <c r="I506" s="6">
        <v>0</v>
      </c>
      <c r="J506" s="6">
        <v>0</v>
      </c>
      <c r="K506" s="6">
        <v>0</v>
      </c>
      <c r="L506" s="6">
        <v>5.7391304347826084</v>
      </c>
      <c r="M506" s="6">
        <v>7.1902173913043477</v>
      </c>
      <c r="N506" s="6">
        <v>0</v>
      </c>
      <c r="O506" s="6">
        <f>SUM(NonNurse[[#This Row],[Qualified Social Work Staff Hours]],NonNurse[[#This Row],[Other Social Work Staff Hours]])/NonNurse[[#This Row],[MDS Census]]</f>
        <v>7.3861098704778916E-2</v>
      </c>
      <c r="P506" s="6">
        <v>7.8260869565217392</v>
      </c>
      <c r="Q506" s="6">
        <v>14.307065217391305</v>
      </c>
      <c r="R506" s="6">
        <f>SUM(NonNurse[[#This Row],[Qualified Activities Professional Hours]],NonNurse[[#This Row],[Other Activities Professional Hours]])/NonNurse[[#This Row],[MDS Census]]</f>
        <v>0.22736154533273784</v>
      </c>
      <c r="S506" s="6">
        <v>10.384347826086957</v>
      </c>
      <c r="T506" s="6">
        <v>7.5204347826086959</v>
      </c>
      <c r="U506" s="6">
        <v>0</v>
      </c>
      <c r="V506" s="6">
        <f>SUM(NonNurse[[#This Row],[Occupational Therapist Hours]],NonNurse[[#This Row],[OT Assistant Hours]],NonNurse[[#This Row],[OT Aide Hours]])/NonNurse[[#This Row],[MDS Census]]</f>
        <v>0.18392585975882095</v>
      </c>
      <c r="W506" s="6">
        <v>7.0961956521739129</v>
      </c>
      <c r="X506" s="6">
        <v>11.540326086956521</v>
      </c>
      <c r="Y506" s="6">
        <v>0</v>
      </c>
      <c r="Z506" s="6">
        <f>SUM(NonNurse[[#This Row],[Physical Therapist (PT) Hours]],NonNurse[[#This Row],[PT Assistant Hours]],NonNurse[[#This Row],[PT Aide Hours]])/NonNurse[[#This Row],[MDS Census]]</f>
        <v>0.19144260830728002</v>
      </c>
      <c r="AA506" s="6">
        <v>0</v>
      </c>
      <c r="AB506" s="6">
        <v>0</v>
      </c>
      <c r="AC506" s="6">
        <v>0</v>
      </c>
      <c r="AD506" s="6">
        <v>0</v>
      </c>
      <c r="AE506" s="6">
        <v>0</v>
      </c>
      <c r="AF506" s="6">
        <v>0</v>
      </c>
      <c r="AG506" s="6">
        <v>0</v>
      </c>
      <c r="AH506" s="1">
        <v>395171</v>
      </c>
      <c r="AI506">
        <v>3</v>
      </c>
    </row>
    <row r="507" spans="1:35" x14ac:dyDescent="0.25">
      <c r="A507" t="s">
        <v>721</v>
      </c>
      <c r="B507" t="s">
        <v>133</v>
      </c>
      <c r="C507" t="s">
        <v>950</v>
      </c>
      <c r="D507" t="s">
        <v>747</v>
      </c>
      <c r="E507" s="6">
        <v>107.51086956521739</v>
      </c>
      <c r="F507" s="6">
        <v>5.1304347826086953</v>
      </c>
      <c r="G507" s="6">
        <v>1.9076086956521738</v>
      </c>
      <c r="H507" s="6">
        <v>0.84184782608695652</v>
      </c>
      <c r="I507" s="6">
        <v>4.6086956521739131</v>
      </c>
      <c r="J507" s="6">
        <v>0</v>
      </c>
      <c r="K507" s="6">
        <v>0</v>
      </c>
      <c r="L507" s="6">
        <v>5.1347826086956543</v>
      </c>
      <c r="M507" s="6">
        <v>9.6521739130434785</v>
      </c>
      <c r="N507" s="6">
        <v>0</v>
      </c>
      <c r="O507" s="6">
        <f>SUM(NonNurse[[#This Row],[Qualified Social Work Staff Hours]],NonNurse[[#This Row],[Other Social Work Staff Hours]])/NonNurse[[#This Row],[MDS Census]]</f>
        <v>8.9778586593873222E-2</v>
      </c>
      <c r="P507" s="6">
        <v>4.0869565217391308</v>
      </c>
      <c r="Q507" s="6">
        <v>8.0586956521739168</v>
      </c>
      <c r="R507" s="6">
        <f>SUM(NonNurse[[#This Row],[Qualified Activities Professional Hours]],NonNurse[[#This Row],[Other Activities Professional Hours]])/NonNurse[[#This Row],[MDS Census]]</f>
        <v>0.11297138813062384</v>
      </c>
      <c r="S507" s="6">
        <v>10.484782608695657</v>
      </c>
      <c r="T507" s="6">
        <v>10.481521739130439</v>
      </c>
      <c r="U507" s="6">
        <v>0</v>
      </c>
      <c r="V507" s="6">
        <f>SUM(NonNurse[[#This Row],[Occupational Therapist Hours]],NonNurse[[#This Row],[OT Assistant Hours]],NonNurse[[#This Row],[OT Aide Hours]])/NonNurse[[#This Row],[MDS Census]]</f>
        <v>0.19501567081184923</v>
      </c>
      <c r="W507" s="6">
        <v>5.8576086956521749</v>
      </c>
      <c r="X507" s="6">
        <v>5.2706521739130432</v>
      </c>
      <c r="Y507" s="6">
        <v>0</v>
      </c>
      <c r="Z507" s="6">
        <f>SUM(NonNurse[[#This Row],[Physical Therapist (PT) Hours]],NonNurse[[#This Row],[PT Assistant Hours]],NonNurse[[#This Row],[PT Aide Hours]])/NonNurse[[#This Row],[MDS Census]]</f>
        <v>0.10350823981397229</v>
      </c>
      <c r="AA507" s="6">
        <v>0</v>
      </c>
      <c r="AB507" s="6">
        <v>0</v>
      </c>
      <c r="AC507" s="6">
        <v>0</v>
      </c>
      <c r="AD507" s="6">
        <v>0</v>
      </c>
      <c r="AE507" s="6">
        <v>0</v>
      </c>
      <c r="AF507" s="6">
        <v>0</v>
      </c>
      <c r="AG507" s="6">
        <v>0</v>
      </c>
      <c r="AH507" s="1">
        <v>395283</v>
      </c>
      <c r="AI507">
        <v>3</v>
      </c>
    </row>
    <row r="508" spans="1:35" x14ac:dyDescent="0.25">
      <c r="A508" t="s">
        <v>721</v>
      </c>
      <c r="B508" t="s">
        <v>163</v>
      </c>
      <c r="C508" t="s">
        <v>976</v>
      </c>
      <c r="D508" t="s">
        <v>750</v>
      </c>
      <c r="E508" s="6">
        <v>41.119565217391305</v>
      </c>
      <c r="F508" s="6">
        <v>5.2173913043478262</v>
      </c>
      <c r="G508" s="6">
        <v>1.1304347826086956</v>
      </c>
      <c r="H508" s="6">
        <v>0.2608695652173913</v>
      </c>
      <c r="I508" s="6">
        <v>7.7717391304347823</v>
      </c>
      <c r="J508" s="6">
        <v>0</v>
      </c>
      <c r="K508" s="6">
        <v>0</v>
      </c>
      <c r="L508" s="6">
        <v>1.1983695652173914</v>
      </c>
      <c r="M508" s="6">
        <v>8.6630434782608692</v>
      </c>
      <c r="N508" s="6">
        <v>4.8288043478260869</v>
      </c>
      <c r="O508" s="6">
        <f>SUM(NonNurse[[#This Row],[Qualified Social Work Staff Hours]],NonNurse[[#This Row],[Other Social Work Staff Hours]])/NonNurse[[#This Row],[MDS Census]]</f>
        <v>0.32811260904044409</v>
      </c>
      <c r="P508" s="6">
        <v>4.6304347826086953</v>
      </c>
      <c r="Q508" s="6">
        <v>5.0380434782608692</v>
      </c>
      <c r="R508" s="6">
        <f>SUM(NonNurse[[#This Row],[Qualified Activities Professional Hours]],NonNurse[[#This Row],[Other Activities Professional Hours]])/NonNurse[[#This Row],[MDS Census]]</f>
        <v>0.23513084853291036</v>
      </c>
      <c r="S508" s="6">
        <v>13.934782608695652</v>
      </c>
      <c r="T508" s="6">
        <v>0.59239130434782605</v>
      </c>
      <c r="U508" s="6">
        <v>0</v>
      </c>
      <c r="V508" s="6">
        <f>SUM(NonNurse[[#This Row],[Occupational Therapist Hours]],NonNurse[[#This Row],[OT Assistant Hours]],NonNurse[[#This Row],[OT Aide Hours]])/NonNurse[[#This Row],[MDS Census]]</f>
        <v>0.35329103885804919</v>
      </c>
      <c r="W508" s="6">
        <v>8.9375</v>
      </c>
      <c r="X508" s="6">
        <v>2.6059782608695654</v>
      </c>
      <c r="Y508" s="6">
        <v>0</v>
      </c>
      <c r="Z508" s="6">
        <f>SUM(NonNurse[[#This Row],[Physical Therapist (PT) Hours]],NonNurse[[#This Row],[PT Assistant Hours]],NonNurse[[#This Row],[PT Aide Hours]])/NonNurse[[#This Row],[MDS Census]]</f>
        <v>0.28072957969865187</v>
      </c>
      <c r="AA508" s="6">
        <v>0</v>
      </c>
      <c r="AB508" s="6">
        <v>0</v>
      </c>
      <c r="AC508" s="6">
        <v>0</v>
      </c>
      <c r="AD508" s="6">
        <v>0</v>
      </c>
      <c r="AE508" s="6">
        <v>0</v>
      </c>
      <c r="AF508" s="6">
        <v>0</v>
      </c>
      <c r="AG508" s="6">
        <v>0</v>
      </c>
      <c r="AH508" s="1">
        <v>395333</v>
      </c>
      <c r="AI508">
        <v>3</v>
      </c>
    </row>
    <row r="509" spans="1:35" x14ac:dyDescent="0.25">
      <c r="A509" t="s">
        <v>721</v>
      </c>
      <c r="B509" t="s">
        <v>457</v>
      </c>
      <c r="C509" t="s">
        <v>851</v>
      </c>
      <c r="D509" t="s">
        <v>766</v>
      </c>
      <c r="E509" s="6">
        <v>95.869565217391298</v>
      </c>
      <c r="F509" s="6">
        <v>5.1358695652173916</v>
      </c>
      <c r="G509" s="6">
        <v>0</v>
      </c>
      <c r="H509" s="6">
        <v>0</v>
      </c>
      <c r="I509" s="6">
        <v>5.2065217391304346</v>
      </c>
      <c r="J509" s="6">
        <v>0</v>
      </c>
      <c r="K509" s="6">
        <v>0</v>
      </c>
      <c r="L509" s="6">
        <v>2.1209782608695651</v>
      </c>
      <c r="M509" s="6">
        <v>10.433586956521737</v>
      </c>
      <c r="N509" s="6">
        <v>0</v>
      </c>
      <c r="O509" s="6">
        <f>SUM(NonNurse[[#This Row],[Qualified Social Work Staff Hours]],NonNurse[[#This Row],[Other Social Work Staff Hours]])/NonNurse[[#This Row],[MDS Census]]</f>
        <v>0.10883106575963716</v>
      </c>
      <c r="P509" s="6">
        <v>5.1358695652173916</v>
      </c>
      <c r="Q509" s="6">
        <v>9.2145652173913053</v>
      </c>
      <c r="R509" s="6">
        <f>SUM(NonNurse[[#This Row],[Qualified Activities Professional Hours]],NonNurse[[#This Row],[Other Activities Professional Hours]])/NonNurse[[#This Row],[MDS Census]]</f>
        <v>0.14968707482993202</v>
      </c>
      <c r="S509" s="6">
        <v>9.2122826086956504</v>
      </c>
      <c r="T509" s="6">
        <v>2.1044565217391304</v>
      </c>
      <c r="U509" s="6">
        <v>0</v>
      </c>
      <c r="V509" s="6">
        <f>SUM(NonNurse[[#This Row],[Occupational Therapist Hours]],NonNurse[[#This Row],[OT Assistant Hours]],NonNurse[[#This Row],[OT Aide Hours]])/NonNurse[[#This Row],[MDS Census]]</f>
        <v>0.11804308390022675</v>
      </c>
      <c r="W509" s="6">
        <v>5.4600000000000009</v>
      </c>
      <c r="X509" s="6">
        <v>9.4572826086956567</v>
      </c>
      <c r="Y509" s="6">
        <v>0</v>
      </c>
      <c r="Z509" s="6">
        <f>SUM(NonNurse[[#This Row],[Physical Therapist (PT) Hours]],NonNurse[[#This Row],[PT Assistant Hours]],NonNurse[[#This Row],[PT Aide Hours]])/NonNurse[[#This Row],[MDS Census]]</f>
        <v>0.15559977324263044</v>
      </c>
      <c r="AA509" s="6">
        <v>0</v>
      </c>
      <c r="AB509" s="6">
        <v>0</v>
      </c>
      <c r="AC509" s="6">
        <v>0</v>
      </c>
      <c r="AD509" s="6">
        <v>0</v>
      </c>
      <c r="AE509" s="6">
        <v>0</v>
      </c>
      <c r="AF509" s="6">
        <v>0</v>
      </c>
      <c r="AG509" s="6">
        <v>0</v>
      </c>
      <c r="AH509" s="1">
        <v>395751</v>
      </c>
      <c r="AI509">
        <v>3</v>
      </c>
    </row>
    <row r="510" spans="1:35" x14ac:dyDescent="0.25">
      <c r="A510" t="s">
        <v>721</v>
      </c>
      <c r="B510" t="s">
        <v>367</v>
      </c>
      <c r="C510" t="s">
        <v>1051</v>
      </c>
      <c r="D510" t="s">
        <v>745</v>
      </c>
      <c r="E510" s="6">
        <v>103.72826086956522</v>
      </c>
      <c r="F510" s="6">
        <v>5.5652173913043477</v>
      </c>
      <c r="G510" s="6">
        <v>0</v>
      </c>
      <c r="H510" s="6">
        <v>0</v>
      </c>
      <c r="I510" s="6">
        <v>1.0543478260869565</v>
      </c>
      <c r="J510" s="6">
        <v>0</v>
      </c>
      <c r="K510" s="6">
        <v>0</v>
      </c>
      <c r="L510" s="6">
        <v>0</v>
      </c>
      <c r="M510" s="6">
        <v>8.7983695652173921</v>
      </c>
      <c r="N510" s="6">
        <v>0.43478260869565216</v>
      </c>
      <c r="O510" s="6">
        <f>SUM(NonNurse[[#This Row],[Qualified Social Work Staff Hours]],NonNurse[[#This Row],[Other Social Work Staff Hours]])/NonNurse[[#This Row],[MDS Census]]</f>
        <v>8.9012889028607364E-2</v>
      </c>
      <c r="P510" s="6">
        <v>4.3415217391304353</v>
      </c>
      <c r="Q510" s="6">
        <v>14.435326086956518</v>
      </c>
      <c r="R510" s="6">
        <f>SUM(NonNurse[[#This Row],[Qualified Activities Professional Hours]],NonNurse[[#This Row],[Other Activities Professional Hours]])/NonNurse[[#This Row],[MDS Census]]</f>
        <v>0.18101959551503716</v>
      </c>
      <c r="S510" s="6">
        <v>0</v>
      </c>
      <c r="T510" s="6">
        <v>0</v>
      </c>
      <c r="U510" s="6">
        <v>0</v>
      </c>
      <c r="V510" s="6">
        <f>SUM(NonNurse[[#This Row],[Occupational Therapist Hours]],NonNurse[[#This Row],[OT Assistant Hours]],NonNurse[[#This Row],[OT Aide Hours]])/NonNurse[[#This Row],[MDS Census]]</f>
        <v>0</v>
      </c>
      <c r="W510" s="6">
        <v>0</v>
      </c>
      <c r="X510" s="6">
        <v>0</v>
      </c>
      <c r="Y510" s="6">
        <v>0</v>
      </c>
      <c r="Z510" s="6">
        <f>SUM(NonNurse[[#This Row],[Physical Therapist (PT) Hours]],NonNurse[[#This Row],[PT Assistant Hours]],NonNurse[[#This Row],[PT Aide Hours]])/NonNurse[[#This Row],[MDS Census]]</f>
        <v>0</v>
      </c>
      <c r="AA510" s="6">
        <v>0</v>
      </c>
      <c r="AB510" s="6">
        <v>0</v>
      </c>
      <c r="AC510" s="6">
        <v>0</v>
      </c>
      <c r="AD510" s="6">
        <v>0</v>
      </c>
      <c r="AE510" s="6">
        <v>0</v>
      </c>
      <c r="AF510" s="6">
        <v>0</v>
      </c>
      <c r="AG510" s="6">
        <v>0</v>
      </c>
      <c r="AH510" s="1">
        <v>395619</v>
      </c>
      <c r="AI510">
        <v>3</v>
      </c>
    </row>
    <row r="511" spans="1:35" x14ac:dyDescent="0.25">
      <c r="A511" t="s">
        <v>721</v>
      </c>
      <c r="B511" t="s">
        <v>363</v>
      </c>
      <c r="C511" t="s">
        <v>1049</v>
      </c>
      <c r="D511" t="s">
        <v>747</v>
      </c>
      <c r="E511" s="6">
        <v>55.358695652173914</v>
      </c>
      <c r="F511" s="6">
        <v>5.4782608695652177</v>
      </c>
      <c r="G511" s="6">
        <v>8.1521739130434784E-2</v>
      </c>
      <c r="H511" s="6">
        <v>0.18478260869565216</v>
      </c>
      <c r="I511" s="6">
        <v>0.83695652173913049</v>
      </c>
      <c r="J511" s="6">
        <v>6.5217391304347824E-2</v>
      </c>
      <c r="K511" s="6">
        <v>0</v>
      </c>
      <c r="L511" s="6">
        <v>0.44130434782608691</v>
      </c>
      <c r="M511" s="6">
        <v>5.4782608695652177</v>
      </c>
      <c r="N511" s="6">
        <v>0</v>
      </c>
      <c r="O511" s="6">
        <f>SUM(NonNurse[[#This Row],[Qualified Social Work Staff Hours]],NonNurse[[#This Row],[Other Social Work Staff Hours]])/NonNurse[[#This Row],[MDS Census]]</f>
        <v>9.8959355978794433E-2</v>
      </c>
      <c r="P511" s="6">
        <v>5.6684782608695654</v>
      </c>
      <c r="Q511" s="6">
        <v>0.90217391304347827</v>
      </c>
      <c r="R511" s="6">
        <f>SUM(NonNurse[[#This Row],[Qualified Activities Professional Hours]],NonNurse[[#This Row],[Other Activities Professional Hours]])/NonNurse[[#This Row],[MDS Census]]</f>
        <v>0.11869232279599451</v>
      </c>
      <c r="S511" s="6">
        <v>4.3579347826086954</v>
      </c>
      <c r="T511" s="6">
        <v>5.1141304347826084</v>
      </c>
      <c r="U511" s="6">
        <v>0</v>
      </c>
      <c r="V511" s="6">
        <f>SUM(NonNurse[[#This Row],[Occupational Therapist Hours]],NonNurse[[#This Row],[OT Assistant Hours]],NonNurse[[#This Row],[OT Aide Hours]])/NonNurse[[#This Row],[MDS Census]]</f>
        <v>0.17110347535833495</v>
      </c>
      <c r="W511" s="6">
        <v>1.4429347826086956</v>
      </c>
      <c r="X511" s="6">
        <v>5.2063043478260855</v>
      </c>
      <c r="Y511" s="6">
        <v>0</v>
      </c>
      <c r="Z511" s="6">
        <f>SUM(NonNurse[[#This Row],[Physical Therapist (PT) Hours]],NonNurse[[#This Row],[PT Assistant Hours]],NonNurse[[#This Row],[PT Aide Hours]])/NonNurse[[#This Row],[MDS Census]]</f>
        <v>0.1201119183192617</v>
      </c>
      <c r="AA511" s="6">
        <v>0</v>
      </c>
      <c r="AB511" s="6">
        <v>0</v>
      </c>
      <c r="AC511" s="6">
        <v>0</v>
      </c>
      <c r="AD511" s="6">
        <v>0</v>
      </c>
      <c r="AE511" s="6">
        <v>0</v>
      </c>
      <c r="AF511" s="6">
        <v>0</v>
      </c>
      <c r="AG511" s="6">
        <v>0</v>
      </c>
      <c r="AH511" s="1">
        <v>395614</v>
      </c>
      <c r="AI511">
        <v>3</v>
      </c>
    </row>
    <row r="512" spans="1:35" x14ac:dyDescent="0.25">
      <c r="A512" t="s">
        <v>721</v>
      </c>
      <c r="B512" t="s">
        <v>11</v>
      </c>
      <c r="C512" t="s">
        <v>1052</v>
      </c>
      <c r="D512" t="s">
        <v>746</v>
      </c>
      <c r="E512" s="6">
        <v>78.554347826086953</v>
      </c>
      <c r="F512" s="6">
        <v>4.6086956521739131</v>
      </c>
      <c r="G512" s="6">
        <v>0.19891304347826089</v>
      </c>
      <c r="H512" s="6">
        <v>0.375</v>
      </c>
      <c r="I512" s="6">
        <v>5.3913043478260869</v>
      </c>
      <c r="J512" s="6">
        <v>0</v>
      </c>
      <c r="K512" s="6">
        <v>0</v>
      </c>
      <c r="L512" s="6">
        <v>4.1014130434782592</v>
      </c>
      <c r="M512" s="6">
        <v>4.6956521739130439</v>
      </c>
      <c r="N512" s="6">
        <v>0</v>
      </c>
      <c r="O512" s="6">
        <f>SUM(NonNurse[[#This Row],[Qualified Social Work Staff Hours]],NonNurse[[#This Row],[Other Social Work Staff Hours]])/NonNurse[[#This Row],[MDS Census]]</f>
        <v>5.9775840597758416E-2</v>
      </c>
      <c r="P512" s="6">
        <v>4.5217391304347823</v>
      </c>
      <c r="Q512" s="6">
        <v>11.930326086956516</v>
      </c>
      <c r="R512" s="6">
        <f>SUM(NonNurse[[#This Row],[Qualified Activities Professional Hours]],NonNurse[[#This Row],[Other Activities Professional Hours]])/NonNurse[[#This Row],[MDS Census]]</f>
        <v>0.20943545039435443</v>
      </c>
      <c r="S512" s="6">
        <v>11.321304347826084</v>
      </c>
      <c r="T512" s="6">
        <v>0</v>
      </c>
      <c r="U512" s="6">
        <v>0</v>
      </c>
      <c r="V512" s="6">
        <f>SUM(NonNurse[[#This Row],[Occupational Therapist Hours]],NonNurse[[#This Row],[OT Assistant Hours]],NonNurse[[#This Row],[OT Aide Hours]])/NonNurse[[#This Row],[MDS Census]]</f>
        <v>0.14412065864120654</v>
      </c>
      <c r="W512" s="6">
        <v>15.073913043478262</v>
      </c>
      <c r="X512" s="6">
        <v>0</v>
      </c>
      <c r="Y512" s="6">
        <v>0</v>
      </c>
      <c r="Z512" s="6">
        <f>SUM(NonNurse[[#This Row],[Physical Therapist (PT) Hours]],NonNurse[[#This Row],[PT Assistant Hours]],NonNurse[[#This Row],[PT Aide Hours]])/NonNurse[[#This Row],[MDS Census]]</f>
        <v>0.19189151791891521</v>
      </c>
      <c r="AA512" s="6">
        <v>0</v>
      </c>
      <c r="AB512" s="6">
        <v>0</v>
      </c>
      <c r="AC512" s="6">
        <v>0</v>
      </c>
      <c r="AD512" s="6">
        <v>0</v>
      </c>
      <c r="AE512" s="6">
        <v>0</v>
      </c>
      <c r="AF512" s="6">
        <v>0</v>
      </c>
      <c r="AG512" s="6">
        <v>0</v>
      </c>
      <c r="AH512" s="1">
        <v>395624</v>
      </c>
      <c r="AI512">
        <v>3</v>
      </c>
    </row>
    <row r="513" spans="1:35" x14ac:dyDescent="0.25">
      <c r="A513" t="s">
        <v>721</v>
      </c>
      <c r="B513" t="s">
        <v>309</v>
      </c>
      <c r="C513" t="s">
        <v>881</v>
      </c>
      <c r="D513" t="s">
        <v>774</v>
      </c>
      <c r="E513" s="6">
        <v>208.58695652173913</v>
      </c>
      <c r="F513" s="6">
        <v>13.467391304347826</v>
      </c>
      <c r="G513" s="6">
        <v>0</v>
      </c>
      <c r="H513" s="6">
        <v>0</v>
      </c>
      <c r="I513" s="6">
        <v>0</v>
      </c>
      <c r="J513" s="6">
        <v>0</v>
      </c>
      <c r="K513" s="6">
        <v>0</v>
      </c>
      <c r="L513" s="6">
        <v>1.3644565217391305</v>
      </c>
      <c r="M513" s="6">
        <v>15.565217391304348</v>
      </c>
      <c r="N513" s="6">
        <v>0</v>
      </c>
      <c r="O513" s="6">
        <f>SUM(NonNurse[[#This Row],[Qualified Social Work Staff Hours]],NonNurse[[#This Row],[Other Social Work Staff Hours]])/NonNurse[[#This Row],[MDS Census]]</f>
        <v>7.4622199062011466E-2</v>
      </c>
      <c r="P513" s="6">
        <v>5.2410869565217393</v>
      </c>
      <c r="Q513" s="6">
        <v>25.220108695652176</v>
      </c>
      <c r="R513" s="6">
        <f>SUM(NonNurse[[#This Row],[Qualified Activities Professional Hours]],NonNurse[[#This Row],[Other Activities Professional Hours]])/NonNurse[[#This Row],[MDS Census]]</f>
        <v>0.14603595622720167</v>
      </c>
      <c r="S513" s="6">
        <v>3.1005434782608701</v>
      </c>
      <c r="T513" s="6">
        <v>3.8568478260869568</v>
      </c>
      <c r="U513" s="6">
        <v>0</v>
      </c>
      <c r="V513" s="6">
        <f>SUM(NonNurse[[#This Row],[Occupational Therapist Hours]],NonNurse[[#This Row],[OT Assistant Hours]],NonNurse[[#This Row],[OT Aide Hours]])/NonNurse[[#This Row],[MDS Census]]</f>
        <v>3.3354872329338196E-2</v>
      </c>
      <c r="W513" s="6">
        <v>4.3833695652173912</v>
      </c>
      <c r="X513" s="6">
        <v>5.0768478260869578</v>
      </c>
      <c r="Y513" s="6">
        <v>0</v>
      </c>
      <c r="Z513" s="6">
        <f>SUM(NonNurse[[#This Row],[Physical Therapist (PT) Hours]],NonNurse[[#This Row],[PT Assistant Hours]],NonNurse[[#This Row],[PT Aide Hours]])/NonNurse[[#This Row],[MDS Census]]</f>
        <v>4.5353830119854097E-2</v>
      </c>
      <c r="AA513" s="6">
        <v>0</v>
      </c>
      <c r="AB513" s="6">
        <v>0</v>
      </c>
      <c r="AC513" s="6">
        <v>0</v>
      </c>
      <c r="AD513" s="6">
        <v>0</v>
      </c>
      <c r="AE513" s="6">
        <v>5.5978260869565215</v>
      </c>
      <c r="AF513" s="6">
        <v>0</v>
      </c>
      <c r="AG513" s="6">
        <v>0</v>
      </c>
      <c r="AH513" s="1">
        <v>395537</v>
      </c>
      <c r="AI513">
        <v>3</v>
      </c>
    </row>
    <row r="514" spans="1:35" x14ac:dyDescent="0.25">
      <c r="A514" t="s">
        <v>721</v>
      </c>
      <c r="B514" t="s">
        <v>85</v>
      </c>
      <c r="C514" t="s">
        <v>818</v>
      </c>
      <c r="D514" t="s">
        <v>761</v>
      </c>
      <c r="E514" s="6">
        <v>110.66304347826087</v>
      </c>
      <c r="F514" s="6">
        <v>5.3043478260869561</v>
      </c>
      <c r="G514" s="6">
        <v>0.4891304347826087</v>
      </c>
      <c r="H514" s="6">
        <v>0</v>
      </c>
      <c r="I514" s="6">
        <v>2.5108695652173911</v>
      </c>
      <c r="J514" s="6">
        <v>0</v>
      </c>
      <c r="K514" s="6">
        <v>0</v>
      </c>
      <c r="L514" s="6">
        <v>0.13858695652173914</v>
      </c>
      <c r="M514" s="6">
        <v>5.2173913043478262</v>
      </c>
      <c r="N514" s="6">
        <v>5.2608695652173916</v>
      </c>
      <c r="O514" s="6">
        <f>SUM(NonNurse[[#This Row],[Qualified Social Work Staff Hours]],NonNurse[[#This Row],[Other Social Work Staff Hours]])/NonNurse[[#This Row],[MDS Census]]</f>
        <v>9.4686180139475495E-2</v>
      </c>
      <c r="P514" s="6">
        <v>4.8695652173913047</v>
      </c>
      <c r="Q514" s="6">
        <v>6.1847826086956523</v>
      </c>
      <c r="R514" s="6">
        <f>SUM(NonNurse[[#This Row],[Qualified Activities Professional Hours]],NonNurse[[#This Row],[Other Activities Professional Hours]])/NonNurse[[#This Row],[MDS Census]]</f>
        <v>9.9891955603575291E-2</v>
      </c>
      <c r="S514" s="6">
        <v>7.3288043478260869</v>
      </c>
      <c r="T514" s="6">
        <v>10.817934782608695</v>
      </c>
      <c r="U514" s="6">
        <v>0</v>
      </c>
      <c r="V514" s="6">
        <f>SUM(NonNurse[[#This Row],[Occupational Therapist Hours]],NonNurse[[#This Row],[OT Assistant Hours]],NonNurse[[#This Row],[OT Aide Hours]])/NonNurse[[#This Row],[MDS Census]]</f>
        <v>0.16398192711914347</v>
      </c>
      <c r="W514" s="6">
        <v>0.54619565217391308</v>
      </c>
      <c r="X514" s="6">
        <v>8.9184782608695645</v>
      </c>
      <c r="Y514" s="6">
        <v>0</v>
      </c>
      <c r="Z514" s="6">
        <f>SUM(NonNurse[[#This Row],[Physical Therapist (PT) Hours]],NonNurse[[#This Row],[PT Assistant Hours]],NonNurse[[#This Row],[PT Aide Hours]])/NonNurse[[#This Row],[MDS Census]]</f>
        <v>8.5526961988016875E-2</v>
      </c>
      <c r="AA514" s="6">
        <v>0</v>
      </c>
      <c r="AB514" s="6">
        <v>0</v>
      </c>
      <c r="AC514" s="6">
        <v>0</v>
      </c>
      <c r="AD514" s="6">
        <v>0</v>
      </c>
      <c r="AE514" s="6">
        <v>0</v>
      </c>
      <c r="AF514" s="6">
        <v>0</v>
      </c>
      <c r="AG514" s="6">
        <v>0</v>
      </c>
      <c r="AH514" s="1">
        <v>395177</v>
      </c>
      <c r="AI514">
        <v>3</v>
      </c>
    </row>
    <row r="515" spans="1:35" x14ac:dyDescent="0.25">
      <c r="A515" t="s">
        <v>721</v>
      </c>
      <c r="B515" t="s">
        <v>468</v>
      </c>
      <c r="C515" t="s">
        <v>853</v>
      </c>
      <c r="D515" t="s">
        <v>793</v>
      </c>
      <c r="E515" s="6">
        <v>116.26086956521739</v>
      </c>
      <c r="F515" s="6">
        <v>5.4782608695652177</v>
      </c>
      <c r="G515" s="6">
        <v>8</v>
      </c>
      <c r="H515" s="6">
        <v>0.55054347826086958</v>
      </c>
      <c r="I515" s="6">
        <v>3.25</v>
      </c>
      <c r="J515" s="6">
        <v>8</v>
      </c>
      <c r="K515" s="6">
        <v>0</v>
      </c>
      <c r="L515" s="6">
        <v>5.0822826086956523</v>
      </c>
      <c r="M515" s="6">
        <v>5.3913043478260869</v>
      </c>
      <c r="N515" s="6">
        <v>3.9592391304347827</v>
      </c>
      <c r="O515" s="6">
        <f>SUM(NonNurse[[#This Row],[Qualified Social Work Staff Hours]],NonNurse[[#This Row],[Other Social Work Staff Hours]])/NonNurse[[#This Row],[MDS Census]]</f>
        <v>8.0427262528047869E-2</v>
      </c>
      <c r="P515" s="6">
        <v>0</v>
      </c>
      <c r="Q515" s="6">
        <v>10.771195652173914</v>
      </c>
      <c r="R515" s="6">
        <f>SUM(NonNurse[[#This Row],[Qualified Activities Professional Hours]],NonNurse[[#This Row],[Other Activities Professional Hours]])/NonNurse[[#This Row],[MDS Census]]</f>
        <v>9.264678384442783E-2</v>
      </c>
      <c r="S515" s="6">
        <v>4.6623913043478264</v>
      </c>
      <c r="T515" s="6">
        <v>7.228478260869565</v>
      </c>
      <c r="U515" s="6">
        <v>0</v>
      </c>
      <c r="V515" s="6">
        <f>SUM(NonNurse[[#This Row],[Occupational Therapist Hours]],NonNurse[[#This Row],[OT Assistant Hours]],NonNurse[[#This Row],[OT Aide Hours]])/NonNurse[[#This Row],[MDS Census]]</f>
        <v>0.10227748691099477</v>
      </c>
      <c r="W515" s="6">
        <v>8.6741304347826098</v>
      </c>
      <c r="X515" s="6">
        <v>6.4153260869565205</v>
      </c>
      <c r="Y515" s="6">
        <v>4.8804347826086953</v>
      </c>
      <c r="Z515" s="6">
        <f>SUM(NonNurse[[#This Row],[Physical Therapist (PT) Hours]],NonNurse[[#This Row],[PT Assistant Hours]],NonNurse[[#This Row],[PT Aide Hours]])/NonNurse[[#This Row],[MDS Census]]</f>
        <v>0.17176795063575168</v>
      </c>
      <c r="AA515" s="6">
        <v>0</v>
      </c>
      <c r="AB515" s="6">
        <v>0</v>
      </c>
      <c r="AC515" s="6">
        <v>0</v>
      </c>
      <c r="AD515" s="6">
        <v>0</v>
      </c>
      <c r="AE515" s="6">
        <v>0</v>
      </c>
      <c r="AF515" s="6">
        <v>0</v>
      </c>
      <c r="AG515" s="6">
        <v>0.30434782608695654</v>
      </c>
      <c r="AH515" s="1">
        <v>395767</v>
      </c>
      <c r="AI515">
        <v>3</v>
      </c>
    </row>
    <row r="516" spans="1:35" x14ac:dyDescent="0.25">
      <c r="A516" t="s">
        <v>721</v>
      </c>
      <c r="B516" t="s">
        <v>89</v>
      </c>
      <c r="C516" t="s">
        <v>936</v>
      </c>
      <c r="D516" t="s">
        <v>756</v>
      </c>
      <c r="E516" s="6">
        <v>55.25</v>
      </c>
      <c r="F516" s="6">
        <v>8.0054347826086953</v>
      </c>
      <c r="G516" s="6">
        <v>0.34782608695652173</v>
      </c>
      <c r="H516" s="6">
        <v>0.39130434782608697</v>
      </c>
      <c r="I516" s="6">
        <v>0.78260869565217395</v>
      </c>
      <c r="J516" s="6">
        <v>0</v>
      </c>
      <c r="K516" s="6">
        <v>0</v>
      </c>
      <c r="L516" s="6">
        <v>2.7663043478260869</v>
      </c>
      <c r="M516" s="6">
        <v>4.9592391304347823</v>
      </c>
      <c r="N516" s="6">
        <v>0</v>
      </c>
      <c r="O516" s="6">
        <f>SUM(NonNurse[[#This Row],[Qualified Social Work Staff Hours]],NonNurse[[#This Row],[Other Social Work Staff Hours]])/NonNurse[[#This Row],[MDS Census]]</f>
        <v>8.9759984261263026E-2</v>
      </c>
      <c r="P516" s="6">
        <v>4.8070652173913047</v>
      </c>
      <c r="Q516" s="6">
        <v>6.4347826086956523</v>
      </c>
      <c r="R516" s="6">
        <f>SUM(NonNurse[[#This Row],[Qualified Activities Professional Hours]],NonNurse[[#This Row],[Other Activities Professional Hours]])/NonNurse[[#This Row],[MDS Census]]</f>
        <v>0.20347235884320283</v>
      </c>
      <c r="S516" s="6">
        <v>4.5543478260869561</v>
      </c>
      <c r="T516" s="6">
        <v>0</v>
      </c>
      <c r="U516" s="6">
        <v>0.57608695652173914</v>
      </c>
      <c r="V516" s="6">
        <f>SUM(NonNurse[[#This Row],[Occupational Therapist Hours]],NonNurse[[#This Row],[OT Assistant Hours]],NonNurse[[#This Row],[OT Aide Hours]])/NonNurse[[#This Row],[MDS Census]]</f>
        <v>9.2858548101514851E-2</v>
      </c>
      <c r="W516" s="6">
        <v>7.0652173913043473E-2</v>
      </c>
      <c r="X516" s="6">
        <v>0</v>
      </c>
      <c r="Y516" s="6">
        <v>3.75</v>
      </c>
      <c r="Z516" s="6">
        <f>SUM(NonNurse[[#This Row],[Physical Therapist (PT) Hours]],NonNurse[[#This Row],[PT Assistant Hours]],NonNurse[[#This Row],[PT Aide Hours]])/NonNurse[[#This Row],[MDS Census]]</f>
        <v>6.9152075545937441E-2</v>
      </c>
      <c r="AA516" s="6">
        <v>0</v>
      </c>
      <c r="AB516" s="6">
        <v>0</v>
      </c>
      <c r="AC516" s="6">
        <v>0</v>
      </c>
      <c r="AD516" s="6">
        <v>0</v>
      </c>
      <c r="AE516" s="6">
        <v>5.0978260869565215</v>
      </c>
      <c r="AF516" s="6">
        <v>0</v>
      </c>
      <c r="AG516" s="6">
        <v>0</v>
      </c>
      <c r="AH516" s="1">
        <v>395193</v>
      </c>
      <c r="AI516">
        <v>3</v>
      </c>
    </row>
    <row r="517" spans="1:35" x14ac:dyDescent="0.25">
      <c r="A517" t="s">
        <v>721</v>
      </c>
      <c r="B517" t="s">
        <v>43</v>
      </c>
      <c r="C517" t="s">
        <v>913</v>
      </c>
      <c r="D517" t="s">
        <v>756</v>
      </c>
      <c r="E517" s="6">
        <v>141.2391304347826</v>
      </c>
      <c r="F517" s="6">
        <v>10.782608695652174</v>
      </c>
      <c r="G517" s="6">
        <v>0</v>
      </c>
      <c r="H517" s="6">
        <v>0</v>
      </c>
      <c r="I517" s="6">
        <v>0</v>
      </c>
      <c r="J517" s="6">
        <v>0</v>
      </c>
      <c r="K517" s="6">
        <v>0</v>
      </c>
      <c r="L517" s="6">
        <v>2.8034782608695652</v>
      </c>
      <c r="M517" s="6">
        <v>5.5652173913043477</v>
      </c>
      <c r="N517" s="6">
        <v>5.6793478260869579</v>
      </c>
      <c r="O517" s="6">
        <f>SUM(NonNurse[[#This Row],[Qualified Social Work Staff Hours]],NonNurse[[#This Row],[Other Social Work Staff Hours]])/NonNurse[[#This Row],[MDS Census]]</f>
        <v>7.9613667846698488E-2</v>
      </c>
      <c r="P517" s="6">
        <v>10.790217391304342</v>
      </c>
      <c r="Q517" s="6">
        <v>12.745652173913038</v>
      </c>
      <c r="R517" s="6">
        <f>SUM(NonNurse[[#This Row],[Qualified Activities Professional Hours]],NonNurse[[#This Row],[Other Activities Professional Hours]])/NonNurse[[#This Row],[MDS Census]]</f>
        <v>0.16663844851469906</v>
      </c>
      <c r="S517" s="6">
        <v>9.5084782608695626</v>
      </c>
      <c r="T517" s="6">
        <v>4.0624999999999991</v>
      </c>
      <c r="U517" s="6">
        <v>0</v>
      </c>
      <c r="V517" s="6">
        <f>SUM(NonNurse[[#This Row],[Occupational Therapist Hours]],NonNurse[[#This Row],[OT Assistant Hours]],NonNurse[[#This Row],[OT Aide Hours]])/NonNurse[[#This Row],[MDS Census]]</f>
        <v>9.6085116207480364E-2</v>
      </c>
      <c r="W517" s="6">
        <v>6.8817391304347826</v>
      </c>
      <c r="X517" s="6">
        <v>9.5738043478260852</v>
      </c>
      <c r="Y517" s="6">
        <v>0</v>
      </c>
      <c r="Z517" s="6">
        <f>SUM(NonNurse[[#This Row],[Physical Therapist (PT) Hours]],NonNurse[[#This Row],[PT Assistant Hours]],NonNurse[[#This Row],[PT Aide Hours]])/NonNurse[[#This Row],[MDS Census]]</f>
        <v>0.11650838848699399</v>
      </c>
      <c r="AA517" s="6">
        <v>0</v>
      </c>
      <c r="AB517" s="6">
        <v>0</v>
      </c>
      <c r="AC517" s="6">
        <v>0</v>
      </c>
      <c r="AD517" s="6">
        <v>0</v>
      </c>
      <c r="AE517" s="6">
        <v>0</v>
      </c>
      <c r="AF517" s="6">
        <v>0</v>
      </c>
      <c r="AG517" s="6">
        <v>0</v>
      </c>
      <c r="AH517" s="1">
        <v>395052</v>
      </c>
      <c r="AI517">
        <v>3</v>
      </c>
    </row>
    <row r="518" spans="1:35" x14ac:dyDescent="0.25">
      <c r="A518" t="s">
        <v>721</v>
      </c>
      <c r="B518" t="s">
        <v>223</v>
      </c>
      <c r="C518" t="s">
        <v>1001</v>
      </c>
      <c r="D518" t="s">
        <v>784</v>
      </c>
      <c r="E518" s="6">
        <v>124.98913043478261</v>
      </c>
      <c r="F518" s="6">
        <v>5.2056521739130437</v>
      </c>
      <c r="G518" s="6">
        <v>0</v>
      </c>
      <c r="H518" s="6">
        <v>0</v>
      </c>
      <c r="I518" s="6">
        <v>0</v>
      </c>
      <c r="J518" s="6">
        <v>0</v>
      </c>
      <c r="K518" s="6">
        <v>0</v>
      </c>
      <c r="L518" s="6">
        <v>5.3818478260869549</v>
      </c>
      <c r="M518" s="6">
        <v>5.2173913043478262</v>
      </c>
      <c r="N518" s="6">
        <v>68.793695652173909</v>
      </c>
      <c r="O518" s="6">
        <f>SUM(NonNurse[[#This Row],[Qualified Social Work Staff Hours]],NonNurse[[#This Row],[Other Social Work Staff Hours]])/NonNurse[[#This Row],[MDS Census]]</f>
        <v>0.59214018610313934</v>
      </c>
      <c r="P518" s="6">
        <v>33.037717391304334</v>
      </c>
      <c r="Q518" s="6">
        <v>0</v>
      </c>
      <c r="R518" s="6">
        <f>SUM(NonNurse[[#This Row],[Qualified Activities Professional Hours]],NonNurse[[#This Row],[Other Activities Professional Hours]])/NonNurse[[#This Row],[MDS Census]]</f>
        <v>0.26432472388903372</v>
      </c>
      <c r="S518" s="6">
        <v>5.3231521739130434</v>
      </c>
      <c r="T518" s="6">
        <v>16.170108695652171</v>
      </c>
      <c r="U518" s="6">
        <v>0</v>
      </c>
      <c r="V518" s="6">
        <f>SUM(NonNurse[[#This Row],[Occupational Therapist Hours]],NonNurse[[#This Row],[OT Assistant Hours]],NonNurse[[#This Row],[OT Aide Hours]])/NonNurse[[#This Row],[MDS Census]]</f>
        <v>0.17196104009044264</v>
      </c>
      <c r="W518" s="6">
        <v>5.7341304347826085</v>
      </c>
      <c r="X518" s="6">
        <v>0</v>
      </c>
      <c r="Y518" s="6">
        <v>16.239130434782609</v>
      </c>
      <c r="Z518" s="6">
        <f>SUM(NonNurse[[#This Row],[Physical Therapist (PT) Hours]],NonNurse[[#This Row],[PT Assistant Hours]],NonNurse[[#This Row],[PT Aide Hours]])/NonNurse[[#This Row],[MDS Census]]</f>
        <v>0.17580137403252455</v>
      </c>
      <c r="AA518" s="6">
        <v>0</v>
      </c>
      <c r="AB518" s="6">
        <v>0</v>
      </c>
      <c r="AC518" s="6">
        <v>0</v>
      </c>
      <c r="AD518" s="6">
        <v>0</v>
      </c>
      <c r="AE518" s="6">
        <v>0</v>
      </c>
      <c r="AF518" s="6">
        <v>0</v>
      </c>
      <c r="AG518" s="6">
        <v>0</v>
      </c>
      <c r="AH518" s="1">
        <v>395416</v>
      </c>
      <c r="AI518">
        <v>3</v>
      </c>
    </row>
    <row r="519" spans="1:35" x14ac:dyDescent="0.25">
      <c r="A519" t="s">
        <v>721</v>
      </c>
      <c r="B519" t="s">
        <v>359</v>
      </c>
      <c r="C519" t="s">
        <v>1048</v>
      </c>
      <c r="D519" t="s">
        <v>751</v>
      </c>
      <c r="E519" s="6">
        <v>103.89130434782609</v>
      </c>
      <c r="F519" s="6">
        <v>5.1875</v>
      </c>
      <c r="G519" s="6">
        <v>0</v>
      </c>
      <c r="H519" s="6">
        <v>0</v>
      </c>
      <c r="I519" s="6">
        <v>6.0652173913043477</v>
      </c>
      <c r="J519" s="6">
        <v>0</v>
      </c>
      <c r="K519" s="6">
        <v>0</v>
      </c>
      <c r="L519" s="6">
        <v>5.2853260869565215</v>
      </c>
      <c r="M519" s="6">
        <v>0</v>
      </c>
      <c r="N519" s="6">
        <v>7.5951086956521738</v>
      </c>
      <c r="O519" s="6">
        <f>SUM(NonNurse[[#This Row],[Qualified Social Work Staff Hours]],NonNurse[[#This Row],[Other Social Work Staff Hours]])/NonNurse[[#This Row],[MDS Census]]</f>
        <v>7.3106298388784255E-2</v>
      </c>
      <c r="P519" s="6">
        <v>4.5</v>
      </c>
      <c r="Q519" s="6">
        <v>30.823369565217391</v>
      </c>
      <c r="R519" s="6">
        <f>SUM(NonNurse[[#This Row],[Qualified Activities Professional Hours]],NonNurse[[#This Row],[Other Activities Professional Hours]])/NonNurse[[#This Row],[MDS Census]]</f>
        <v>0.34000313873195226</v>
      </c>
      <c r="S519" s="6">
        <v>4.4538043478260869</v>
      </c>
      <c r="T519" s="6">
        <v>14.342391304347826</v>
      </c>
      <c r="U519" s="6">
        <v>0</v>
      </c>
      <c r="V519" s="6">
        <f>SUM(NonNurse[[#This Row],[Occupational Therapist Hours]],NonNurse[[#This Row],[OT Assistant Hours]],NonNurse[[#This Row],[OT Aide Hours]])/NonNurse[[#This Row],[MDS Census]]</f>
        <v>0.18092174094998953</v>
      </c>
      <c r="W519" s="6">
        <v>4.7934782608695654</v>
      </c>
      <c r="X519" s="6">
        <v>13.611413043478262</v>
      </c>
      <c r="Y519" s="6">
        <v>5.0978260869565215</v>
      </c>
      <c r="Z519" s="6">
        <f>SUM(NonNurse[[#This Row],[Physical Therapist (PT) Hours]],NonNurse[[#This Row],[PT Assistant Hours]],NonNurse[[#This Row],[PT Aide Hours]])/NonNurse[[#This Row],[MDS Census]]</f>
        <v>0.22622410546139363</v>
      </c>
      <c r="AA519" s="6">
        <v>0</v>
      </c>
      <c r="AB519" s="6">
        <v>0</v>
      </c>
      <c r="AC519" s="6">
        <v>0</v>
      </c>
      <c r="AD519" s="6">
        <v>43.796195652173914</v>
      </c>
      <c r="AE519" s="6">
        <v>0</v>
      </c>
      <c r="AF519" s="6">
        <v>0</v>
      </c>
      <c r="AG519" s="6">
        <v>0</v>
      </c>
      <c r="AH519" s="1">
        <v>395609</v>
      </c>
      <c r="AI519">
        <v>3</v>
      </c>
    </row>
    <row r="520" spans="1:35" x14ac:dyDescent="0.25">
      <c r="A520" t="s">
        <v>721</v>
      </c>
      <c r="B520" t="s">
        <v>154</v>
      </c>
      <c r="C520" t="s">
        <v>971</v>
      </c>
      <c r="D520" t="s">
        <v>736</v>
      </c>
      <c r="E520" s="6">
        <v>101.84782608695652</v>
      </c>
      <c r="F520" s="6">
        <v>22.240978260869568</v>
      </c>
      <c r="G520" s="6">
        <v>0.14130434782608695</v>
      </c>
      <c r="H520" s="6">
        <v>0.60380434782608705</v>
      </c>
      <c r="I520" s="6">
        <v>6.5869565217391308</v>
      </c>
      <c r="J520" s="6">
        <v>0</v>
      </c>
      <c r="K520" s="6">
        <v>0</v>
      </c>
      <c r="L520" s="6">
        <v>5.2494565217391305</v>
      </c>
      <c r="M520" s="6">
        <v>5.0434782608695654</v>
      </c>
      <c r="N520" s="6">
        <v>5.7991304347826089</v>
      </c>
      <c r="O520" s="6">
        <f>SUM(NonNurse[[#This Row],[Qualified Social Work Staff Hours]],NonNurse[[#This Row],[Other Social Work Staff Hours]])/NonNurse[[#This Row],[MDS Census]]</f>
        <v>0.10645891141942371</v>
      </c>
      <c r="P520" s="6">
        <v>4.7772826086956526</v>
      </c>
      <c r="Q520" s="6">
        <v>16.058913043478267</v>
      </c>
      <c r="R520" s="6">
        <f>SUM(NonNurse[[#This Row],[Qualified Activities Professional Hours]],NonNurse[[#This Row],[Other Activities Professional Hours]])/NonNurse[[#This Row],[MDS Census]]</f>
        <v>0.20458164354322314</v>
      </c>
      <c r="S520" s="6">
        <v>10.855108695652172</v>
      </c>
      <c r="T520" s="6">
        <v>13.73195652173913</v>
      </c>
      <c r="U520" s="6">
        <v>0</v>
      </c>
      <c r="V520" s="6">
        <f>SUM(NonNurse[[#This Row],[Occupational Therapist Hours]],NonNurse[[#This Row],[OT Assistant Hours]],NonNurse[[#This Row],[OT Aide Hours]])/NonNurse[[#This Row],[MDS Census]]</f>
        <v>0.24140981856990393</v>
      </c>
      <c r="W520" s="6">
        <v>11.178260869565221</v>
      </c>
      <c r="X520" s="6">
        <v>15.657608695652172</v>
      </c>
      <c r="Y520" s="6">
        <v>2.8695652173913042</v>
      </c>
      <c r="Z520" s="6">
        <f>SUM(NonNurse[[#This Row],[Physical Therapist (PT) Hours]],NonNurse[[#This Row],[PT Assistant Hours]],NonNurse[[#This Row],[PT Aide Hours]])/NonNurse[[#This Row],[MDS Census]]</f>
        <v>0.29166488794023482</v>
      </c>
      <c r="AA520" s="6">
        <v>0</v>
      </c>
      <c r="AB520" s="6">
        <v>0</v>
      </c>
      <c r="AC520" s="6">
        <v>0</v>
      </c>
      <c r="AD520" s="6">
        <v>0</v>
      </c>
      <c r="AE520" s="6">
        <v>5.0326086956521738</v>
      </c>
      <c r="AF520" s="6">
        <v>0</v>
      </c>
      <c r="AG520" s="6">
        <v>0</v>
      </c>
      <c r="AH520" s="1">
        <v>395321</v>
      </c>
      <c r="AI520">
        <v>3</v>
      </c>
    </row>
    <row r="521" spans="1:35" x14ac:dyDescent="0.25">
      <c r="A521" t="s">
        <v>721</v>
      </c>
      <c r="B521" t="s">
        <v>10</v>
      </c>
      <c r="C521" t="s">
        <v>849</v>
      </c>
      <c r="D521" t="s">
        <v>781</v>
      </c>
      <c r="E521" s="6">
        <v>146.91304347826087</v>
      </c>
      <c r="F521" s="6">
        <v>9.1739130434782616</v>
      </c>
      <c r="G521" s="6">
        <v>0.65217391304347827</v>
      </c>
      <c r="H521" s="6">
        <v>1.236413043478261</v>
      </c>
      <c r="I521" s="6">
        <v>5.3913043478260869</v>
      </c>
      <c r="J521" s="6">
        <v>0</v>
      </c>
      <c r="K521" s="6">
        <v>0</v>
      </c>
      <c r="L521" s="6">
        <v>5.6922826086956517</v>
      </c>
      <c r="M521" s="6">
        <v>5.1304347826086953</v>
      </c>
      <c r="N521" s="6">
        <v>0</v>
      </c>
      <c r="O521" s="6">
        <f>SUM(NonNurse[[#This Row],[Qualified Social Work Staff Hours]],NonNurse[[#This Row],[Other Social Work Staff Hours]])/NonNurse[[#This Row],[MDS Census]]</f>
        <v>3.4921574430304823E-2</v>
      </c>
      <c r="P521" s="6">
        <v>4.9130434782608692</v>
      </c>
      <c r="Q521" s="6">
        <v>9.8532608695652169</v>
      </c>
      <c r="R521" s="6">
        <f>SUM(NonNurse[[#This Row],[Qualified Activities Professional Hours]],NonNurse[[#This Row],[Other Activities Professional Hours]])/NonNurse[[#This Row],[MDS Census]]</f>
        <v>0.10051050606688368</v>
      </c>
      <c r="S521" s="6">
        <v>4.8253260869565207</v>
      </c>
      <c r="T521" s="6">
        <v>6.487608695652173</v>
      </c>
      <c r="U521" s="6">
        <v>0</v>
      </c>
      <c r="V521" s="6">
        <f>SUM(NonNurse[[#This Row],[Occupational Therapist Hours]],NonNurse[[#This Row],[OT Assistant Hours]],NonNurse[[#This Row],[OT Aide Hours]])/NonNurse[[#This Row],[MDS Census]]</f>
        <v>7.7004291210417256E-2</v>
      </c>
      <c r="W521" s="6">
        <v>4.4919565217391302</v>
      </c>
      <c r="X521" s="6">
        <v>6.8630434782608694</v>
      </c>
      <c r="Y521" s="6">
        <v>3.2934782608695654</v>
      </c>
      <c r="Z521" s="6">
        <f>SUM(NonNurse[[#This Row],[Physical Therapist (PT) Hours]],NonNurse[[#This Row],[PT Assistant Hours]],NonNurse[[#This Row],[PT Aide Hours]])/NonNurse[[#This Row],[MDS Census]]</f>
        <v>9.970849363717077E-2</v>
      </c>
      <c r="AA521" s="6">
        <v>0</v>
      </c>
      <c r="AB521" s="6">
        <v>0</v>
      </c>
      <c r="AC521" s="6">
        <v>0</v>
      </c>
      <c r="AD521" s="6">
        <v>0</v>
      </c>
      <c r="AE521" s="6">
        <v>0</v>
      </c>
      <c r="AF521" s="6">
        <v>0</v>
      </c>
      <c r="AG521" s="6">
        <v>0</v>
      </c>
      <c r="AH521" s="1">
        <v>395539</v>
      </c>
      <c r="AI521">
        <v>3</v>
      </c>
    </row>
    <row r="522" spans="1:35" x14ac:dyDescent="0.25">
      <c r="A522" t="s">
        <v>721</v>
      </c>
      <c r="B522" t="s">
        <v>487</v>
      </c>
      <c r="C522" t="s">
        <v>879</v>
      </c>
      <c r="D522" t="s">
        <v>754</v>
      </c>
      <c r="E522" s="6">
        <v>50.913043478260867</v>
      </c>
      <c r="F522" s="6">
        <v>4.5760869565217392</v>
      </c>
      <c r="G522" s="6">
        <v>0.56521739130434778</v>
      </c>
      <c r="H522" s="6">
        <v>0.24456521739130435</v>
      </c>
      <c r="I522" s="6">
        <v>5.1521739130434785</v>
      </c>
      <c r="J522" s="6">
        <v>0</v>
      </c>
      <c r="K522" s="6">
        <v>0</v>
      </c>
      <c r="L522" s="6">
        <v>4.810326086956521</v>
      </c>
      <c r="M522" s="6">
        <v>4.8206521739130439</v>
      </c>
      <c r="N522" s="6">
        <v>0</v>
      </c>
      <c r="O522" s="6">
        <f>SUM(NonNurse[[#This Row],[Qualified Social Work Staff Hours]],NonNurse[[#This Row],[Other Social Work Staff Hours]])/NonNurse[[#This Row],[MDS Census]]</f>
        <v>9.4684030742954756E-2</v>
      </c>
      <c r="P522" s="6">
        <v>4.9728260869565215</v>
      </c>
      <c r="Q522" s="6">
        <v>11.478369565217392</v>
      </c>
      <c r="R522" s="6">
        <f>SUM(NonNurse[[#This Row],[Qualified Activities Professional Hours]],NonNurse[[#This Row],[Other Activities Professional Hours]])/NonNurse[[#This Row],[MDS Census]]</f>
        <v>0.32312339880444069</v>
      </c>
      <c r="S522" s="6">
        <v>4.4463043478260849</v>
      </c>
      <c r="T522" s="6">
        <v>7.1955434782608698</v>
      </c>
      <c r="U522" s="6">
        <v>0</v>
      </c>
      <c r="V522" s="6">
        <f>SUM(NonNurse[[#This Row],[Occupational Therapist Hours]],NonNurse[[#This Row],[OT Assistant Hours]],NonNurse[[#This Row],[OT Aide Hours]])/NonNurse[[#This Row],[MDS Census]]</f>
        <v>0.22866140051238257</v>
      </c>
      <c r="W522" s="6">
        <v>9.6347826086956534</v>
      </c>
      <c r="X522" s="6">
        <v>2.3413043478260875</v>
      </c>
      <c r="Y522" s="6">
        <v>0</v>
      </c>
      <c r="Z522" s="6">
        <f>SUM(NonNurse[[#This Row],[Physical Therapist (PT) Hours]],NonNurse[[#This Row],[PT Assistant Hours]],NonNurse[[#This Row],[PT Aide Hours]])/NonNurse[[#This Row],[MDS Census]]</f>
        <v>0.23522630230572164</v>
      </c>
      <c r="AA522" s="6">
        <v>0.2608695652173913</v>
      </c>
      <c r="AB522" s="6">
        <v>0</v>
      </c>
      <c r="AC522" s="6">
        <v>0</v>
      </c>
      <c r="AD522" s="6">
        <v>0</v>
      </c>
      <c r="AE522" s="6">
        <v>0</v>
      </c>
      <c r="AF522" s="6">
        <v>0</v>
      </c>
      <c r="AG522" s="6">
        <v>0</v>
      </c>
      <c r="AH522" s="1">
        <v>395794</v>
      </c>
      <c r="AI522">
        <v>3</v>
      </c>
    </row>
    <row r="523" spans="1:35" x14ac:dyDescent="0.25">
      <c r="A523" t="s">
        <v>721</v>
      </c>
      <c r="B523" t="s">
        <v>131</v>
      </c>
      <c r="C523" t="s">
        <v>954</v>
      </c>
      <c r="D523" t="s">
        <v>736</v>
      </c>
      <c r="E523" s="6">
        <v>96.858695652173907</v>
      </c>
      <c r="F523" s="6">
        <v>5.2173913043478262</v>
      </c>
      <c r="G523" s="6">
        <v>0</v>
      </c>
      <c r="H523" s="6">
        <v>0</v>
      </c>
      <c r="I523" s="6">
        <v>5.1847826086956523</v>
      </c>
      <c r="J523" s="6">
        <v>0</v>
      </c>
      <c r="K523" s="6">
        <v>0</v>
      </c>
      <c r="L523" s="6">
        <v>5.7936956521739162</v>
      </c>
      <c r="M523" s="6">
        <v>0</v>
      </c>
      <c r="N523" s="6">
        <v>9.6521739130434785</v>
      </c>
      <c r="O523" s="6">
        <f>SUM(NonNurse[[#This Row],[Qualified Social Work Staff Hours]],NonNurse[[#This Row],[Other Social Work Staff Hours]])/NonNurse[[#This Row],[MDS Census]]</f>
        <v>9.9652115363034463E-2</v>
      </c>
      <c r="P523" s="6">
        <v>0</v>
      </c>
      <c r="Q523" s="6">
        <v>53.491847826086953</v>
      </c>
      <c r="R523" s="6">
        <f>SUM(NonNurse[[#This Row],[Qualified Activities Professional Hours]],NonNurse[[#This Row],[Other Activities Professional Hours]])/NonNurse[[#This Row],[MDS Census]]</f>
        <v>0.55226686118280777</v>
      </c>
      <c r="S523" s="6">
        <v>25.702500000000001</v>
      </c>
      <c r="T523" s="6">
        <v>15.968804347826085</v>
      </c>
      <c r="U523" s="6">
        <v>0</v>
      </c>
      <c r="V523" s="6">
        <f>SUM(NonNurse[[#This Row],[Occupational Therapist Hours]],NonNurse[[#This Row],[OT Assistant Hours]],NonNurse[[#This Row],[OT Aide Hours]])/NonNurse[[#This Row],[MDS Census]]</f>
        <v>0.43022780832678714</v>
      </c>
      <c r="W523" s="6">
        <v>26.905000000000008</v>
      </c>
      <c r="X523" s="6">
        <v>22.076630434782604</v>
      </c>
      <c r="Y523" s="6">
        <v>0</v>
      </c>
      <c r="Z523" s="6">
        <f>SUM(NonNurse[[#This Row],[Physical Therapist (PT) Hours]],NonNurse[[#This Row],[PT Assistant Hours]],NonNurse[[#This Row],[PT Aide Hours]])/NonNurse[[#This Row],[MDS Census]]</f>
        <v>0.50570194142071612</v>
      </c>
      <c r="AA523" s="6">
        <v>0</v>
      </c>
      <c r="AB523" s="6">
        <v>0</v>
      </c>
      <c r="AC523" s="6">
        <v>0</v>
      </c>
      <c r="AD523" s="6">
        <v>0</v>
      </c>
      <c r="AE523" s="6">
        <v>0</v>
      </c>
      <c r="AF523" s="6">
        <v>0</v>
      </c>
      <c r="AG523" s="6">
        <v>0</v>
      </c>
      <c r="AH523" s="1">
        <v>395278</v>
      </c>
      <c r="AI523">
        <v>3</v>
      </c>
    </row>
    <row r="524" spans="1:35" x14ac:dyDescent="0.25">
      <c r="A524" t="s">
        <v>721</v>
      </c>
      <c r="B524" t="s">
        <v>631</v>
      </c>
      <c r="C524" t="s">
        <v>909</v>
      </c>
      <c r="D524" t="s">
        <v>763</v>
      </c>
      <c r="E524" s="6">
        <v>70.043478260869563</v>
      </c>
      <c r="F524" s="6">
        <v>4.4782608695652177</v>
      </c>
      <c r="G524" s="6">
        <v>0</v>
      </c>
      <c r="H524" s="6">
        <v>0</v>
      </c>
      <c r="I524" s="6">
        <v>2.2282608695652173</v>
      </c>
      <c r="J524" s="6">
        <v>0</v>
      </c>
      <c r="K524" s="6">
        <v>0</v>
      </c>
      <c r="L524" s="6">
        <v>5.1431521739130437</v>
      </c>
      <c r="M524" s="6">
        <v>10.527173913043478</v>
      </c>
      <c r="N524" s="6">
        <v>0</v>
      </c>
      <c r="O524" s="6">
        <f>SUM(NonNurse[[#This Row],[Qualified Social Work Staff Hours]],NonNurse[[#This Row],[Other Social Work Staff Hours]])/NonNurse[[#This Row],[MDS Census]]</f>
        <v>0.15029484792054626</v>
      </c>
      <c r="P524" s="6">
        <v>0</v>
      </c>
      <c r="Q524" s="6">
        <v>2.9347826086956523</v>
      </c>
      <c r="R524" s="6">
        <f>SUM(NonNurse[[#This Row],[Qualified Activities Professional Hours]],NonNurse[[#This Row],[Other Activities Professional Hours]])/NonNurse[[#This Row],[MDS Census]]</f>
        <v>4.1899441340782127E-2</v>
      </c>
      <c r="S524" s="6">
        <v>4.2466304347826096</v>
      </c>
      <c r="T524" s="6">
        <v>4.0421739130434791</v>
      </c>
      <c r="U524" s="6">
        <v>0</v>
      </c>
      <c r="V524" s="6">
        <f>SUM(NonNurse[[#This Row],[Occupational Therapist Hours]],NonNurse[[#This Row],[OT Assistant Hours]],NonNurse[[#This Row],[OT Aide Hours]])/NonNurse[[#This Row],[MDS Census]]</f>
        <v>0.11833798882681568</v>
      </c>
      <c r="W524" s="6">
        <v>5.5270652173913035</v>
      </c>
      <c r="X524" s="6">
        <v>4.7601086956521739</v>
      </c>
      <c r="Y524" s="6">
        <v>0</v>
      </c>
      <c r="Z524" s="6">
        <f>SUM(NonNurse[[#This Row],[Physical Therapist (PT) Hours]],NonNurse[[#This Row],[PT Assistant Hours]],NonNurse[[#This Row],[PT Aide Hours]])/NonNurse[[#This Row],[MDS Census]]</f>
        <v>0.14686840471756674</v>
      </c>
      <c r="AA524" s="6">
        <v>0</v>
      </c>
      <c r="AB524" s="6">
        <v>4.25</v>
      </c>
      <c r="AC524" s="6">
        <v>0</v>
      </c>
      <c r="AD524" s="6">
        <v>0</v>
      </c>
      <c r="AE524" s="6">
        <v>5.25</v>
      </c>
      <c r="AF524" s="6">
        <v>0</v>
      </c>
      <c r="AG524" s="6">
        <v>0</v>
      </c>
      <c r="AH524" s="1">
        <v>396081</v>
      </c>
      <c r="AI524">
        <v>3</v>
      </c>
    </row>
    <row r="525" spans="1:35" x14ac:dyDescent="0.25">
      <c r="A525" t="s">
        <v>721</v>
      </c>
      <c r="B525" t="s">
        <v>60</v>
      </c>
      <c r="C525" t="s">
        <v>842</v>
      </c>
      <c r="D525" t="s">
        <v>772</v>
      </c>
      <c r="E525" s="6">
        <v>79.576086956521735</v>
      </c>
      <c r="F525" s="6">
        <v>10.347826086956522</v>
      </c>
      <c r="G525" s="6">
        <v>0.375</v>
      </c>
      <c r="H525" s="6">
        <v>0.33152173913043476</v>
      </c>
      <c r="I525" s="6">
        <v>1.0978260869565217</v>
      </c>
      <c r="J525" s="6">
        <v>0</v>
      </c>
      <c r="K525" s="6">
        <v>0</v>
      </c>
      <c r="L525" s="6">
        <v>3.7538043478260867</v>
      </c>
      <c r="M525" s="6">
        <v>5.1304347826086953</v>
      </c>
      <c r="N525" s="6">
        <v>0</v>
      </c>
      <c r="O525" s="6">
        <f>SUM(NonNurse[[#This Row],[Qualified Social Work Staff Hours]],NonNurse[[#This Row],[Other Social Work Staff Hours]])/NonNurse[[#This Row],[MDS Census]]</f>
        <v>6.4472066657560445E-2</v>
      </c>
      <c r="P525" s="6">
        <v>15.245434782608696</v>
      </c>
      <c r="Q525" s="6">
        <v>0</v>
      </c>
      <c r="R525" s="6">
        <f>SUM(NonNurse[[#This Row],[Qualified Activities Professional Hours]],NonNurse[[#This Row],[Other Activities Professional Hours]])/NonNurse[[#This Row],[MDS Census]]</f>
        <v>0.19158311706051087</v>
      </c>
      <c r="S525" s="6">
        <v>3.4381521739130427</v>
      </c>
      <c r="T525" s="6">
        <v>1.6027173913043478</v>
      </c>
      <c r="U525" s="6">
        <v>0</v>
      </c>
      <c r="V525" s="6">
        <f>SUM(NonNurse[[#This Row],[Occupational Therapist Hours]],NonNurse[[#This Row],[OT Assistant Hours]],NonNurse[[#This Row],[OT Aide Hours]])/NonNurse[[#This Row],[MDS Census]]</f>
        <v>6.3346537358284369E-2</v>
      </c>
      <c r="W525" s="6">
        <v>5.3352173913043472</v>
      </c>
      <c r="X525" s="6">
        <v>3.1427173913043491</v>
      </c>
      <c r="Y525" s="6">
        <v>0</v>
      </c>
      <c r="Z525" s="6">
        <f>SUM(NonNurse[[#This Row],[Physical Therapist (PT) Hours]],NonNurse[[#This Row],[PT Assistant Hours]],NonNurse[[#This Row],[PT Aide Hours]])/NonNurse[[#This Row],[MDS Census]]</f>
        <v>0.10653872421800301</v>
      </c>
      <c r="AA525" s="6">
        <v>0</v>
      </c>
      <c r="AB525" s="6">
        <v>0</v>
      </c>
      <c r="AC525" s="6">
        <v>0</v>
      </c>
      <c r="AD525" s="6">
        <v>0</v>
      </c>
      <c r="AE525" s="6">
        <v>0</v>
      </c>
      <c r="AF525" s="6">
        <v>0</v>
      </c>
      <c r="AG525" s="6">
        <v>0</v>
      </c>
      <c r="AH525" s="1">
        <v>395104</v>
      </c>
      <c r="AI525">
        <v>3</v>
      </c>
    </row>
    <row r="526" spans="1:35" x14ac:dyDescent="0.25">
      <c r="A526" t="s">
        <v>721</v>
      </c>
      <c r="B526" t="s">
        <v>111</v>
      </c>
      <c r="C526" t="s">
        <v>806</v>
      </c>
      <c r="D526" t="s">
        <v>754</v>
      </c>
      <c r="E526" s="6">
        <v>135.56521739130434</v>
      </c>
      <c r="F526" s="6">
        <v>5.2608695652173916</v>
      </c>
      <c r="G526" s="6">
        <v>0.28260869565217389</v>
      </c>
      <c r="H526" s="6">
        <v>0</v>
      </c>
      <c r="I526" s="6">
        <v>4.6956521739130439</v>
      </c>
      <c r="J526" s="6">
        <v>0</v>
      </c>
      <c r="K526" s="6">
        <v>0</v>
      </c>
      <c r="L526" s="6">
        <v>5.4375</v>
      </c>
      <c r="M526" s="6">
        <v>0</v>
      </c>
      <c r="N526" s="6">
        <v>9.945652173913043</v>
      </c>
      <c r="O526" s="6">
        <f>SUM(NonNurse[[#This Row],[Qualified Social Work Staff Hours]],NonNurse[[#This Row],[Other Social Work Staff Hours]])/NonNurse[[#This Row],[MDS Census]]</f>
        <v>7.3364336112892878E-2</v>
      </c>
      <c r="P526" s="6">
        <v>5.3369565217391308</v>
      </c>
      <c r="Q526" s="6">
        <v>22</v>
      </c>
      <c r="R526" s="6">
        <f>SUM(NonNurse[[#This Row],[Qualified Activities Professional Hours]],NonNurse[[#This Row],[Other Activities Professional Hours]])/NonNurse[[#This Row],[MDS Census]]</f>
        <v>0.20165169980756897</v>
      </c>
      <c r="S526" s="6">
        <v>10.744565217391305</v>
      </c>
      <c r="T526" s="6">
        <v>13.815217391304348</v>
      </c>
      <c r="U526" s="6">
        <v>0</v>
      </c>
      <c r="V526" s="6">
        <f>SUM(NonNurse[[#This Row],[Occupational Therapist Hours]],NonNurse[[#This Row],[OT Assistant Hours]],NonNurse[[#This Row],[OT Aide Hours]])/NonNurse[[#This Row],[MDS Census]]</f>
        <v>0.18116581141757537</v>
      </c>
      <c r="W526" s="6">
        <v>4.3532608695652177</v>
      </c>
      <c r="X526" s="6">
        <v>17.179347826086957</v>
      </c>
      <c r="Y526" s="6">
        <v>0</v>
      </c>
      <c r="Z526" s="6">
        <f>SUM(NonNurse[[#This Row],[Physical Therapist (PT) Hours]],NonNurse[[#This Row],[PT Assistant Hours]],NonNurse[[#This Row],[PT Aide Hours]])/NonNurse[[#This Row],[MDS Census]]</f>
        <v>0.15883579217447083</v>
      </c>
      <c r="AA526" s="6">
        <v>0</v>
      </c>
      <c r="AB526" s="6">
        <v>0</v>
      </c>
      <c r="AC526" s="6">
        <v>0</v>
      </c>
      <c r="AD526" s="6">
        <v>0</v>
      </c>
      <c r="AE526" s="6">
        <v>5.3152173913043477</v>
      </c>
      <c r="AF526" s="6">
        <v>0</v>
      </c>
      <c r="AG526" s="6">
        <v>0</v>
      </c>
      <c r="AH526" s="1">
        <v>395244</v>
      </c>
      <c r="AI526">
        <v>3</v>
      </c>
    </row>
    <row r="527" spans="1:35" x14ac:dyDescent="0.25">
      <c r="A527" t="s">
        <v>721</v>
      </c>
      <c r="B527" t="s">
        <v>559</v>
      </c>
      <c r="C527" t="s">
        <v>970</v>
      </c>
      <c r="D527" t="s">
        <v>736</v>
      </c>
      <c r="E527" s="6">
        <v>110.51086956521739</v>
      </c>
      <c r="F527" s="6">
        <v>5.0434782608695654</v>
      </c>
      <c r="G527" s="6">
        <v>0.53260869565217395</v>
      </c>
      <c r="H527" s="6">
        <v>0.60206521739130436</v>
      </c>
      <c r="I527" s="6">
        <v>3.152173913043478</v>
      </c>
      <c r="J527" s="6">
        <v>0</v>
      </c>
      <c r="K527" s="6">
        <v>0</v>
      </c>
      <c r="L527" s="6">
        <v>5.7705434782608691</v>
      </c>
      <c r="M527" s="6">
        <v>9.1369565217391298</v>
      </c>
      <c r="N527" s="6">
        <v>0</v>
      </c>
      <c r="O527" s="6">
        <f>SUM(NonNurse[[#This Row],[Qualified Social Work Staff Hours]],NonNurse[[#This Row],[Other Social Work Staff Hours]])/NonNurse[[#This Row],[MDS Census]]</f>
        <v>8.2679256417822367E-2</v>
      </c>
      <c r="P527" s="6">
        <v>0</v>
      </c>
      <c r="Q527" s="6">
        <v>13.146739130434783</v>
      </c>
      <c r="R527" s="6">
        <f>SUM(NonNurse[[#This Row],[Qualified Activities Professional Hours]],NonNurse[[#This Row],[Other Activities Professional Hours]])/NonNurse[[#This Row],[MDS Census]]</f>
        <v>0.11896331267827284</v>
      </c>
      <c r="S527" s="6">
        <v>5.6571739130434766</v>
      </c>
      <c r="T527" s="6">
        <v>10.217717391304344</v>
      </c>
      <c r="U527" s="6">
        <v>0</v>
      </c>
      <c r="V527" s="6">
        <f>SUM(NonNurse[[#This Row],[Occupational Therapist Hours]],NonNurse[[#This Row],[OT Assistant Hours]],NonNurse[[#This Row],[OT Aide Hours]])/NonNurse[[#This Row],[MDS Census]]</f>
        <v>0.14365004426084385</v>
      </c>
      <c r="W527" s="6">
        <v>5.1244565217391322</v>
      </c>
      <c r="X527" s="6">
        <v>9.9305434782608728</v>
      </c>
      <c r="Y527" s="6">
        <v>0</v>
      </c>
      <c r="Z527" s="6">
        <f>SUM(NonNurse[[#This Row],[Physical Therapist (PT) Hours]],NonNurse[[#This Row],[PT Assistant Hours]],NonNurse[[#This Row],[PT Aide Hours]])/NonNurse[[#This Row],[MDS Census]]</f>
        <v>0.13623094324776241</v>
      </c>
      <c r="AA527" s="6">
        <v>0</v>
      </c>
      <c r="AB527" s="6">
        <v>5.2608695652173916</v>
      </c>
      <c r="AC527" s="6">
        <v>0</v>
      </c>
      <c r="AD527" s="6">
        <v>0</v>
      </c>
      <c r="AE527" s="6">
        <v>0</v>
      </c>
      <c r="AF527" s="6">
        <v>0</v>
      </c>
      <c r="AG527" s="6">
        <v>0</v>
      </c>
      <c r="AH527" s="1">
        <v>395904</v>
      </c>
      <c r="AI527">
        <v>3</v>
      </c>
    </row>
    <row r="528" spans="1:35" x14ac:dyDescent="0.25">
      <c r="A528" t="s">
        <v>721</v>
      </c>
      <c r="B528" t="s">
        <v>404</v>
      </c>
      <c r="C528" t="s">
        <v>813</v>
      </c>
      <c r="D528" t="s">
        <v>755</v>
      </c>
      <c r="E528" s="6">
        <v>100.92391304347827</v>
      </c>
      <c r="F528" s="6">
        <v>4.7282608695652177</v>
      </c>
      <c r="G528" s="6">
        <v>0.13043478260869565</v>
      </c>
      <c r="H528" s="6">
        <v>0</v>
      </c>
      <c r="I528" s="6">
        <v>6.7391304347826084</v>
      </c>
      <c r="J528" s="6">
        <v>0</v>
      </c>
      <c r="K528" s="6">
        <v>0</v>
      </c>
      <c r="L528" s="6">
        <v>4.2752173913043459</v>
      </c>
      <c r="M528" s="6">
        <v>9.7674999999999983</v>
      </c>
      <c r="N528" s="6">
        <v>0</v>
      </c>
      <c r="O528" s="6">
        <f>SUM(NonNurse[[#This Row],[Qualified Social Work Staff Hours]],NonNurse[[#This Row],[Other Social Work Staff Hours]])/NonNurse[[#This Row],[MDS Census]]</f>
        <v>9.6780829294561097E-2</v>
      </c>
      <c r="P528" s="6">
        <v>4.7282608695652177</v>
      </c>
      <c r="Q528" s="6">
        <v>21.172717391304349</v>
      </c>
      <c r="R528" s="6">
        <f>SUM(NonNurse[[#This Row],[Qualified Activities Professional Hours]],NonNurse[[#This Row],[Other Activities Professional Hours]])/NonNurse[[#This Row],[MDS Census]]</f>
        <v>0.25663866451265482</v>
      </c>
      <c r="S528" s="6">
        <v>4.493913043478261</v>
      </c>
      <c r="T528" s="6">
        <v>6.8983695652173909</v>
      </c>
      <c r="U528" s="6">
        <v>0</v>
      </c>
      <c r="V528" s="6">
        <f>SUM(NonNurse[[#This Row],[Occupational Therapist Hours]],NonNurse[[#This Row],[OT Assistant Hours]],NonNurse[[#This Row],[OT Aide Hours]])/NonNurse[[#This Row],[MDS Census]]</f>
        <v>0.11287991383952611</v>
      </c>
      <c r="W528" s="6">
        <v>5.1809782608695665</v>
      </c>
      <c r="X528" s="6">
        <v>4.5071739130434789</v>
      </c>
      <c r="Y528" s="6">
        <v>0.91304347826086951</v>
      </c>
      <c r="Z528" s="6">
        <f>SUM(NonNurse[[#This Row],[Physical Therapist (PT) Hours]],NonNurse[[#This Row],[PT Assistant Hours]],NonNurse[[#This Row],[PT Aide Hours]])/NonNurse[[#This Row],[MDS Census]]</f>
        <v>0.10504146472805602</v>
      </c>
      <c r="AA528" s="6">
        <v>0</v>
      </c>
      <c r="AB528" s="6">
        <v>0</v>
      </c>
      <c r="AC528" s="6">
        <v>0</v>
      </c>
      <c r="AD528" s="6">
        <v>0</v>
      </c>
      <c r="AE528" s="6">
        <v>0</v>
      </c>
      <c r="AF528" s="6">
        <v>0</v>
      </c>
      <c r="AG528" s="6">
        <v>0</v>
      </c>
      <c r="AH528" s="1">
        <v>395677</v>
      </c>
      <c r="AI528">
        <v>3</v>
      </c>
    </row>
    <row r="529" spans="1:35" x14ac:dyDescent="0.25">
      <c r="A529" t="s">
        <v>721</v>
      </c>
      <c r="B529" t="s">
        <v>97</v>
      </c>
      <c r="C529" t="s">
        <v>909</v>
      </c>
      <c r="D529" t="s">
        <v>763</v>
      </c>
      <c r="E529" s="6">
        <v>102.17391304347827</v>
      </c>
      <c r="F529" s="6">
        <v>5.3532608695652177</v>
      </c>
      <c r="G529" s="6">
        <v>0</v>
      </c>
      <c r="H529" s="6">
        <v>0</v>
      </c>
      <c r="I529" s="6">
        <v>5.0434782608695654</v>
      </c>
      <c r="J529" s="6">
        <v>0</v>
      </c>
      <c r="K529" s="6">
        <v>0</v>
      </c>
      <c r="L529" s="6">
        <v>4.4809782608695654</v>
      </c>
      <c r="M529" s="6">
        <v>11.221413043478258</v>
      </c>
      <c r="N529" s="6">
        <v>0</v>
      </c>
      <c r="O529" s="6">
        <f>SUM(NonNurse[[#This Row],[Qualified Social Work Staff Hours]],NonNurse[[#This Row],[Other Social Work Staff Hours]])/NonNurse[[#This Row],[MDS Census]]</f>
        <v>0.10982659574468082</v>
      </c>
      <c r="P529" s="6">
        <v>4.9673913043478262</v>
      </c>
      <c r="Q529" s="6">
        <v>21.568369565217392</v>
      </c>
      <c r="R529" s="6">
        <f>SUM(NonNurse[[#This Row],[Qualified Activities Professional Hours]],NonNurse[[#This Row],[Other Activities Professional Hours]])/NonNurse[[#This Row],[MDS Census]]</f>
        <v>0.25971170212765954</v>
      </c>
      <c r="S529" s="6">
        <v>4.9211956521739131</v>
      </c>
      <c r="T529" s="6">
        <v>3.3858695652173911</v>
      </c>
      <c r="U529" s="6">
        <v>0</v>
      </c>
      <c r="V529" s="6">
        <f>SUM(NonNurse[[#This Row],[Occupational Therapist Hours]],NonNurse[[#This Row],[OT Assistant Hours]],NonNurse[[#This Row],[OT Aide Hours]])/NonNurse[[#This Row],[MDS Census]]</f>
        <v>8.1303191489361701E-2</v>
      </c>
      <c r="W529" s="6">
        <v>5.1875</v>
      </c>
      <c r="X529" s="6">
        <v>7.2744565217391308</v>
      </c>
      <c r="Y529" s="6">
        <v>0</v>
      </c>
      <c r="Z529" s="6">
        <f>SUM(NonNurse[[#This Row],[Physical Therapist (PT) Hours]],NonNurse[[#This Row],[PT Assistant Hours]],NonNurse[[#This Row],[PT Aide Hours]])/NonNurse[[#This Row],[MDS Census]]</f>
        <v>0.12196808510638298</v>
      </c>
      <c r="AA529" s="6">
        <v>0</v>
      </c>
      <c r="AB529" s="6">
        <v>0</v>
      </c>
      <c r="AC529" s="6">
        <v>0</v>
      </c>
      <c r="AD529" s="6">
        <v>6.2268478260869564</v>
      </c>
      <c r="AE529" s="6">
        <v>4.2826086956521738</v>
      </c>
      <c r="AF529" s="6">
        <v>0</v>
      </c>
      <c r="AG529" s="6">
        <v>0</v>
      </c>
      <c r="AH529" s="1">
        <v>395206</v>
      </c>
      <c r="AI529">
        <v>3</v>
      </c>
    </row>
    <row r="530" spans="1:35" x14ac:dyDescent="0.25">
      <c r="A530" t="s">
        <v>721</v>
      </c>
      <c r="B530" t="s">
        <v>198</v>
      </c>
      <c r="C530" t="s">
        <v>992</v>
      </c>
      <c r="D530" t="s">
        <v>736</v>
      </c>
      <c r="E530" s="6">
        <v>127.73913043478261</v>
      </c>
      <c r="F530" s="6">
        <v>5.7391304347826084</v>
      </c>
      <c r="G530" s="6">
        <v>0.21467391304347827</v>
      </c>
      <c r="H530" s="6">
        <v>0.85326086956521707</v>
      </c>
      <c r="I530" s="6">
        <v>5.2173913043478262</v>
      </c>
      <c r="J530" s="6">
        <v>0</v>
      </c>
      <c r="K530" s="6">
        <v>0</v>
      </c>
      <c r="L530" s="6">
        <v>3.5642391304347836</v>
      </c>
      <c r="M530" s="6">
        <v>16</v>
      </c>
      <c r="N530" s="6">
        <v>0</v>
      </c>
      <c r="O530" s="6">
        <f>SUM(NonNurse[[#This Row],[Qualified Social Work Staff Hours]],NonNurse[[#This Row],[Other Social Work Staff Hours]])/NonNurse[[#This Row],[MDS Census]]</f>
        <v>0.12525527569775358</v>
      </c>
      <c r="P530" s="6">
        <v>19.907608695652176</v>
      </c>
      <c r="Q530" s="6">
        <v>4.6657608695652177</v>
      </c>
      <c r="R530" s="6">
        <f>SUM(NonNurse[[#This Row],[Qualified Activities Professional Hours]],NonNurse[[#This Row],[Other Activities Professional Hours]])/NonNurse[[#This Row],[MDS Census]]</f>
        <v>0.19237151123213073</v>
      </c>
      <c r="S530" s="6">
        <v>11.6070652173913</v>
      </c>
      <c r="T530" s="6">
        <v>7.4220652173913058</v>
      </c>
      <c r="U530" s="6">
        <v>0</v>
      </c>
      <c r="V530" s="6">
        <f>SUM(NonNurse[[#This Row],[Occupational Therapist Hours]],NonNurse[[#This Row],[OT Assistant Hours]],NonNurse[[#This Row],[OT Aide Hours]])/NonNurse[[#This Row],[MDS Census]]</f>
        <v>0.14896868618107553</v>
      </c>
      <c r="W530" s="6">
        <v>9.6789130434782624</v>
      </c>
      <c r="X530" s="6">
        <v>14.861086956521735</v>
      </c>
      <c r="Y530" s="6">
        <v>0</v>
      </c>
      <c r="Z530" s="6">
        <f>SUM(NonNurse[[#This Row],[Physical Therapist (PT) Hours]],NonNurse[[#This Row],[PT Assistant Hours]],NonNurse[[#This Row],[PT Aide Hours]])/NonNurse[[#This Row],[MDS Census]]</f>
        <v>0.19211027910142953</v>
      </c>
      <c r="AA530" s="6">
        <v>0</v>
      </c>
      <c r="AB530" s="6">
        <v>0</v>
      </c>
      <c r="AC530" s="6">
        <v>0</v>
      </c>
      <c r="AD530" s="6">
        <v>0</v>
      </c>
      <c r="AE530" s="6">
        <v>0</v>
      </c>
      <c r="AF530" s="6">
        <v>0</v>
      </c>
      <c r="AG530" s="6">
        <v>0</v>
      </c>
      <c r="AH530" s="1">
        <v>395380</v>
      </c>
      <c r="AI530">
        <v>3</v>
      </c>
    </row>
    <row r="531" spans="1:35" x14ac:dyDescent="0.25">
      <c r="A531" t="s">
        <v>721</v>
      </c>
      <c r="B531" t="s">
        <v>58</v>
      </c>
      <c r="C531" t="s">
        <v>895</v>
      </c>
      <c r="D531" t="s">
        <v>750</v>
      </c>
      <c r="E531" s="6">
        <v>79.902173913043484</v>
      </c>
      <c r="F531" s="6">
        <v>5.3913043478260869</v>
      </c>
      <c r="G531" s="6">
        <v>0</v>
      </c>
      <c r="H531" s="6">
        <v>0.40217391304347827</v>
      </c>
      <c r="I531" s="6">
        <v>0</v>
      </c>
      <c r="J531" s="6">
        <v>0</v>
      </c>
      <c r="K531" s="6">
        <v>0</v>
      </c>
      <c r="L531" s="6">
        <v>4.5815217391304346</v>
      </c>
      <c r="M531" s="6">
        <v>1.1086956521739131</v>
      </c>
      <c r="N531" s="6">
        <v>0</v>
      </c>
      <c r="O531" s="6">
        <f>SUM(NonNurse[[#This Row],[Qualified Social Work Staff Hours]],NonNurse[[#This Row],[Other Social Work Staff Hours]])/NonNurse[[#This Row],[MDS Census]]</f>
        <v>1.3875663175078221E-2</v>
      </c>
      <c r="P531" s="6">
        <v>0</v>
      </c>
      <c r="Q531" s="6">
        <v>18.315217391304348</v>
      </c>
      <c r="R531" s="6">
        <f>SUM(NonNurse[[#This Row],[Qualified Activities Professional Hours]],NonNurse[[#This Row],[Other Activities Professional Hours]])/NonNurse[[#This Row],[MDS Census]]</f>
        <v>0.22922051421575293</v>
      </c>
      <c r="S531" s="6">
        <v>10.290760869565217</v>
      </c>
      <c r="T531" s="6">
        <v>11.581521739130435</v>
      </c>
      <c r="U531" s="6">
        <v>0</v>
      </c>
      <c r="V531" s="6">
        <f>SUM(NonNurse[[#This Row],[Occupational Therapist Hours]],NonNurse[[#This Row],[OT Assistant Hours]],NonNurse[[#This Row],[OT Aide Hours]])/NonNurse[[#This Row],[MDS Census]]</f>
        <v>0.27373826690246222</v>
      </c>
      <c r="W531" s="6">
        <v>5.822826086956522</v>
      </c>
      <c r="X531" s="6">
        <v>10.741847826086957</v>
      </c>
      <c r="Y531" s="6">
        <v>0</v>
      </c>
      <c r="Z531" s="6">
        <f>SUM(NonNurse[[#This Row],[Physical Therapist (PT) Hours]],NonNurse[[#This Row],[PT Assistant Hours]],NonNurse[[#This Row],[PT Aide Hours]])/NonNurse[[#This Row],[MDS Census]]</f>
        <v>0.20731193034961229</v>
      </c>
      <c r="AA531" s="6">
        <v>0</v>
      </c>
      <c r="AB531" s="6">
        <v>0</v>
      </c>
      <c r="AC531" s="6">
        <v>0</v>
      </c>
      <c r="AD531" s="6">
        <v>0</v>
      </c>
      <c r="AE531" s="6">
        <v>0</v>
      </c>
      <c r="AF531" s="6">
        <v>0</v>
      </c>
      <c r="AG531" s="6">
        <v>0</v>
      </c>
      <c r="AH531" s="1">
        <v>395101</v>
      </c>
      <c r="AI531">
        <v>3</v>
      </c>
    </row>
    <row r="532" spans="1:35" x14ac:dyDescent="0.25">
      <c r="A532" t="s">
        <v>721</v>
      </c>
      <c r="B532" t="s">
        <v>150</v>
      </c>
      <c r="C532" t="s">
        <v>967</v>
      </c>
      <c r="D532" t="s">
        <v>786</v>
      </c>
      <c r="E532" s="6">
        <v>41.989130434782609</v>
      </c>
      <c r="F532" s="6">
        <v>5.0434782608695654</v>
      </c>
      <c r="G532" s="6">
        <v>0</v>
      </c>
      <c r="H532" s="6">
        <v>0.20652173913043478</v>
      </c>
      <c r="I532" s="6">
        <v>0</v>
      </c>
      <c r="J532" s="6">
        <v>0</v>
      </c>
      <c r="K532" s="6">
        <v>0</v>
      </c>
      <c r="L532" s="6">
        <v>5.1040217391304354</v>
      </c>
      <c r="M532" s="6">
        <v>4.9565217391304346</v>
      </c>
      <c r="N532" s="6">
        <v>0</v>
      </c>
      <c r="O532" s="6">
        <f>SUM(NonNurse[[#This Row],[Qualified Social Work Staff Hours]],NonNurse[[#This Row],[Other Social Work Staff Hours]])/NonNurse[[#This Row],[MDS Census]]</f>
        <v>0.11804297178358789</v>
      </c>
      <c r="P532" s="6">
        <v>5.1304347826086953</v>
      </c>
      <c r="Q532" s="6">
        <v>3.9836956521739131</v>
      </c>
      <c r="R532" s="6">
        <f>SUM(NonNurse[[#This Row],[Qualified Activities Professional Hours]],NonNurse[[#This Row],[Other Activities Professional Hours]])/NonNurse[[#This Row],[MDS Census]]</f>
        <v>0.21705928035205799</v>
      </c>
      <c r="S532" s="6">
        <v>4.8615217391304348</v>
      </c>
      <c r="T532" s="6">
        <v>0</v>
      </c>
      <c r="U532" s="6">
        <v>0</v>
      </c>
      <c r="V532" s="6">
        <f>SUM(NonNurse[[#This Row],[Occupational Therapist Hours]],NonNurse[[#This Row],[OT Assistant Hours]],NonNurse[[#This Row],[OT Aide Hours]])/NonNurse[[#This Row],[MDS Census]]</f>
        <v>0.11578048149106912</v>
      </c>
      <c r="W532" s="6">
        <v>5.9293478260869561</v>
      </c>
      <c r="X532" s="6">
        <v>2.3854347826086961</v>
      </c>
      <c r="Y532" s="6">
        <v>0</v>
      </c>
      <c r="Z532" s="6">
        <f>SUM(NonNurse[[#This Row],[Physical Therapist (PT) Hours]],NonNurse[[#This Row],[PT Assistant Hours]],NonNurse[[#This Row],[PT Aide Hours]])/NonNurse[[#This Row],[MDS Census]]</f>
        <v>0.19802226249029251</v>
      </c>
      <c r="AA532" s="6">
        <v>0</v>
      </c>
      <c r="AB532" s="6">
        <v>0</v>
      </c>
      <c r="AC532" s="6">
        <v>0</v>
      </c>
      <c r="AD532" s="6">
        <v>0</v>
      </c>
      <c r="AE532" s="6">
        <v>0</v>
      </c>
      <c r="AF532" s="6">
        <v>0</v>
      </c>
      <c r="AG532" s="6">
        <v>0</v>
      </c>
      <c r="AH532" s="1">
        <v>395313</v>
      </c>
      <c r="AI532">
        <v>3</v>
      </c>
    </row>
    <row r="533" spans="1:35" x14ac:dyDescent="0.25">
      <c r="A533" t="s">
        <v>721</v>
      </c>
      <c r="B533" t="s">
        <v>512</v>
      </c>
      <c r="C533" t="s">
        <v>947</v>
      </c>
      <c r="D533" t="s">
        <v>784</v>
      </c>
      <c r="E533" s="6">
        <v>142.65217391304347</v>
      </c>
      <c r="F533" s="6">
        <v>5.2173913043478262</v>
      </c>
      <c r="G533" s="6">
        <v>0</v>
      </c>
      <c r="H533" s="6">
        <v>0</v>
      </c>
      <c r="I533" s="6">
        <v>0</v>
      </c>
      <c r="J533" s="6">
        <v>0</v>
      </c>
      <c r="K533" s="6">
        <v>0</v>
      </c>
      <c r="L533" s="6">
        <v>7.2298913043478255</v>
      </c>
      <c r="M533" s="6">
        <v>6.5543478260869561</v>
      </c>
      <c r="N533" s="6">
        <v>0</v>
      </c>
      <c r="O533" s="6">
        <f>SUM(NonNurse[[#This Row],[Qualified Social Work Staff Hours]],NonNurse[[#This Row],[Other Social Work Staff Hours]])/NonNurse[[#This Row],[MDS Census]]</f>
        <v>4.5946357817738495E-2</v>
      </c>
      <c r="P533" s="6">
        <v>4.0815217391304346</v>
      </c>
      <c r="Q533" s="6">
        <v>24.111413043478262</v>
      </c>
      <c r="R533" s="6">
        <f>SUM(NonNurse[[#This Row],[Qualified Activities Professional Hours]],NonNurse[[#This Row],[Other Activities Professional Hours]])/NonNurse[[#This Row],[MDS Census]]</f>
        <v>0.19763410545565377</v>
      </c>
      <c r="S533" s="6">
        <v>9.0343478260869574</v>
      </c>
      <c r="T533" s="6">
        <v>8.7638043478260901</v>
      </c>
      <c r="U533" s="6">
        <v>0</v>
      </c>
      <c r="V533" s="6">
        <f>SUM(NonNurse[[#This Row],[Occupational Therapist Hours]],NonNurse[[#This Row],[OT Assistant Hours]],NonNurse[[#This Row],[OT Aide Hours]])/NonNurse[[#This Row],[MDS Census]]</f>
        <v>0.12476607741542214</v>
      </c>
      <c r="W533" s="6">
        <v>5.1878260869565214</v>
      </c>
      <c r="X533" s="6">
        <v>15.418478260869563</v>
      </c>
      <c r="Y533" s="6">
        <v>0.73913043478260865</v>
      </c>
      <c r="Z533" s="6">
        <f>SUM(NonNurse[[#This Row],[Physical Therapist (PT) Hours]],NonNurse[[#This Row],[PT Assistant Hours]],NonNurse[[#This Row],[PT Aide Hours]])/NonNurse[[#This Row],[MDS Census]]</f>
        <v>0.14963273392258455</v>
      </c>
      <c r="AA533" s="6">
        <v>0</v>
      </c>
      <c r="AB533" s="6">
        <v>0</v>
      </c>
      <c r="AC533" s="6">
        <v>0</v>
      </c>
      <c r="AD533" s="6">
        <v>0</v>
      </c>
      <c r="AE533" s="6">
        <v>0</v>
      </c>
      <c r="AF533" s="6">
        <v>0</v>
      </c>
      <c r="AG533" s="6">
        <v>0</v>
      </c>
      <c r="AH533" s="1">
        <v>395831</v>
      </c>
      <c r="AI533">
        <v>3</v>
      </c>
    </row>
    <row r="534" spans="1:35" x14ac:dyDescent="0.25">
      <c r="A534" t="s">
        <v>721</v>
      </c>
      <c r="B534" t="s">
        <v>607</v>
      </c>
      <c r="C534" t="s">
        <v>1114</v>
      </c>
      <c r="D534" t="s">
        <v>781</v>
      </c>
      <c r="E534" s="6">
        <v>32.945652173913047</v>
      </c>
      <c r="F534" s="6">
        <v>5.9130434782608692</v>
      </c>
      <c r="G534" s="6">
        <v>0</v>
      </c>
      <c r="H534" s="6">
        <v>0.29347826086956524</v>
      </c>
      <c r="I534" s="6">
        <v>0</v>
      </c>
      <c r="J534" s="6">
        <v>0</v>
      </c>
      <c r="K534" s="6">
        <v>0</v>
      </c>
      <c r="L534" s="6">
        <v>5.2070652173913041</v>
      </c>
      <c r="M534" s="6">
        <v>6.4673913043478262</v>
      </c>
      <c r="N534" s="6">
        <v>0</v>
      </c>
      <c r="O534" s="6">
        <f>SUM(NonNurse[[#This Row],[Qualified Social Work Staff Hours]],NonNurse[[#This Row],[Other Social Work Staff Hours]])/NonNurse[[#This Row],[MDS Census]]</f>
        <v>0.19630484988452654</v>
      </c>
      <c r="P534" s="6">
        <v>5.0434782608695654</v>
      </c>
      <c r="Q534" s="6">
        <v>0</v>
      </c>
      <c r="R534" s="6">
        <f>SUM(NonNurse[[#This Row],[Qualified Activities Professional Hours]],NonNurse[[#This Row],[Other Activities Professional Hours]])/NonNurse[[#This Row],[MDS Census]]</f>
        <v>0.15308479049818541</v>
      </c>
      <c r="S534" s="6">
        <v>5.7953260869565213</v>
      </c>
      <c r="T534" s="6">
        <v>4.7561956521739122</v>
      </c>
      <c r="U534" s="6">
        <v>0</v>
      </c>
      <c r="V534" s="6">
        <f>SUM(NonNurse[[#This Row],[Occupational Therapist Hours]],NonNurse[[#This Row],[OT Assistant Hours]],NonNurse[[#This Row],[OT Aide Hours]])/NonNurse[[#This Row],[MDS Census]]</f>
        <v>0.32027053777631137</v>
      </c>
      <c r="W534" s="6">
        <v>5.5373913043478256</v>
      </c>
      <c r="X534" s="6">
        <v>4.4203260869565213</v>
      </c>
      <c r="Y534" s="6">
        <v>0</v>
      </c>
      <c r="Z534" s="6">
        <f>SUM(NonNurse[[#This Row],[Physical Therapist (PT) Hours]],NonNurse[[#This Row],[PT Assistant Hours]],NonNurse[[#This Row],[PT Aide Hours]])/NonNurse[[#This Row],[MDS Census]]</f>
        <v>0.30224678323985477</v>
      </c>
      <c r="AA534" s="6">
        <v>0</v>
      </c>
      <c r="AB534" s="6">
        <v>0</v>
      </c>
      <c r="AC534" s="6">
        <v>0</v>
      </c>
      <c r="AD534" s="6">
        <v>0</v>
      </c>
      <c r="AE534" s="6">
        <v>0</v>
      </c>
      <c r="AF534" s="6">
        <v>0</v>
      </c>
      <c r="AG534" s="6">
        <v>0</v>
      </c>
      <c r="AH534" s="1">
        <v>396035</v>
      </c>
      <c r="AI534">
        <v>3</v>
      </c>
    </row>
    <row r="535" spans="1:35" x14ac:dyDescent="0.25">
      <c r="A535" t="s">
        <v>721</v>
      </c>
      <c r="B535" t="s">
        <v>640</v>
      </c>
      <c r="C535" t="s">
        <v>915</v>
      </c>
      <c r="D535" t="s">
        <v>772</v>
      </c>
      <c r="E535" s="6">
        <v>35.565217391304351</v>
      </c>
      <c r="F535" s="6">
        <v>5.2173913043478262</v>
      </c>
      <c r="G535" s="6">
        <v>6.5217391304347824E-2</v>
      </c>
      <c r="H535" s="6">
        <v>0.14673913043478262</v>
      </c>
      <c r="I535" s="6">
        <v>1.5652173913043479</v>
      </c>
      <c r="J535" s="6">
        <v>0</v>
      </c>
      <c r="K535" s="6">
        <v>0</v>
      </c>
      <c r="L535" s="6">
        <v>1.6195652173913044</v>
      </c>
      <c r="M535" s="6">
        <v>0</v>
      </c>
      <c r="N535" s="6">
        <v>0</v>
      </c>
      <c r="O535" s="6">
        <f>SUM(NonNurse[[#This Row],[Qualified Social Work Staff Hours]],NonNurse[[#This Row],[Other Social Work Staff Hours]])/NonNurse[[#This Row],[MDS Census]]</f>
        <v>0</v>
      </c>
      <c r="P535" s="6">
        <v>5.7527173913043477</v>
      </c>
      <c r="Q535" s="6">
        <v>0.73369565217391308</v>
      </c>
      <c r="R535" s="6">
        <f>SUM(NonNurse[[#This Row],[Qualified Activities Professional Hours]],NonNurse[[#This Row],[Other Activities Professional Hours]])/NonNurse[[#This Row],[MDS Census]]</f>
        <v>0.18238080684596575</v>
      </c>
      <c r="S535" s="6">
        <v>3.5706521739130435</v>
      </c>
      <c r="T535" s="6">
        <v>2.4456521739130436E-2</v>
      </c>
      <c r="U535" s="6">
        <v>0</v>
      </c>
      <c r="V535" s="6">
        <f>SUM(NonNurse[[#This Row],[Occupational Therapist Hours]],NonNurse[[#This Row],[OT Assistant Hours]],NonNurse[[#This Row],[OT Aide Hours]])/NonNurse[[#This Row],[MDS Census]]</f>
        <v>0.10108496332518337</v>
      </c>
      <c r="W535" s="6">
        <v>2.9211956521739131</v>
      </c>
      <c r="X535" s="6">
        <v>1.8641304347826086</v>
      </c>
      <c r="Y535" s="6">
        <v>0</v>
      </c>
      <c r="Z535" s="6">
        <f>SUM(NonNurse[[#This Row],[Physical Therapist (PT) Hours]],NonNurse[[#This Row],[PT Assistant Hours]],NonNurse[[#This Row],[PT Aide Hours]])/NonNurse[[#This Row],[MDS Census]]</f>
        <v>0.13455073349633251</v>
      </c>
      <c r="AA535" s="6">
        <v>0</v>
      </c>
      <c r="AB535" s="6">
        <v>0</v>
      </c>
      <c r="AC535" s="6">
        <v>0</v>
      </c>
      <c r="AD535" s="6">
        <v>0</v>
      </c>
      <c r="AE535" s="6">
        <v>0</v>
      </c>
      <c r="AF535" s="6">
        <v>0</v>
      </c>
      <c r="AG535" s="6">
        <v>0</v>
      </c>
      <c r="AH535" s="1">
        <v>396095</v>
      </c>
      <c r="AI535">
        <v>3</v>
      </c>
    </row>
    <row r="536" spans="1:35" x14ac:dyDescent="0.25">
      <c r="A536" t="s">
        <v>721</v>
      </c>
      <c r="B536" t="s">
        <v>473</v>
      </c>
      <c r="C536" t="s">
        <v>1075</v>
      </c>
      <c r="D536" t="s">
        <v>791</v>
      </c>
      <c r="E536" s="6">
        <v>86.978260869565219</v>
      </c>
      <c r="F536" s="6">
        <v>5.7391304347826084</v>
      </c>
      <c r="G536" s="6">
        <v>0</v>
      </c>
      <c r="H536" s="6">
        <v>0</v>
      </c>
      <c r="I536" s="6">
        <v>0</v>
      </c>
      <c r="J536" s="6">
        <v>0</v>
      </c>
      <c r="K536" s="6">
        <v>0</v>
      </c>
      <c r="L536" s="6">
        <v>0.47010869565217389</v>
      </c>
      <c r="M536" s="6">
        <v>13.459565217391305</v>
      </c>
      <c r="N536" s="6">
        <v>0</v>
      </c>
      <c r="O536" s="6">
        <f>SUM(NonNurse[[#This Row],[Qualified Social Work Staff Hours]],NonNurse[[#This Row],[Other Social Work Staff Hours]])/NonNurse[[#This Row],[MDS Census]]</f>
        <v>0.15474631342164458</v>
      </c>
      <c r="P536" s="6">
        <v>14.33010869565218</v>
      </c>
      <c r="Q536" s="6">
        <v>0</v>
      </c>
      <c r="R536" s="6">
        <f>SUM(NonNurse[[#This Row],[Qualified Activities Professional Hours]],NonNurse[[#This Row],[Other Activities Professional Hours]])/NonNurse[[#This Row],[MDS Census]]</f>
        <v>0.16475506123469139</v>
      </c>
      <c r="S536" s="6">
        <v>5.3885869565217392</v>
      </c>
      <c r="T536" s="6">
        <v>5.6413043478260869</v>
      </c>
      <c r="U536" s="6">
        <v>0</v>
      </c>
      <c r="V536" s="6">
        <f>SUM(NonNurse[[#This Row],[Occupational Therapist Hours]],NonNurse[[#This Row],[OT Assistant Hours]],NonNurse[[#This Row],[OT Aide Hours]])/NonNurse[[#This Row],[MDS Census]]</f>
        <v>0.12681204698825294</v>
      </c>
      <c r="W536" s="6">
        <v>11.108695652173912</v>
      </c>
      <c r="X536" s="6">
        <v>1.9157608695652173</v>
      </c>
      <c r="Y536" s="6">
        <v>0</v>
      </c>
      <c r="Z536" s="6">
        <f>SUM(NonNurse[[#This Row],[Physical Therapist (PT) Hours]],NonNurse[[#This Row],[PT Assistant Hours]],NonNurse[[#This Row],[PT Aide Hours]])/NonNurse[[#This Row],[MDS Census]]</f>
        <v>0.14974381404648837</v>
      </c>
      <c r="AA536" s="6">
        <v>0</v>
      </c>
      <c r="AB536" s="6">
        <v>0</v>
      </c>
      <c r="AC536" s="6">
        <v>0</v>
      </c>
      <c r="AD536" s="6">
        <v>0</v>
      </c>
      <c r="AE536" s="6">
        <v>0</v>
      </c>
      <c r="AF536" s="6">
        <v>0</v>
      </c>
      <c r="AG536" s="6">
        <v>0</v>
      </c>
      <c r="AH536" s="1">
        <v>395775</v>
      </c>
      <c r="AI536">
        <v>3</v>
      </c>
    </row>
    <row r="537" spans="1:35" x14ac:dyDescent="0.25">
      <c r="A537" t="s">
        <v>721</v>
      </c>
      <c r="B537" t="s">
        <v>13</v>
      </c>
      <c r="C537" t="s">
        <v>1079</v>
      </c>
      <c r="D537" t="s">
        <v>768</v>
      </c>
      <c r="E537" s="6">
        <v>110.21739130434783</v>
      </c>
      <c r="F537" s="6">
        <v>5.0434782608695654</v>
      </c>
      <c r="G537" s="6">
        <v>0.48891304347826059</v>
      </c>
      <c r="H537" s="6">
        <v>1.0869565217391304</v>
      </c>
      <c r="I537" s="6">
        <v>4.9782608695652177</v>
      </c>
      <c r="J537" s="6">
        <v>0</v>
      </c>
      <c r="K537" s="6">
        <v>2.5867391304347827</v>
      </c>
      <c r="L537" s="6">
        <v>4.4173913043478255</v>
      </c>
      <c r="M537" s="6">
        <v>12.260869565217391</v>
      </c>
      <c r="N537" s="6">
        <v>0</v>
      </c>
      <c r="O537" s="6">
        <f>SUM(NonNurse[[#This Row],[Qualified Social Work Staff Hours]],NonNurse[[#This Row],[Other Social Work Staff Hours]])/NonNurse[[#This Row],[MDS Census]]</f>
        <v>0.11124260355029585</v>
      </c>
      <c r="P537" s="6">
        <v>5.25</v>
      </c>
      <c r="Q537" s="6">
        <v>21.021739130434774</v>
      </c>
      <c r="R537" s="6">
        <f>SUM(NonNurse[[#This Row],[Qualified Activities Professional Hours]],NonNurse[[#This Row],[Other Activities Professional Hours]])/NonNurse[[#This Row],[MDS Census]]</f>
        <v>0.23836291913214983</v>
      </c>
      <c r="S537" s="6">
        <v>11.398913043478261</v>
      </c>
      <c r="T537" s="6">
        <v>9.676086956521738</v>
      </c>
      <c r="U537" s="6">
        <v>0</v>
      </c>
      <c r="V537" s="6">
        <f>SUM(NonNurse[[#This Row],[Occupational Therapist Hours]],NonNurse[[#This Row],[OT Assistant Hours]],NonNurse[[#This Row],[OT Aide Hours]])/NonNurse[[#This Row],[MDS Census]]</f>
        <v>0.19121301775147928</v>
      </c>
      <c r="W537" s="6">
        <v>14</v>
      </c>
      <c r="X537" s="6">
        <v>9.7711956521739154</v>
      </c>
      <c r="Y537" s="6">
        <v>4.3695652173913047</v>
      </c>
      <c r="Z537" s="6">
        <f>SUM(NonNurse[[#This Row],[Physical Therapist (PT) Hours]],NonNurse[[#This Row],[PT Assistant Hours]],NonNurse[[#This Row],[PT Aide Hours]])/NonNurse[[#This Row],[MDS Census]]</f>
        <v>0.25532051282051282</v>
      </c>
      <c r="AA537" s="6">
        <v>0</v>
      </c>
      <c r="AB537" s="6">
        <v>0</v>
      </c>
      <c r="AC537" s="6">
        <v>0</v>
      </c>
      <c r="AD537" s="6">
        <v>0</v>
      </c>
      <c r="AE537" s="6">
        <v>0</v>
      </c>
      <c r="AF537" s="6">
        <v>0</v>
      </c>
      <c r="AG537" s="6">
        <v>0</v>
      </c>
      <c r="AH537" s="1">
        <v>395790</v>
      </c>
      <c r="AI537">
        <v>3</v>
      </c>
    </row>
    <row r="538" spans="1:35" x14ac:dyDescent="0.25">
      <c r="A538" t="s">
        <v>721</v>
      </c>
      <c r="B538" t="s">
        <v>616</v>
      </c>
      <c r="C538" t="s">
        <v>1099</v>
      </c>
      <c r="D538" t="s">
        <v>784</v>
      </c>
      <c r="E538" s="6">
        <v>96.456521739130437</v>
      </c>
      <c r="F538" s="6">
        <v>5.5652173913043477</v>
      </c>
      <c r="G538" s="6">
        <v>8.1521739130434784E-2</v>
      </c>
      <c r="H538" s="6">
        <v>0.51086956521739135</v>
      </c>
      <c r="I538" s="6">
        <v>0</v>
      </c>
      <c r="J538" s="6">
        <v>0</v>
      </c>
      <c r="K538" s="6">
        <v>0</v>
      </c>
      <c r="L538" s="6">
        <v>5.067608695652174</v>
      </c>
      <c r="M538" s="6">
        <v>5.0434782608695654</v>
      </c>
      <c r="N538" s="6">
        <v>0</v>
      </c>
      <c r="O538" s="6">
        <f>SUM(NonNurse[[#This Row],[Qualified Social Work Staff Hours]],NonNurse[[#This Row],[Other Social Work Staff Hours]])/NonNurse[[#This Row],[MDS Census]]</f>
        <v>5.2287581699346407E-2</v>
      </c>
      <c r="P538" s="6">
        <v>0</v>
      </c>
      <c r="Q538" s="6">
        <v>17.489130434782609</v>
      </c>
      <c r="R538" s="6">
        <f>SUM(NonNurse[[#This Row],[Qualified Activities Professional Hours]],NonNurse[[#This Row],[Other Activities Professional Hours]])/NonNurse[[#This Row],[MDS Census]]</f>
        <v>0.18131620464277665</v>
      </c>
      <c r="S538" s="6">
        <v>5.9388043478260872</v>
      </c>
      <c r="T538" s="6">
        <v>8.8566304347826073</v>
      </c>
      <c r="U538" s="6">
        <v>0</v>
      </c>
      <c r="V538" s="6">
        <f>SUM(NonNurse[[#This Row],[Occupational Therapist Hours]],NonNurse[[#This Row],[OT Assistant Hours]],NonNurse[[#This Row],[OT Aide Hours]])/NonNurse[[#This Row],[MDS Census]]</f>
        <v>0.15338967771016451</v>
      </c>
      <c r="W538" s="6">
        <v>5.7032608695652183</v>
      </c>
      <c r="X538" s="6">
        <v>13.228260869565217</v>
      </c>
      <c r="Y538" s="6">
        <v>0</v>
      </c>
      <c r="Z538" s="6">
        <f>SUM(NonNurse[[#This Row],[Physical Therapist (PT) Hours]],NonNurse[[#This Row],[PT Assistant Hours]],NonNurse[[#This Row],[PT Aide Hours]])/NonNurse[[#This Row],[MDS Census]]</f>
        <v>0.19627000225377508</v>
      </c>
      <c r="AA538" s="6">
        <v>0</v>
      </c>
      <c r="AB538" s="6">
        <v>0</v>
      </c>
      <c r="AC538" s="6">
        <v>0</v>
      </c>
      <c r="AD538" s="6">
        <v>0</v>
      </c>
      <c r="AE538" s="6">
        <v>0</v>
      </c>
      <c r="AF538" s="6">
        <v>0</v>
      </c>
      <c r="AG538" s="6">
        <v>0</v>
      </c>
      <c r="AH538" s="1">
        <v>396063</v>
      </c>
      <c r="AI538">
        <v>3</v>
      </c>
    </row>
    <row r="539" spans="1:35" x14ac:dyDescent="0.25">
      <c r="A539" t="s">
        <v>721</v>
      </c>
      <c r="B539" t="s">
        <v>320</v>
      </c>
      <c r="C539" t="s">
        <v>841</v>
      </c>
      <c r="D539" t="s">
        <v>784</v>
      </c>
      <c r="E539" s="6">
        <v>88.641304347826093</v>
      </c>
      <c r="F539" s="6">
        <v>5.3043478260869561</v>
      </c>
      <c r="G539" s="6">
        <v>0.40217391304347827</v>
      </c>
      <c r="H539" s="6">
        <v>0.78260869565217395</v>
      </c>
      <c r="I539" s="6">
        <v>2.097826086956522</v>
      </c>
      <c r="J539" s="6">
        <v>0</v>
      </c>
      <c r="K539" s="6">
        <v>0</v>
      </c>
      <c r="L539" s="6">
        <v>4.994891304347826</v>
      </c>
      <c r="M539" s="6">
        <v>0</v>
      </c>
      <c r="N539" s="6">
        <v>0</v>
      </c>
      <c r="O539" s="6">
        <f>SUM(NonNurse[[#This Row],[Qualified Social Work Staff Hours]],NonNurse[[#This Row],[Other Social Work Staff Hours]])/NonNurse[[#This Row],[MDS Census]]</f>
        <v>0</v>
      </c>
      <c r="P539" s="6">
        <v>0</v>
      </c>
      <c r="Q539" s="6">
        <v>0</v>
      </c>
      <c r="R539" s="6">
        <f>SUM(NonNurse[[#This Row],[Qualified Activities Professional Hours]],NonNurse[[#This Row],[Other Activities Professional Hours]])/NonNurse[[#This Row],[MDS Census]]</f>
        <v>0</v>
      </c>
      <c r="S539" s="6">
        <v>5.0239130434782613</v>
      </c>
      <c r="T539" s="6">
        <v>5.47</v>
      </c>
      <c r="U539" s="6">
        <v>0</v>
      </c>
      <c r="V539" s="6">
        <f>SUM(NonNurse[[#This Row],[Occupational Therapist Hours]],NonNurse[[#This Row],[OT Assistant Hours]],NonNurse[[#This Row],[OT Aide Hours]])/NonNurse[[#This Row],[MDS Census]]</f>
        <v>0.1183862660944206</v>
      </c>
      <c r="W539" s="6">
        <v>4.473152173913042</v>
      </c>
      <c r="X539" s="6">
        <v>8.0766304347826079</v>
      </c>
      <c r="Y539" s="6">
        <v>0</v>
      </c>
      <c r="Z539" s="6">
        <f>SUM(NonNurse[[#This Row],[Physical Therapist (PT) Hours]],NonNurse[[#This Row],[PT Assistant Hours]],NonNurse[[#This Row],[PT Aide Hours]])/NonNurse[[#This Row],[MDS Census]]</f>
        <v>0.14157939914163087</v>
      </c>
      <c r="AA539" s="6">
        <v>0</v>
      </c>
      <c r="AB539" s="6">
        <v>0</v>
      </c>
      <c r="AC539" s="6">
        <v>0</v>
      </c>
      <c r="AD539" s="6">
        <v>0</v>
      </c>
      <c r="AE539" s="6">
        <v>0</v>
      </c>
      <c r="AF539" s="6">
        <v>0</v>
      </c>
      <c r="AG539" s="6">
        <v>0</v>
      </c>
      <c r="AH539" s="1">
        <v>395556</v>
      </c>
      <c r="AI539">
        <v>3</v>
      </c>
    </row>
    <row r="540" spans="1:35" x14ac:dyDescent="0.25">
      <c r="A540" t="s">
        <v>721</v>
      </c>
      <c r="B540" t="s">
        <v>645</v>
      </c>
      <c r="C540" t="s">
        <v>937</v>
      </c>
      <c r="D540" t="s">
        <v>739</v>
      </c>
      <c r="E540" s="6">
        <v>29.184782608695652</v>
      </c>
      <c r="F540" s="6">
        <v>0</v>
      </c>
      <c r="G540" s="6">
        <v>0.14130434782608695</v>
      </c>
      <c r="H540" s="6">
        <v>0</v>
      </c>
      <c r="I540" s="6">
        <v>0</v>
      </c>
      <c r="J540" s="6">
        <v>0</v>
      </c>
      <c r="K540" s="6">
        <v>0.77717391304347827</v>
      </c>
      <c r="L540" s="6">
        <v>0.64130434782608692</v>
      </c>
      <c r="M540" s="6">
        <v>5.0434782608695654</v>
      </c>
      <c r="N540" s="6">
        <v>0</v>
      </c>
      <c r="O540" s="6">
        <f>SUM(NonNurse[[#This Row],[Qualified Social Work Staff Hours]],NonNurse[[#This Row],[Other Social Work Staff Hours]])/NonNurse[[#This Row],[MDS Census]]</f>
        <v>0.17281191806331472</v>
      </c>
      <c r="P540" s="6">
        <v>1.173913043478261</v>
      </c>
      <c r="Q540" s="6">
        <v>2.25</v>
      </c>
      <c r="R540" s="6">
        <f>SUM(NonNurse[[#This Row],[Qualified Activities Professional Hours]],NonNurse[[#This Row],[Other Activities Professional Hours]])/NonNurse[[#This Row],[MDS Census]]</f>
        <v>0.11731843575418995</v>
      </c>
      <c r="S540" s="6">
        <v>0.45923913043478259</v>
      </c>
      <c r="T540" s="6">
        <v>2.1983695652173911</v>
      </c>
      <c r="U540" s="6">
        <v>0</v>
      </c>
      <c r="V540" s="6">
        <f>SUM(NonNurse[[#This Row],[Occupational Therapist Hours]],NonNurse[[#This Row],[OT Assistant Hours]],NonNurse[[#This Row],[OT Aide Hours]])/NonNurse[[#This Row],[MDS Census]]</f>
        <v>9.1061452513966482E-2</v>
      </c>
      <c r="W540" s="6">
        <v>0.65217391304347827</v>
      </c>
      <c r="X540" s="6">
        <v>2.0815217391304346</v>
      </c>
      <c r="Y540" s="6">
        <v>0</v>
      </c>
      <c r="Z540" s="6">
        <f>SUM(NonNurse[[#This Row],[Physical Therapist (PT) Hours]],NonNurse[[#This Row],[PT Assistant Hours]],NonNurse[[#This Row],[PT Aide Hours]])/NonNurse[[#This Row],[MDS Census]]</f>
        <v>9.3668528864059589E-2</v>
      </c>
      <c r="AA540" s="6">
        <v>0</v>
      </c>
      <c r="AB540" s="6">
        <v>2.5217391304347827</v>
      </c>
      <c r="AC540" s="6">
        <v>0</v>
      </c>
      <c r="AD540" s="6">
        <v>0</v>
      </c>
      <c r="AE540" s="6">
        <v>0</v>
      </c>
      <c r="AF540" s="6">
        <v>0</v>
      </c>
      <c r="AG540" s="6">
        <v>5.434782608695652E-2</v>
      </c>
      <c r="AH540" s="1">
        <v>396105</v>
      </c>
      <c r="AI540">
        <v>3</v>
      </c>
    </row>
    <row r="541" spans="1:35" x14ac:dyDescent="0.25">
      <c r="A541" t="s">
        <v>721</v>
      </c>
      <c r="B541" t="s">
        <v>315</v>
      </c>
      <c r="C541" t="s">
        <v>1035</v>
      </c>
      <c r="D541" t="s">
        <v>741</v>
      </c>
      <c r="E541" s="6">
        <v>40.923913043478258</v>
      </c>
      <c r="F541" s="6">
        <v>5.3043478260869561</v>
      </c>
      <c r="G541" s="6">
        <v>0.56521739130434778</v>
      </c>
      <c r="H541" s="6">
        <v>0.63043478260869568</v>
      </c>
      <c r="I541" s="6">
        <v>2.7826086956521738</v>
      </c>
      <c r="J541" s="6">
        <v>0</v>
      </c>
      <c r="K541" s="6">
        <v>0</v>
      </c>
      <c r="L541" s="6">
        <v>2.3815217391304353</v>
      </c>
      <c r="M541" s="6">
        <v>4.6956521739130439</v>
      </c>
      <c r="N541" s="6">
        <v>0</v>
      </c>
      <c r="O541" s="6">
        <f>SUM(NonNurse[[#This Row],[Qualified Social Work Staff Hours]],NonNurse[[#This Row],[Other Social Work Staff Hours]])/NonNurse[[#This Row],[MDS Census]]</f>
        <v>0.11474103585657372</v>
      </c>
      <c r="P541" s="6">
        <v>0</v>
      </c>
      <c r="Q541" s="6">
        <v>18.992391304347819</v>
      </c>
      <c r="R541" s="6">
        <f>SUM(NonNurse[[#This Row],[Qualified Activities Professional Hours]],NonNurse[[#This Row],[Other Activities Professional Hours]])/NonNurse[[#This Row],[MDS Census]]</f>
        <v>0.464090305444887</v>
      </c>
      <c r="S541" s="6">
        <v>3.1923913043478258</v>
      </c>
      <c r="T541" s="6">
        <v>3.7902173913043478</v>
      </c>
      <c r="U541" s="6">
        <v>0</v>
      </c>
      <c r="V541" s="6">
        <f>SUM(NonNurse[[#This Row],[Occupational Therapist Hours]],NonNurse[[#This Row],[OT Assistant Hours]],NonNurse[[#This Row],[OT Aide Hours]])/NonNurse[[#This Row],[MDS Census]]</f>
        <v>0.17062416998671978</v>
      </c>
      <c r="W541" s="6">
        <v>4.642391304347826</v>
      </c>
      <c r="X541" s="6">
        <v>3.2358695652173912</v>
      </c>
      <c r="Y541" s="6">
        <v>5.1739130434782608</v>
      </c>
      <c r="Z541" s="6">
        <f>SUM(NonNurse[[#This Row],[Physical Therapist (PT) Hours]],NonNurse[[#This Row],[PT Assistant Hours]],NonNurse[[#This Row],[PT Aide Hours]])/NonNurse[[#This Row],[MDS Census]]</f>
        <v>0.31893758300132807</v>
      </c>
      <c r="AA541" s="6">
        <v>0</v>
      </c>
      <c r="AB541" s="6">
        <v>4.7826086956521738</v>
      </c>
      <c r="AC541" s="6">
        <v>0</v>
      </c>
      <c r="AD541" s="6">
        <v>0</v>
      </c>
      <c r="AE541" s="6">
        <v>0</v>
      </c>
      <c r="AF541" s="6">
        <v>0</v>
      </c>
      <c r="AG541" s="6">
        <v>0</v>
      </c>
      <c r="AH541" s="1">
        <v>395549</v>
      </c>
      <c r="AI541">
        <v>3</v>
      </c>
    </row>
    <row r="542" spans="1:35" x14ac:dyDescent="0.25">
      <c r="A542" t="s">
        <v>721</v>
      </c>
      <c r="B542" t="s">
        <v>358</v>
      </c>
      <c r="C542" t="s">
        <v>1047</v>
      </c>
      <c r="D542" t="s">
        <v>796</v>
      </c>
      <c r="E542" s="6">
        <v>93.586956521739125</v>
      </c>
      <c r="F542" s="6">
        <v>4.8695652173913047</v>
      </c>
      <c r="G542" s="6">
        <v>0.89673913043478259</v>
      </c>
      <c r="H542" s="6">
        <v>0.36684782608695654</v>
      </c>
      <c r="I542" s="6">
        <v>1.1956521739130435</v>
      </c>
      <c r="J542" s="6">
        <v>0</v>
      </c>
      <c r="K542" s="6">
        <v>0</v>
      </c>
      <c r="L542" s="6">
        <v>11.832608695652171</v>
      </c>
      <c r="M542" s="6">
        <v>4.7663043478260869</v>
      </c>
      <c r="N542" s="6">
        <v>0</v>
      </c>
      <c r="O542" s="6">
        <f>SUM(NonNurse[[#This Row],[Qualified Social Work Staff Hours]],NonNurse[[#This Row],[Other Social Work Staff Hours]])/NonNurse[[#This Row],[MDS Census]]</f>
        <v>5.0929152148664343E-2</v>
      </c>
      <c r="P542" s="6">
        <v>5.0434782608695654</v>
      </c>
      <c r="Q542" s="6">
        <v>5.3885869565217392</v>
      </c>
      <c r="R542" s="6">
        <f>SUM(NonNurse[[#This Row],[Qualified Activities Professional Hours]],NonNurse[[#This Row],[Other Activities Professional Hours]])/NonNurse[[#This Row],[MDS Census]]</f>
        <v>0.1114692218350755</v>
      </c>
      <c r="S542" s="6">
        <v>9.2835869565217415</v>
      </c>
      <c r="T542" s="6">
        <v>10.946195652173913</v>
      </c>
      <c r="U542" s="6">
        <v>0</v>
      </c>
      <c r="V542" s="6">
        <f>SUM(NonNurse[[#This Row],[Occupational Therapist Hours]],NonNurse[[#This Row],[OT Assistant Hours]],NonNurse[[#This Row],[OT Aide Hours]])/NonNurse[[#This Row],[MDS Census]]</f>
        <v>0.21616027874564464</v>
      </c>
      <c r="W542" s="6">
        <v>3.4018478260869567</v>
      </c>
      <c r="X542" s="6">
        <v>10.162065217391307</v>
      </c>
      <c r="Y542" s="6">
        <v>0</v>
      </c>
      <c r="Z542" s="6">
        <f>SUM(NonNurse[[#This Row],[Physical Therapist (PT) Hours]],NonNurse[[#This Row],[PT Assistant Hours]],NonNurse[[#This Row],[PT Aide Hours]])/NonNurse[[#This Row],[MDS Census]]</f>
        <v>0.14493379790940772</v>
      </c>
      <c r="AA542" s="6">
        <v>0</v>
      </c>
      <c r="AB542" s="6">
        <v>0</v>
      </c>
      <c r="AC542" s="6">
        <v>0</v>
      </c>
      <c r="AD542" s="6">
        <v>0</v>
      </c>
      <c r="AE542" s="6">
        <v>0</v>
      </c>
      <c r="AF542" s="6">
        <v>0</v>
      </c>
      <c r="AG542" s="6">
        <v>0</v>
      </c>
      <c r="AH542" s="1">
        <v>395607</v>
      </c>
      <c r="AI542">
        <v>3</v>
      </c>
    </row>
    <row r="543" spans="1:35" x14ac:dyDescent="0.25">
      <c r="A543" t="s">
        <v>721</v>
      </c>
      <c r="B543" t="s">
        <v>570</v>
      </c>
      <c r="C543" t="s">
        <v>901</v>
      </c>
      <c r="D543" t="s">
        <v>734</v>
      </c>
      <c r="E543" s="6">
        <v>51.402173913043477</v>
      </c>
      <c r="F543" s="6">
        <v>4.9130434782608692</v>
      </c>
      <c r="G543" s="6">
        <v>0.70108695652173914</v>
      </c>
      <c r="H543" s="6">
        <v>0.41032608695652173</v>
      </c>
      <c r="I543" s="6">
        <v>0</v>
      </c>
      <c r="J543" s="6">
        <v>0</v>
      </c>
      <c r="K543" s="6">
        <v>0</v>
      </c>
      <c r="L543" s="6">
        <v>2.1651086956521737</v>
      </c>
      <c r="M543" s="6">
        <v>4.6847826086956523</v>
      </c>
      <c r="N543" s="6">
        <v>0</v>
      </c>
      <c r="O543" s="6">
        <f>SUM(NonNurse[[#This Row],[Qualified Social Work Staff Hours]],NonNurse[[#This Row],[Other Social Work Staff Hours]])/NonNurse[[#This Row],[MDS Census]]</f>
        <v>9.1139775851131324E-2</v>
      </c>
      <c r="P543" s="6">
        <v>4.1413043478260869</v>
      </c>
      <c r="Q543" s="6">
        <v>14.029891304347826</v>
      </c>
      <c r="R543" s="6">
        <f>SUM(NonNurse[[#This Row],[Qualified Activities Professional Hours]],NonNurse[[#This Row],[Other Activities Professional Hours]])/NonNurse[[#This Row],[MDS Census]]</f>
        <v>0.35351025586804824</v>
      </c>
      <c r="S543" s="6">
        <v>1.283586956521739</v>
      </c>
      <c r="T543" s="6">
        <v>8.8424999999999958</v>
      </c>
      <c r="U543" s="6">
        <v>0</v>
      </c>
      <c r="V543" s="6">
        <f>SUM(NonNurse[[#This Row],[Occupational Therapist Hours]],NonNurse[[#This Row],[OT Assistant Hours]],NonNurse[[#This Row],[OT Aide Hours]])/NonNurse[[#This Row],[MDS Census]]</f>
        <v>0.19699725100444063</v>
      </c>
      <c r="W543" s="6">
        <v>3.4350000000000009</v>
      </c>
      <c r="X543" s="6">
        <v>7.692065217391308</v>
      </c>
      <c r="Y543" s="6">
        <v>0</v>
      </c>
      <c r="Z543" s="6">
        <f>SUM(NonNurse[[#This Row],[Physical Therapist (PT) Hours]],NonNurse[[#This Row],[PT Assistant Hours]],NonNurse[[#This Row],[PT Aide Hours]])/NonNurse[[#This Row],[MDS Census]]</f>
        <v>0.21647071262423354</v>
      </c>
      <c r="AA543" s="6">
        <v>0</v>
      </c>
      <c r="AB543" s="6">
        <v>0</v>
      </c>
      <c r="AC543" s="6">
        <v>0</v>
      </c>
      <c r="AD543" s="6">
        <v>0</v>
      </c>
      <c r="AE543" s="6">
        <v>0</v>
      </c>
      <c r="AF543" s="6">
        <v>0</v>
      </c>
      <c r="AG543" s="6">
        <v>0.13043478260869565</v>
      </c>
      <c r="AH543" s="1">
        <v>395918</v>
      </c>
      <c r="AI543">
        <v>3</v>
      </c>
    </row>
    <row r="544" spans="1:35" x14ac:dyDescent="0.25">
      <c r="A544" t="s">
        <v>721</v>
      </c>
      <c r="B544" t="s">
        <v>210</v>
      </c>
      <c r="C544" t="s">
        <v>857</v>
      </c>
      <c r="D544" t="s">
        <v>759</v>
      </c>
      <c r="E544" s="6">
        <v>90.804347826086953</v>
      </c>
      <c r="F544" s="6">
        <v>5.6521739130434785</v>
      </c>
      <c r="G544" s="6">
        <v>0.43043478260869622</v>
      </c>
      <c r="H544" s="6">
        <v>0.11043478260869566</v>
      </c>
      <c r="I544" s="6">
        <v>1.8043478260869565</v>
      </c>
      <c r="J544" s="6">
        <v>0</v>
      </c>
      <c r="K544" s="6">
        <v>0</v>
      </c>
      <c r="L544" s="6">
        <v>3.5077173913043493</v>
      </c>
      <c r="M544" s="6">
        <v>4.4898913043478252</v>
      </c>
      <c r="N544" s="6">
        <v>5.4404347826086958</v>
      </c>
      <c r="O544" s="6">
        <f>SUM(NonNurse[[#This Row],[Qualified Social Work Staff Hours]],NonNurse[[#This Row],[Other Social Work Staff Hours]])/NonNurse[[#This Row],[MDS Census]]</f>
        <v>0.10935958822121139</v>
      </c>
      <c r="P544" s="6">
        <v>3.0709782608695644</v>
      </c>
      <c r="Q544" s="6">
        <v>10.215978260869568</v>
      </c>
      <c r="R544" s="6">
        <f>SUM(NonNurse[[#This Row],[Qualified Activities Professional Hours]],NonNurse[[#This Row],[Other Activities Professional Hours]])/NonNurse[[#This Row],[MDS Census]]</f>
        <v>0.14632511371797943</v>
      </c>
      <c r="S544" s="6">
        <v>5.2764130434782617</v>
      </c>
      <c r="T544" s="6">
        <v>9.0779347826086951</v>
      </c>
      <c r="U544" s="6">
        <v>0</v>
      </c>
      <c r="V544" s="6">
        <f>SUM(NonNurse[[#This Row],[Occupational Therapist Hours]],NonNurse[[#This Row],[OT Assistant Hours]],NonNurse[[#This Row],[OT Aide Hours]])/NonNurse[[#This Row],[MDS Census]]</f>
        <v>0.15807996169499644</v>
      </c>
      <c r="W544" s="6">
        <v>3.2169565217391303</v>
      </c>
      <c r="X544" s="6">
        <v>11.31608695652174</v>
      </c>
      <c r="Y544" s="6">
        <v>0</v>
      </c>
      <c r="Z544" s="6">
        <f>SUM(NonNurse[[#This Row],[Physical Therapist (PT) Hours]],NonNurse[[#This Row],[PT Assistant Hours]],NonNurse[[#This Row],[PT Aide Hours]])/NonNurse[[#This Row],[MDS Census]]</f>
        <v>0.16004788125448888</v>
      </c>
      <c r="AA544" s="6">
        <v>0</v>
      </c>
      <c r="AB544" s="6">
        <v>0</v>
      </c>
      <c r="AC544" s="6">
        <v>0</v>
      </c>
      <c r="AD544" s="6">
        <v>0</v>
      </c>
      <c r="AE544" s="6">
        <v>5.1086956521739131</v>
      </c>
      <c r="AF544" s="6">
        <v>0</v>
      </c>
      <c r="AG544" s="6">
        <v>0</v>
      </c>
      <c r="AH544" s="1">
        <v>395398</v>
      </c>
      <c r="AI544">
        <v>3</v>
      </c>
    </row>
    <row r="545" spans="1:35" x14ac:dyDescent="0.25">
      <c r="A545" t="s">
        <v>721</v>
      </c>
      <c r="B545" t="s">
        <v>119</v>
      </c>
      <c r="C545" t="s">
        <v>826</v>
      </c>
      <c r="D545" t="s">
        <v>767</v>
      </c>
      <c r="E545" s="6">
        <v>153.35869565217391</v>
      </c>
      <c r="F545" s="6">
        <v>3.0434782608695654</v>
      </c>
      <c r="G545" s="6">
        <v>0.36956521739130432</v>
      </c>
      <c r="H545" s="6">
        <v>0</v>
      </c>
      <c r="I545" s="6">
        <v>3.902173913043478</v>
      </c>
      <c r="J545" s="6">
        <v>0</v>
      </c>
      <c r="K545" s="6">
        <v>0</v>
      </c>
      <c r="L545" s="6">
        <v>5.3002173913043471</v>
      </c>
      <c r="M545" s="6">
        <v>5.3043478260869561</v>
      </c>
      <c r="N545" s="6">
        <v>0</v>
      </c>
      <c r="O545" s="6">
        <f>SUM(NonNurse[[#This Row],[Qualified Social Work Staff Hours]],NonNurse[[#This Row],[Other Social Work Staff Hours]])/NonNurse[[#This Row],[MDS Census]]</f>
        <v>3.4587851725848745E-2</v>
      </c>
      <c r="P545" s="6">
        <v>5.6657608695652177</v>
      </c>
      <c r="Q545" s="6">
        <v>12.206521739130435</v>
      </c>
      <c r="R545" s="6">
        <f>SUM(NonNurse[[#This Row],[Qualified Activities Professional Hours]],NonNurse[[#This Row],[Other Activities Professional Hours]])/NonNurse[[#This Row],[MDS Census]]</f>
        <v>0.11653908852505493</v>
      </c>
      <c r="S545" s="6">
        <v>11.428695652173916</v>
      </c>
      <c r="T545" s="6">
        <v>7.7593478260869579</v>
      </c>
      <c r="U545" s="6">
        <v>0</v>
      </c>
      <c r="V545" s="6">
        <f>SUM(NonNurse[[#This Row],[Occupational Therapist Hours]],NonNurse[[#This Row],[OT Assistant Hours]],NonNurse[[#This Row],[OT Aide Hours]])/NonNurse[[#This Row],[MDS Census]]</f>
        <v>0.12511871854844428</v>
      </c>
      <c r="W545" s="6">
        <v>5.6382608695652179</v>
      </c>
      <c r="X545" s="6">
        <v>8.5568478260869583</v>
      </c>
      <c r="Y545" s="6">
        <v>0</v>
      </c>
      <c r="Z545" s="6">
        <f>SUM(NonNurse[[#This Row],[Physical Therapist (PT) Hours]],NonNurse[[#This Row],[PT Assistant Hours]],NonNurse[[#This Row],[PT Aide Hours]])/NonNurse[[#This Row],[MDS Census]]</f>
        <v>9.256148557658235E-2</v>
      </c>
      <c r="AA545" s="6">
        <v>0</v>
      </c>
      <c r="AB545" s="6">
        <v>0</v>
      </c>
      <c r="AC545" s="6">
        <v>0</v>
      </c>
      <c r="AD545" s="6">
        <v>0</v>
      </c>
      <c r="AE545" s="6">
        <v>1.0869565217391304E-2</v>
      </c>
      <c r="AF545" s="6">
        <v>0</v>
      </c>
      <c r="AG545" s="6">
        <v>0</v>
      </c>
      <c r="AH545" s="1">
        <v>395258</v>
      </c>
      <c r="AI545">
        <v>3</v>
      </c>
    </row>
    <row r="546" spans="1:35" x14ac:dyDescent="0.25">
      <c r="A546" t="s">
        <v>721</v>
      </c>
      <c r="B546" t="s">
        <v>179</v>
      </c>
      <c r="C546" t="s">
        <v>983</v>
      </c>
      <c r="D546" t="s">
        <v>736</v>
      </c>
      <c r="E546" s="6">
        <v>84.510869565217391</v>
      </c>
      <c r="F546" s="6">
        <v>5.7391304347826084</v>
      </c>
      <c r="G546" s="6">
        <v>0</v>
      </c>
      <c r="H546" s="6">
        <v>0</v>
      </c>
      <c r="I546" s="6">
        <v>0</v>
      </c>
      <c r="J546" s="6">
        <v>0</v>
      </c>
      <c r="K546" s="6">
        <v>0</v>
      </c>
      <c r="L546" s="6">
        <v>4.7470652173913042</v>
      </c>
      <c r="M546" s="6">
        <v>5.3913043478260869</v>
      </c>
      <c r="N546" s="6">
        <v>0</v>
      </c>
      <c r="O546" s="6">
        <f>SUM(NonNurse[[#This Row],[Qualified Social Work Staff Hours]],NonNurse[[#This Row],[Other Social Work Staff Hours]])/NonNurse[[#This Row],[MDS Census]]</f>
        <v>6.3794212218649518E-2</v>
      </c>
      <c r="P546" s="6">
        <v>10.221739130434777</v>
      </c>
      <c r="Q546" s="6">
        <v>0</v>
      </c>
      <c r="R546" s="6">
        <f>SUM(NonNurse[[#This Row],[Qualified Activities Professional Hours]],NonNurse[[#This Row],[Other Activities Professional Hours]])/NonNurse[[#This Row],[MDS Census]]</f>
        <v>0.12095176848874592</v>
      </c>
      <c r="S546" s="6">
        <v>4.0684782608695658</v>
      </c>
      <c r="T546" s="6">
        <v>4.7721739130434759</v>
      </c>
      <c r="U546" s="6">
        <v>0</v>
      </c>
      <c r="V546" s="6">
        <f>SUM(NonNurse[[#This Row],[Occupational Therapist Hours]],NonNurse[[#This Row],[OT Assistant Hours]],NonNurse[[#This Row],[OT Aide Hours]])/NonNurse[[#This Row],[MDS Census]]</f>
        <v>0.10460964630225079</v>
      </c>
      <c r="W546" s="6">
        <v>4.9782608695652177</v>
      </c>
      <c r="X546" s="6">
        <v>4.8695652173913047</v>
      </c>
      <c r="Y546" s="6">
        <v>0.46739130434782611</v>
      </c>
      <c r="Z546" s="6">
        <f>SUM(NonNurse[[#This Row],[Physical Therapist (PT) Hours]],NonNurse[[#This Row],[PT Assistant Hours]],NonNurse[[#This Row],[PT Aide Hours]])/NonNurse[[#This Row],[MDS Census]]</f>
        <v>0.12205787781350484</v>
      </c>
      <c r="AA546" s="6">
        <v>0</v>
      </c>
      <c r="AB546" s="6">
        <v>0</v>
      </c>
      <c r="AC546" s="6">
        <v>0</v>
      </c>
      <c r="AD546" s="6">
        <v>0</v>
      </c>
      <c r="AE546" s="6">
        <v>0</v>
      </c>
      <c r="AF546" s="6">
        <v>0</v>
      </c>
      <c r="AG546" s="6">
        <v>0</v>
      </c>
      <c r="AH546" s="1">
        <v>395354</v>
      </c>
      <c r="AI546">
        <v>3</v>
      </c>
    </row>
    <row r="547" spans="1:35" x14ac:dyDescent="0.25">
      <c r="A547" t="s">
        <v>721</v>
      </c>
      <c r="B547" t="s">
        <v>67</v>
      </c>
      <c r="C547" t="s">
        <v>881</v>
      </c>
      <c r="D547" t="s">
        <v>774</v>
      </c>
      <c r="E547" s="6">
        <v>62.402173913043477</v>
      </c>
      <c r="F547" s="6">
        <v>5.6521739130434785</v>
      </c>
      <c r="G547" s="6">
        <v>0.73913043478260865</v>
      </c>
      <c r="H547" s="6">
        <v>0</v>
      </c>
      <c r="I547" s="6">
        <v>3.2173913043478262</v>
      </c>
      <c r="J547" s="6">
        <v>0</v>
      </c>
      <c r="K547" s="6">
        <v>0</v>
      </c>
      <c r="L547" s="6">
        <v>0.85717391304347845</v>
      </c>
      <c r="M547" s="6">
        <v>0</v>
      </c>
      <c r="N547" s="6">
        <v>0</v>
      </c>
      <c r="O547" s="6">
        <f>SUM(NonNurse[[#This Row],[Qualified Social Work Staff Hours]],NonNurse[[#This Row],[Other Social Work Staff Hours]])/NonNurse[[#This Row],[MDS Census]]</f>
        <v>0</v>
      </c>
      <c r="P547" s="6">
        <v>0</v>
      </c>
      <c r="Q547" s="6">
        <v>0</v>
      </c>
      <c r="R547" s="6">
        <f>SUM(NonNurse[[#This Row],[Qualified Activities Professional Hours]],NonNurse[[#This Row],[Other Activities Professional Hours]])/NonNurse[[#This Row],[MDS Census]]</f>
        <v>0</v>
      </c>
      <c r="S547" s="6">
        <v>5.0260869565217385</v>
      </c>
      <c r="T547" s="6">
        <v>0.495</v>
      </c>
      <c r="U547" s="6">
        <v>0</v>
      </c>
      <c r="V547" s="6">
        <f>SUM(NonNurse[[#This Row],[Occupational Therapist Hours]],NonNurse[[#This Row],[OT Assistant Hours]],NonNurse[[#This Row],[OT Aide Hours]])/NonNurse[[#This Row],[MDS Census]]</f>
        <v>8.847587528305173E-2</v>
      </c>
      <c r="W547" s="6">
        <v>8.6209782608695633</v>
      </c>
      <c r="X547" s="6">
        <v>4.6817391304347833</v>
      </c>
      <c r="Y547" s="6">
        <v>0</v>
      </c>
      <c r="Z547" s="6">
        <f>SUM(NonNurse[[#This Row],[Physical Therapist (PT) Hours]],NonNurse[[#This Row],[PT Assistant Hours]],NonNurse[[#This Row],[PT Aide Hours]])/NonNurse[[#This Row],[MDS Census]]</f>
        <v>0.21317714683852987</v>
      </c>
      <c r="AA547" s="6">
        <v>0</v>
      </c>
      <c r="AB547" s="6">
        <v>0</v>
      </c>
      <c r="AC547" s="6">
        <v>0</v>
      </c>
      <c r="AD547" s="6">
        <v>0</v>
      </c>
      <c r="AE547" s="6">
        <v>0</v>
      </c>
      <c r="AF547" s="6">
        <v>0</v>
      </c>
      <c r="AG547" s="6">
        <v>0</v>
      </c>
      <c r="AH547" s="1">
        <v>395121</v>
      </c>
      <c r="AI547">
        <v>3</v>
      </c>
    </row>
    <row r="548" spans="1:35" x14ac:dyDescent="0.25">
      <c r="A548" t="s">
        <v>721</v>
      </c>
      <c r="B548" t="s">
        <v>282</v>
      </c>
      <c r="C548" t="s">
        <v>868</v>
      </c>
      <c r="D548" t="s">
        <v>765</v>
      </c>
      <c r="E548" s="6">
        <v>101.66304347826087</v>
      </c>
      <c r="F548" s="6">
        <v>5.3043478260869561</v>
      </c>
      <c r="G548" s="6">
        <v>3.2608695652173912E-2</v>
      </c>
      <c r="H548" s="6">
        <v>0.40413043478260868</v>
      </c>
      <c r="I548" s="6">
        <v>4.3478260869565215</v>
      </c>
      <c r="J548" s="6">
        <v>0</v>
      </c>
      <c r="K548" s="6">
        <v>0</v>
      </c>
      <c r="L548" s="6">
        <v>2.4456521739130435</v>
      </c>
      <c r="M548" s="6">
        <v>0</v>
      </c>
      <c r="N548" s="6">
        <v>5.9266304347826084</v>
      </c>
      <c r="O548" s="6">
        <f>SUM(NonNurse[[#This Row],[Qualified Social Work Staff Hours]],NonNurse[[#This Row],[Other Social Work Staff Hours]])/NonNurse[[#This Row],[MDS Census]]</f>
        <v>5.8296803164759964E-2</v>
      </c>
      <c r="P548" s="6">
        <v>5.3125</v>
      </c>
      <c r="Q548" s="6">
        <v>9.4864130434782616</v>
      </c>
      <c r="R548" s="6">
        <f>SUM(NonNurse[[#This Row],[Qualified Activities Professional Hours]],NonNurse[[#This Row],[Other Activities Professional Hours]])/NonNurse[[#This Row],[MDS Census]]</f>
        <v>0.14556826686624613</v>
      </c>
      <c r="S548" s="6">
        <v>6.4619565217391308</v>
      </c>
      <c r="T548" s="6">
        <v>2.8831521739130435</v>
      </c>
      <c r="U548" s="6">
        <v>0</v>
      </c>
      <c r="V548" s="6">
        <f>SUM(NonNurse[[#This Row],[Occupational Therapist Hours]],NonNurse[[#This Row],[OT Assistant Hours]],NonNurse[[#This Row],[OT Aide Hours]])/NonNurse[[#This Row],[MDS Census]]</f>
        <v>9.1922377846680198E-2</v>
      </c>
      <c r="W548" s="6">
        <v>9.3288043478260878</v>
      </c>
      <c r="X548" s="6">
        <v>5.0135869565217392</v>
      </c>
      <c r="Y548" s="6">
        <v>0</v>
      </c>
      <c r="Z548" s="6">
        <f>SUM(NonNurse[[#This Row],[Physical Therapist (PT) Hours]],NonNurse[[#This Row],[PT Assistant Hours]],NonNurse[[#This Row],[PT Aide Hours]])/NonNurse[[#This Row],[MDS Census]]</f>
        <v>0.14107772907088637</v>
      </c>
      <c r="AA548" s="6">
        <v>0</v>
      </c>
      <c r="AB548" s="6">
        <v>0</v>
      </c>
      <c r="AC548" s="6">
        <v>0</v>
      </c>
      <c r="AD548" s="6">
        <v>0</v>
      </c>
      <c r="AE548" s="6">
        <v>5.434782608695652E-2</v>
      </c>
      <c r="AF548" s="6">
        <v>0</v>
      </c>
      <c r="AG548" s="6">
        <v>0</v>
      </c>
      <c r="AH548" s="1">
        <v>395494</v>
      </c>
      <c r="AI548">
        <v>3</v>
      </c>
    </row>
    <row r="549" spans="1:35" x14ac:dyDescent="0.25">
      <c r="A549" t="s">
        <v>721</v>
      </c>
      <c r="B549" t="s">
        <v>434</v>
      </c>
      <c r="C549" t="s">
        <v>1033</v>
      </c>
      <c r="D549" t="s">
        <v>777</v>
      </c>
      <c r="E549" s="6">
        <v>28.510869565217391</v>
      </c>
      <c r="F549" s="6">
        <v>5.5652173913043477</v>
      </c>
      <c r="G549" s="6">
        <v>0.2608695652173913</v>
      </c>
      <c r="H549" s="6">
        <v>0.20108695652173914</v>
      </c>
      <c r="I549" s="6">
        <v>5.2934782608695654</v>
      </c>
      <c r="J549" s="6">
        <v>0</v>
      </c>
      <c r="K549" s="6">
        <v>0</v>
      </c>
      <c r="L549" s="6">
        <v>0.2056521739130435</v>
      </c>
      <c r="M549" s="6">
        <v>5.7663043478260843</v>
      </c>
      <c r="N549" s="6">
        <v>0</v>
      </c>
      <c r="O549" s="6">
        <f>SUM(NonNurse[[#This Row],[Qualified Social Work Staff Hours]],NonNurse[[#This Row],[Other Social Work Staff Hours]])/NonNurse[[#This Row],[MDS Census]]</f>
        <v>0.20224933282500945</v>
      </c>
      <c r="P549" s="6">
        <v>1.7184782608695648</v>
      </c>
      <c r="Q549" s="6">
        <v>0</v>
      </c>
      <c r="R549" s="6">
        <f>SUM(NonNurse[[#This Row],[Qualified Activities Professional Hours]],NonNurse[[#This Row],[Other Activities Professional Hours]])/NonNurse[[#This Row],[MDS Census]]</f>
        <v>6.0274494853221491E-2</v>
      </c>
      <c r="S549" s="6">
        <v>3.6015217391304346</v>
      </c>
      <c r="T549" s="6">
        <v>0</v>
      </c>
      <c r="U549" s="6">
        <v>0</v>
      </c>
      <c r="V549" s="6">
        <f>SUM(NonNurse[[#This Row],[Occupational Therapist Hours]],NonNurse[[#This Row],[OT Assistant Hours]],NonNurse[[#This Row],[OT Aide Hours]])/NonNurse[[#This Row],[MDS Census]]</f>
        <v>0.12632100648112848</v>
      </c>
      <c r="W549" s="6">
        <v>2.0713043478260875</v>
      </c>
      <c r="X549" s="6">
        <v>2.4208695652173913</v>
      </c>
      <c r="Y549" s="6">
        <v>0</v>
      </c>
      <c r="Z549" s="6">
        <f>SUM(NonNurse[[#This Row],[Physical Therapist (PT) Hours]],NonNurse[[#This Row],[PT Assistant Hours]],NonNurse[[#This Row],[PT Aide Hours]])/NonNurse[[#This Row],[MDS Census]]</f>
        <v>0.1575600457491422</v>
      </c>
      <c r="AA549" s="6">
        <v>0</v>
      </c>
      <c r="AB549" s="6">
        <v>0</v>
      </c>
      <c r="AC549" s="6">
        <v>0</v>
      </c>
      <c r="AD549" s="6">
        <v>0</v>
      </c>
      <c r="AE549" s="6">
        <v>0</v>
      </c>
      <c r="AF549" s="6">
        <v>0</v>
      </c>
      <c r="AG549" s="6">
        <v>0</v>
      </c>
      <c r="AH549" s="1">
        <v>395716</v>
      </c>
      <c r="AI549">
        <v>3</v>
      </c>
    </row>
    <row r="550" spans="1:35" x14ac:dyDescent="0.25">
      <c r="A550" t="s">
        <v>721</v>
      </c>
      <c r="B550" t="s">
        <v>548</v>
      </c>
      <c r="C550" t="s">
        <v>1016</v>
      </c>
      <c r="D550" t="s">
        <v>794</v>
      </c>
      <c r="E550" s="6">
        <v>6.6195652173913047</v>
      </c>
      <c r="F550" s="6">
        <v>5.0436956521739127</v>
      </c>
      <c r="G550" s="6">
        <v>0</v>
      </c>
      <c r="H550" s="6">
        <v>0.61641304347826142</v>
      </c>
      <c r="I550" s="6">
        <v>0.51086956521739135</v>
      </c>
      <c r="J550" s="6">
        <v>0</v>
      </c>
      <c r="K550" s="6">
        <v>0</v>
      </c>
      <c r="L550" s="6">
        <v>0</v>
      </c>
      <c r="M550" s="6">
        <v>2.9347826086956523</v>
      </c>
      <c r="N550" s="6">
        <v>0</v>
      </c>
      <c r="O550" s="6">
        <f>SUM(NonNurse[[#This Row],[Qualified Social Work Staff Hours]],NonNurse[[#This Row],[Other Social Work Staff Hours]])/NonNurse[[#This Row],[MDS Census]]</f>
        <v>0.44334975369458129</v>
      </c>
      <c r="P550" s="6">
        <v>0.34782608695652173</v>
      </c>
      <c r="Q550" s="6">
        <v>0</v>
      </c>
      <c r="R550" s="6">
        <f>SUM(NonNurse[[#This Row],[Qualified Activities Professional Hours]],NonNurse[[#This Row],[Other Activities Professional Hours]])/NonNurse[[#This Row],[MDS Census]]</f>
        <v>5.2545155993431854E-2</v>
      </c>
      <c r="S550" s="6">
        <v>5.6374999999999984</v>
      </c>
      <c r="T550" s="6">
        <v>5.8706521739130428</v>
      </c>
      <c r="U550" s="6">
        <v>3.2608695652173912E-2</v>
      </c>
      <c r="V550" s="6">
        <f>SUM(NonNurse[[#This Row],[Occupational Therapist Hours]],NonNurse[[#This Row],[OT Assistant Hours]],NonNurse[[#This Row],[OT Aide Hours]])/NonNurse[[#This Row],[MDS Census]]</f>
        <v>1.7434318555008206</v>
      </c>
      <c r="W550" s="6">
        <v>5.1488043478260872</v>
      </c>
      <c r="X550" s="6">
        <v>5.8606521739130431</v>
      </c>
      <c r="Y550" s="6">
        <v>2.8043478260869565</v>
      </c>
      <c r="Z550" s="6">
        <f>SUM(NonNurse[[#This Row],[Physical Therapist (PT) Hours]],NonNurse[[#This Row],[PT Assistant Hours]],NonNurse[[#This Row],[PT Aide Hours]])/NonNurse[[#This Row],[MDS Census]]</f>
        <v>2.086814449917898</v>
      </c>
      <c r="AA550" s="6">
        <v>0</v>
      </c>
      <c r="AB550" s="6">
        <v>0</v>
      </c>
      <c r="AC550" s="6">
        <v>0</v>
      </c>
      <c r="AD550" s="6">
        <v>0</v>
      </c>
      <c r="AE550" s="6">
        <v>0.60869565217391308</v>
      </c>
      <c r="AF550" s="6">
        <v>0</v>
      </c>
      <c r="AG550" s="6">
        <v>0</v>
      </c>
      <c r="AH550" s="1">
        <v>395890</v>
      </c>
      <c r="AI550">
        <v>3</v>
      </c>
    </row>
    <row r="551" spans="1:35" x14ac:dyDescent="0.25">
      <c r="A551" t="s">
        <v>721</v>
      </c>
      <c r="B551" t="s">
        <v>441</v>
      </c>
      <c r="C551" t="s">
        <v>1072</v>
      </c>
      <c r="D551" t="s">
        <v>800</v>
      </c>
      <c r="E551" s="6">
        <v>77.847826086956516</v>
      </c>
      <c r="F551" s="6">
        <v>0</v>
      </c>
      <c r="G551" s="6">
        <v>0</v>
      </c>
      <c r="H551" s="6">
        <v>0.22826086956521738</v>
      </c>
      <c r="I551" s="6">
        <v>1.2282608695652173</v>
      </c>
      <c r="J551" s="6">
        <v>0</v>
      </c>
      <c r="K551" s="6">
        <v>0</v>
      </c>
      <c r="L551" s="6">
        <v>2.5263043478260871</v>
      </c>
      <c r="M551" s="6">
        <v>5.6630434782608692</v>
      </c>
      <c r="N551" s="6">
        <v>0</v>
      </c>
      <c r="O551" s="6">
        <f>SUM(NonNurse[[#This Row],[Qualified Social Work Staff Hours]],NonNurse[[#This Row],[Other Social Work Staff Hours]])/NonNurse[[#This Row],[MDS Census]]</f>
        <v>7.2745043283998889E-2</v>
      </c>
      <c r="P551" s="6">
        <v>4.8016304347826084</v>
      </c>
      <c r="Q551" s="6">
        <v>10.271739130434783</v>
      </c>
      <c r="R551" s="6">
        <f>SUM(NonNurse[[#This Row],[Qualified Activities Professional Hours]],NonNurse[[#This Row],[Other Activities Professional Hours]])/NonNurse[[#This Row],[MDS Census]]</f>
        <v>0.19362608209997209</v>
      </c>
      <c r="S551" s="6">
        <v>0.61913043478260865</v>
      </c>
      <c r="T551" s="6">
        <v>6.9852173913043485</v>
      </c>
      <c r="U551" s="6">
        <v>0</v>
      </c>
      <c r="V551" s="6">
        <f>SUM(NonNurse[[#This Row],[Occupational Therapist Hours]],NonNurse[[#This Row],[OT Assistant Hours]],NonNurse[[#This Row],[OT Aide Hours]])/NonNurse[[#This Row],[MDS Census]]</f>
        <v>9.7682211672717123E-2</v>
      </c>
      <c r="W551" s="6">
        <v>0.69032608695652176</v>
      </c>
      <c r="X551" s="6">
        <v>4.4048913043478271</v>
      </c>
      <c r="Y551" s="6">
        <v>0</v>
      </c>
      <c r="Z551" s="6">
        <f>SUM(NonNurse[[#This Row],[Physical Therapist (PT) Hours]],NonNurse[[#This Row],[PT Assistant Hours]],NonNurse[[#This Row],[PT Aide Hours]])/NonNurse[[#This Row],[MDS Census]]</f>
        <v>6.5450991343200246E-2</v>
      </c>
      <c r="AA551" s="6">
        <v>0</v>
      </c>
      <c r="AB551" s="6">
        <v>0</v>
      </c>
      <c r="AC551" s="6">
        <v>0</v>
      </c>
      <c r="AD551" s="6">
        <v>0</v>
      </c>
      <c r="AE551" s="6">
        <v>0</v>
      </c>
      <c r="AF551" s="6">
        <v>0</v>
      </c>
      <c r="AG551" s="6">
        <v>0</v>
      </c>
      <c r="AH551" s="1">
        <v>395728</v>
      </c>
      <c r="AI551">
        <v>3</v>
      </c>
    </row>
    <row r="552" spans="1:35" x14ac:dyDescent="0.25">
      <c r="A552" t="s">
        <v>721</v>
      </c>
      <c r="B552" t="s">
        <v>53</v>
      </c>
      <c r="C552" t="s">
        <v>881</v>
      </c>
      <c r="D552" t="s">
        <v>774</v>
      </c>
      <c r="E552" s="6">
        <v>144.94565217391303</v>
      </c>
      <c r="F552" s="6">
        <v>5.9130434782608692</v>
      </c>
      <c r="G552" s="6">
        <v>0.4891304347826087</v>
      </c>
      <c r="H552" s="6">
        <v>0.87695652173913052</v>
      </c>
      <c r="I552" s="6">
        <v>5.7391304347826084</v>
      </c>
      <c r="J552" s="6">
        <v>0</v>
      </c>
      <c r="K552" s="6">
        <v>0</v>
      </c>
      <c r="L552" s="6">
        <v>0</v>
      </c>
      <c r="M552" s="6">
        <v>4.3940217391304346</v>
      </c>
      <c r="N552" s="6">
        <v>0.39402173913043476</v>
      </c>
      <c r="O552" s="6">
        <f>SUM(NonNurse[[#This Row],[Qualified Social Work Staff Hours]],NonNurse[[#This Row],[Other Social Work Staff Hours]])/NonNurse[[#This Row],[MDS Census]]</f>
        <v>3.3033370828646422E-2</v>
      </c>
      <c r="P552" s="6">
        <v>0</v>
      </c>
      <c r="Q552" s="6">
        <v>15.133152173913043</v>
      </c>
      <c r="R552" s="6">
        <f>SUM(NonNurse[[#This Row],[Qualified Activities Professional Hours]],NonNurse[[#This Row],[Other Activities Professional Hours]])/NonNurse[[#This Row],[MDS Census]]</f>
        <v>0.10440569928758905</v>
      </c>
      <c r="S552" s="6">
        <v>1.4918478260869565</v>
      </c>
      <c r="T552" s="6">
        <v>0</v>
      </c>
      <c r="U552" s="6">
        <v>0</v>
      </c>
      <c r="V552" s="6">
        <f>SUM(NonNurse[[#This Row],[Occupational Therapist Hours]],NonNurse[[#This Row],[OT Assistant Hours]],NonNurse[[#This Row],[OT Aide Hours]])/NonNurse[[#This Row],[MDS Census]]</f>
        <v>1.0292463442069742E-2</v>
      </c>
      <c r="W552" s="6">
        <v>1.8777173913043479</v>
      </c>
      <c r="X552" s="6">
        <v>0.2608695652173913</v>
      </c>
      <c r="Y552" s="6">
        <v>0</v>
      </c>
      <c r="Z552" s="6">
        <f>SUM(NonNurse[[#This Row],[Physical Therapist (PT) Hours]],NonNurse[[#This Row],[PT Assistant Hours]],NonNurse[[#This Row],[PT Aide Hours]])/NonNurse[[#This Row],[MDS Census]]</f>
        <v>1.4754405699287591E-2</v>
      </c>
      <c r="AA552" s="6">
        <v>0</v>
      </c>
      <c r="AB552" s="6">
        <v>0</v>
      </c>
      <c r="AC552" s="6">
        <v>0</v>
      </c>
      <c r="AD552" s="6">
        <v>0</v>
      </c>
      <c r="AE552" s="6">
        <v>16.271739130434781</v>
      </c>
      <c r="AF552" s="6">
        <v>0</v>
      </c>
      <c r="AG552" s="6">
        <v>0</v>
      </c>
      <c r="AH552" s="1">
        <v>395084</v>
      </c>
      <c r="AI552">
        <v>3</v>
      </c>
    </row>
    <row r="553" spans="1:35" x14ac:dyDescent="0.25">
      <c r="A553" t="s">
        <v>721</v>
      </c>
      <c r="B553" t="s">
        <v>377</v>
      </c>
      <c r="C553" t="s">
        <v>1054</v>
      </c>
      <c r="D553" t="s">
        <v>736</v>
      </c>
      <c r="E553" s="6">
        <v>63.402173913043477</v>
      </c>
      <c r="F553" s="6">
        <v>5.2173913043478262</v>
      </c>
      <c r="G553" s="6">
        <v>0</v>
      </c>
      <c r="H553" s="6">
        <v>0.479021739130435</v>
      </c>
      <c r="I553" s="6">
        <v>5.5434782608695654</v>
      </c>
      <c r="J553" s="6">
        <v>0</v>
      </c>
      <c r="K553" s="6">
        <v>0</v>
      </c>
      <c r="L553" s="6">
        <v>8.4250000000000007</v>
      </c>
      <c r="M553" s="6">
        <v>5.5353260869565215</v>
      </c>
      <c r="N553" s="6">
        <v>0</v>
      </c>
      <c r="O553" s="6">
        <f>SUM(NonNurse[[#This Row],[Qualified Social Work Staff Hours]],NonNurse[[#This Row],[Other Social Work Staff Hours]])/NonNurse[[#This Row],[MDS Census]]</f>
        <v>8.7304988856506088E-2</v>
      </c>
      <c r="P553" s="6">
        <v>4.8668478260869561</v>
      </c>
      <c r="Q553" s="6">
        <v>3.7934782608695654</v>
      </c>
      <c r="R553" s="6">
        <f>SUM(NonNurse[[#This Row],[Qualified Activities Professional Hours]],NonNurse[[#This Row],[Other Activities Professional Hours]])/NonNurse[[#This Row],[MDS Census]]</f>
        <v>0.13659351962969313</v>
      </c>
      <c r="S553" s="6">
        <v>3.7421739130434779</v>
      </c>
      <c r="T553" s="6">
        <v>4.8836956521739134</v>
      </c>
      <c r="U553" s="6">
        <v>0</v>
      </c>
      <c r="V553" s="6">
        <f>SUM(NonNurse[[#This Row],[Occupational Therapist Hours]],NonNurse[[#This Row],[OT Assistant Hours]],NonNurse[[#This Row],[OT Aide Hours]])/NonNurse[[#This Row],[MDS Census]]</f>
        <v>0.13605006000342876</v>
      </c>
      <c r="W553" s="6">
        <v>5.6995652173913047</v>
      </c>
      <c r="X553" s="6">
        <v>4.6649999999999991</v>
      </c>
      <c r="Y553" s="6">
        <v>0</v>
      </c>
      <c r="Z553" s="6">
        <f>SUM(NonNurse[[#This Row],[Physical Therapist (PT) Hours]],NonNurse[[#This Row],[PT Assistant Hours]],NonNurse[[#This Row],[PT Aide Hours]])/NonNurse[[#This Row],[MDS Census]]</f>
        <v>0.16347334133379049</v>
      </c>
      <c r="AA553" s="6">
        <v>0</v>
      </c>
      <c r="AB553" s="6">
        <v>0</v>
      </c>
      <c r="AC553" s="6">
        <v>0</v>
      </c>
      <c r="AD553" s="6">
        <v>0</v>
      </c>
      <c r="AE553" s="6">
        <v>0</v>
      </c>
      <c r="AF553" s="6">
        <v>0</v>
      </c>
      <c r="AG553" s="6">
        <v>0</v>
      </c>
      <c r="AH553" s="1">
        <v>395634</v>
      </c>
      <c r="AI553">
        <v>3</v>
      </c>
    </row>
    <row r="554" spans="1:35" x14ac:dyDescent="0.25">
      <c r="A554" t="s">
        <v>721</v>
      </c>
      <c r="B554" t="s">
        <v>138</v>
      </c>
      <c r="C554" t="s">
        <v>960</v>
      </c>
      <c r="D554" t="s">
        <v>738</v>
      </c>
      <c r="E554" s="6">
        <v>74.956521739130437</v>
      </c>
      <c r="F554" s="6">
        <v>4.9051086956521734</v>
      </c>
      <c r="G554" s="6">
        <v>0</v>
      </c>
      <c r="H554" s="6">
        <v>0</v>
      </c>
      <c r="I554" s="6">
        <v>2.0652173913043477</v>
      </c>
      <c r="J554" s="6">
        <v>0</v>
      </c>
      <c r="K554" s="6">
        <v>0</v>
      </c>
      <c r="L554" s="6">
        <v>5.2638043478260874</v>
      </c>
      <c r="M554" s="6">
        <v>4.8281521739130424</v>
      </c>
      <c r="N554" s="6">
        <v>0</v>
      </c>
      <c r="O554" s="6">
        <f>SUM(NonNurse[[#This Row],[Qualified Social Work Staff Hours]],NonNurse[[#This Row],[Other Social Work Staff Hours]])/NonNurse[[#This Row],[MDS Census]]</f>
        <v>6.4412703016241288E-2</v>
      </c>
      <c r="P554" s="6">
        <v>3.8992391304347827</v>
      </c>
      <c r="Q554" s="6">
        <v>0.22282608695652173</v>
      </c>
      <c r="R554" s="6">
        <f>SUM(NonNurse[[#This Row],[Qualified Activities Professional Hours]],NonNurse[[#This Row],[Other Activities Professional Hours]])/NonNurse[[#This Row],[MDS Census]]</f>
        <v>5.4992749419953593E-2</v>
      </c>
      <c r="S554" s="6">
        <v>1.9456521739130435</v>
      </c>
      <c r="T554" s="6">
        <v>9.4403260869565209</v>
      </c>
      <c r="U554" s="6">
        <v>0</v>
      </c>
      <c r="V554" s="6">
        <f>SUM(NonNurse[[#This Row],[Occupational Therapist Hours]],NonNurse[[#This Row],[OT Assistant Hours]],NonNurse[[#This Row],[OT Aide Hours]])/NonNurse[[#This Row],[MDS Census]]</f>
        <v>0.15190110208816704</v>
      </c>
      <c r="W554" s="6">
        <v>10.592065217391305</v>
      </c>
      <c r="X554" s="6">
        <v>5.6005434782608692</v>
      </c>
      <c r="Y554" s="6">
        <v>0</v>
      </c>
      <c r="Z554" s="6">
        <f>SUM(NonNurse[[#This Row],[Physical Therapist (PT) Hours]],NonNurse[[#This Row],[PT Assistant Hours]],NonNurse[[#This Row],[PT Aide Hours]])/NonNurse[[#This Row],[MDS Census]]</f>
        <v>0.2160266821345708</v>
      </c>
      <c r="AA554" s="6">
        <v>0</v>
      </c>
      <c r="AB554" s="6">
        <v>0</v>
      </c>
      <c r="AC554" s="6">
        <v>0</v>
      </c>
      <c r="AD554" s="6">
        <v>0</v>
      </c>
      <c r="AE554" s="6">
        <v>0</v>
      </c>
      <c r="AF554" s="6">
        <v>0</v>
      </c>
      <c r="AG554" s="6">
        <v>0</v>
      </c>
      <c r="AH554" s="1">
        <v>395289</v>
      </c>
      <c r="AI554">
        <v>3</v>
      </c>
    </row>
    <row r="555" spans="1:35" x14ac:dyDescent="0.25">
      <c r="A555" t="s">
        <v>721</v>
      </c>
      <c r="B555" t="s">
        <v>340</v>
      </c>
      <c r="C555" t="s">
        <v>1041</v>
      </c>
      <c r="D555" t="s">
        <v>734</v>
      </c>
      <c r="E555" s="6">
        <v>102.84782608695652</v>
      </c>
      <c r="F555" s="6">
        <v>13.008260869565218</v>
      </c>
      <c r="G555" s="6">
        <v>5.119891304347826</v>
      </c>
      <c r="H555" s="6">
        <v>0</v>
      </c>
      <c r="I555" s="6">
        <v>5.0978260869565215</v>
      </c>
      <c r="J555" s="6">
        <v>0</v>
      </c>
      <c r="K555" s="6">
        <v>0</v>
      </c>
      <c r="L555" s="6">
        <v>1.6352173913043482</v>
      </c>
      <c r="M555" s="6">
        <v>18.963695652173911</v>
      </c>
      <c r="N555" s="6">
        <v>0</v>
      </c>
      <c r="O555" s="6">
        <f>SUM(NonNurse[[#This Row],[Qualified Social Work Staff Hours]],NonNurse[[#This Row],[Other Social Work Staff Hours]])/NonNurse[[#This Row],[MDS Census]]</f>
        <v>0.18438596491228068</v>
      </c>
      <c r="P555" s="6">
        <v>42.40695652173914</v>
      </c>
      <c r="Q555" s="6">
        <v>0</v>
      </c>
      <c r="R555" s="6">
        <f>SUM(NonNurse[[#This Row],[Qualified Activities Professional Hours]],NonNurse[[#This Row],[Other Activities Professional Hours]])/NonNurse[[#This Row],[MDS Census]]</f>
        <v>0.41232720355104641</v>
      </c>
      <c r="S555" s="6">
        <v>4.2988043478260867</v>
      </c>
      <c r="T555" s="6">
        <v>0</v>
      </c>
      <c r="U555" s="6">
        <v>0</v>
      </c>
      <c r="V555" s="6">
        <f>SUM(NonNurse[[#This Row],[Occupational Therapist Hours]],NonNurse[[#This Row],[OT Assistant Hours]],NonNurse[[#This Row],[OT Aide Hours]])/NonNurse[[#This Row],[MDS Census]]</f>
        <v>4.1797717184527586E-2</v>
      </c>
      <c r="W555" s="6">
        <v>4.2861956521739133</v>
      </c>
      <c r="X555" s="6">
        <v>4.4698913043478266</v>
      </c>
      <c r="Y555" s="6">
        <v>0</v>
      </c>
      <c r="Z555" s="6">
        <f>SUM(NonNurse[[#This Row],[Physical Therapist (PT) Hours]],NonNurse[[#This Row],[PT Assistant Hours]],NonNurse[[#This Row],[PT Aide Hours]])/NonNurse[[#This Row],[MDS Census]]</f>
        <v>8.5136334812935963E-2</v>
      </c>
      <c r="AA555" s="6">
        <v>0</v>
      </c>
      <c r="AB555" s="6">
        <v>0</v>
      </c>
      <c r="AC555" s="6">
        <v>0</v>
      </c>
      <c r="AD555" s="6">
        <v>0</v>
      </c>
      <c r="AE555" s="6">
        <v>0</v>
      </c>
      <c r="AF555" s="6">
        <v>0</v>
      </c>
      <c r="AG555" s="6">
        <v>13.939456521739132</v>
      </c>
      <c r="AH555" s="1">
        <v>395583</v>
      </c>
      <c r="AI555">
        <v>3</v>
      </c>
    </row>
    <row r="556" spans="1:35" x14ac:dyDescent="0.25">
      <c r="A556" t="s">
        <v>721</v>
      </c>
      <c r="B556" t="s">
        <v>679</v>
      </c>
      <c r="C556" t="s">
        <v>1123</v>
      </c>
      <c r="D556" t="s">
        <v>778</v>
      </c>
      <c r="E556" s="6">
        <v>144.94565217391303</v>
      </c>
      <c r="F556" s="6">
        <v>35.612717391304344</v>
      </c>
      <c r="G556" s="6">
        <v>3.7</v>
      </c>
      <c r="H556" s="6">
        <v>10.546086956521739</v>
      </c>
      <c r="I556" s="6">
        <v>15.771739130434783</v>
      </c>
      <c r="J556" s="6">
        <v>9.7826086956521743E-2</v>
      </c>
      <c r="K556" s="6">
        <v>10.088043478260868</v>
      </c>
      <c r="L556" s="6">
        <v>5.1358695652173916</v>
      </c>
      <c r="M556" s="6">
        <v>21.909347826086961</v>
      </c>
      <c r="N556" s="6">
        <v>0</v>
      </c>
      <c r="O556" s="6">
        <f>SUM(NonNurse[[#This Row],[Qualified Social Work Staff Hours]],NonNurse[[#This Row],[Other Social Work Staff Hours]])/NonNurse[[#This Row],[MDS Census]]</f>
        <v>0.15115560554930638</v>
      </c>
      <c r="P556" s="6">
        <v>0</v>
      </c>
      <c r="Q556" s="6">
        <v>0</v>
      </c>
      <c r="R556" s="6">
        <f>SUM(NonNurse[[#This Row],[Qualified Activities Professional Hours]],NonNurse[[#This Row],[Other Activities Professional Hours]])/NonNurse[[#This Row],[MDS Census]]</f>
        <v>0</v>
      </c>
      <c r="S556" s="6">
        <v>7.8847826086956534</v>
      </c>
      <c r="T556" s="6">
        <v>9.8673913043478283</v>
      </c>
      <c r="U556" s="6">
        <v>0.13043478260869565</v>
      </c>
      <c r="V556" s="6">
        <f>SUM(NonNurse[[#This Row],[Occupational Therapist Hours]],NonNurse[[#This Row],[OT Assistant Hours]],NonNurse[[#This Row],[OT Aide Hours]])/NonNurse[[#This Row],[MDS Census]]</f>
        <v>0.12337457817772782</v>
      </c>
      <c r="W556" s="6">
        <v>9.0144565217391328</v>
      </c>
      <c r="X556" s="6">
        <v>3.614130434782608</v>
      </c>
      <c r="Y556" s="6">
        <v>0</v>
      </c>
      <c r="Z556" s="6">
        <f>SUM(NonNurse[[#This Row],[Physical Therapist (PT) Hours]],NonNurse[[#This Row],[PT Assistant Hours]],NonNurse[[#This Row],[PT Aide Hours]])/NonNurse[[#This Row],[MDS Census]]</f>
        <v>8.7126359205099382E-2</v>
      </c>
      <c r="AA556" s="6">
        <v>1.2826086956521738</v>
      </c>
      <c r="AB556" s="6">
        <v>0</v>
      </c>
      <c r="AC556" s="6">
        <v>0</v>
      </c>
      <c r="AD556" s="6">
        <v>170.55152173913041</v>
      </c>
      <c r="AE556" s="6">
        <v>0</v>
      </c>
      <c r="AF556" s="6">
        <v>0</v>
      </c>
      <c r="AG556" s="6">
        <v>0</v>
      </c>
      <c r="AH556" t="s">
        <v>2</v>
      </c>
      <c r="AI556">
        <v>3</v>
      </c>
    </row>
    <row r="557" spans="1:35" x14ac:dyDescent="0.25">
      <c r="A557" t="s">
        <v>721</v>
      </c>
      <c r="B557" t="s">
        <v>400</v>
      </c>
      <c r="C557" t="s">
        <v>829</v>
      </c>
      <c r="D557" t="s">
        <v>738</v>
      </c>
      <c r="E557" s="6">
        <v>123.82608695652173</v>
      </c>
      <c r="F557" s="6">
        <v>4.9565217391304346</v>
      </c>
      <c r="G557" s="6">
        <v>0</v>
      </c>
      <c r="H557" s="6">
        <v>0</v>
      </c>
      <c r="I557" s="6">
        <v>1.826086956521739</v>
      </c>
      <c r="J557" s="6">
        <v>0</v>
      </c>
      <c r="K557" s="6">
        <v>0</v>
      </c>
      <c r="L557" s="6">
        <v>5.6847826086956523</v>
      </c>
      <c r="M557" s="6">
        <v>9.6603260869565215</v>
      </c>
      <c r="N557" s="6">
        <v>10.133152173913043</v>
      </c>
      <c r="O557" s="6">
        <f>SUM(NonNurse[[#This Row],[Qualified Social Work Staff Hours]],NonNurse[[#This Row],[Other Social Work Staff Hours]])/NonNurse[[#This Row],[MDS Census]]</f>
        <v>0.15984901685393257</v>
      </c>
      <c r="P557" s="6">
        <v>5.3831521739130439</v>
      </c>
      <c r="Q557" s="6">
        <v>10.211956521739131</v>
      </c>
      <c r="R557" s="6">
        <f>SUM(NonNurse[[#This Row],[Qualified Activities Professional Hours]],NonNurse[[#This Row],[Other Activities Professional Hours]])/NonNurse[[#This Row],[MDS Census]]</f>
        <v>0.12594364466292138</v>
      </c>
      <c r="S557" s="6">
        <v>11.092391304347826</v>
      </c>
      <c r="T557" s="6">
        <v>10.328804347826088</v>
      </c>
      <c r="U557" s="6">
        <v>0</v>
      </c>
      <c r="V557" s="6">
        <f>SUM(NonNurse[[#This Row],[Occupational Therapist Hours]],NonNurse[[#This Row],[OT Assistant Hours]],NonNurse[[#This Row],[OT Aide Hours]])/NonNurse[[#This Row],[MDS Census]]</f>
        <v>0.17299420646067418</v>
      </c>
      <c r="W557" s="6">
        <v>6.2527173913043477</v>
      </c>
      <c r="X557" s="6">
        <v>9.8885869565217384</v>
      </c>
      <c r="Y557" s="6">
        <v>0</v>
      </c>
      <c r="Z557" s="6">
        <f>SUM(NonNurse[[#This Row],[Physical Therapist (PT) Hours]],NonNurse[[#This Row],[PT Assistant Hours]],NonNurse[[#This Row],[PT Aide Hours]])/NonNurse[[#This Row],[MDS Census]]</f>
        <v>0.13035463483146068</v>
      </c>
      <c r="AA557" s="6">
        <v>0</v>
      </c>
      <c r="AB557" s="6">
        <v>0</v>
      </c>
      <c r="AC557" s="6">
        <v>0</v>
      </c>
      <c r="AD557" s="6">
        <v>0</v>
      </c>
      <c r="AE557" s="6">
        <v>0</v>
      </c>
      <c r="AF557" s="6">
        <v>0</v>
      </c>
      <c r="AG557" s="6">
        <v>0</v>
      </c>
      <c r="AH557" s="1">
        <v>395671</v>
      </c>
      <c r="AI557">
        <v>3</v>
      </c>
    </row>
    <row r="558" spans="1:35" x14ac:dyDescent="0.25">
      <c r="A558" t="s">
        <v>721</v>
      </c>
      <c r="B558" t="s">
        <v>452</v>
      </c>
      <c r="C558" t="s">
        <v>905</v>
      </c>
      <c r="D558" t="s">
        <v>768</v>
      </c>
      <c r="E558" s="6">
        <v>90.239130434782609</v>
      </c>
      <c r="F558" s="6">
        <v>5.7391304347826084</v>
      </c>
      <c r="G558" s="6">
        <v>1.4130434782608696</v>
      </c>
      <c r="H558" s="6">
        <v>0.73913043478260865</v>
      </c>
      <c r="I558" s="6">
        <v>0</v>
      </c>
      <c r="J558" s="6">
        <v>0</v>
      </c>
      <c r="K558" s="6">
        <v>1.4130434782608696</v>
      </c>
      <c r="L558" s="6">
        <v>12.663260869565217</v>
      </c>
      <c r="M558" s="6">
        <v>5.3913043478260869</v>
      </c>
      <c r="N558" s="6">
        <v>0</v>
      </c>
      <c r="O558" s="6">
        <f>SUM(NonNurse[[#This Row],[Qualified Social Work Staff Hours]],NonNurse[[#This Row],[Other Social Work Staff Hours]])/NonNurse[[#This Row],[MDS Census]]</f>
        <v>5.9744639845820284E-2</v>
      </c>
      <c r="P558" s="6">
        <v>10.872282608695652</v>
      </c>
      <c r="Q558" s="6">
        <v>0</v>
      </c>
      <c r="R558" s="6">
        <f>SUM(NonNurse[[#This Row],[Qualified Activities Professional Hours]],NonNurse[[#This Row],[Other Activities Professional Hours]])/NonNurse[[#This Row],[MDS Census]]</f>
        <v>0.12048301614068899</v>
      </c>
      <c r="S558" s="6">
        <v>5.4971739130434782</v>
      </c>
      <c r="T558" s="6">
        <v>15.057065217391305</v>
      </c>
      <c r="U558" s="6">
        <v>0</v>
      </c>
      <c r="V558" s="6">
        <f>SUM(NonNurse[[#This Row],[Occupational Therapist Hours]],NonNurse[[#This Row],[OT Assistant Hours]],NonNurse[[#This Row],[OT Aide Hours]])/NonNurse[[#This Row],[MDS Census]]</f>
        <v>0.2277752348831607</v>
      </c>
      <c r="W558" s="6">
        <v>5.2321739130434795</v>
      </c>
      <c r="X558" s="6">
        <v>12.568260869565217</v>
      </c>
      <c r="Y558" s="6">
        <v>0</v>
      </c>
      <c r="Z558" s="6">
        <f>SUM(NonNurse[[#This Row],[Physical Therapist (PT) Hours]],NonNurse[[#This Row],[PT Assistant Hours]],NonNurse[[#This Row],[PT Aide Hours]])/NonNurse[[#This Row],[MDS Census]]</f>
        <v>0.19725849192965553</v>
      </c>
      <c r="AA558" s="6">
        <v>0</v>
      </c>
      <c r="AB558" s="6">
        <v>0</v>
      </c>
      <c r="AC558" s="6">
        <v>0</v>
      </c>
      <c r="AD558" s="6">
        <v>0</v>
      </c>
      <c r="AE558" s="6">
        <v>0</v>
      </c>
      <c r="AF558" s="6">
        <v>0</v>
      </c>
      <c r="AG558" s="6">
        <v>0</v>
      </c>
      <c r="AH558" s="1">
        <v>395742</v>
      </c>
      <c r="AI558">
        <v>3</v>
      </c>
    </row>
    <row r="559" spans="1:35" x14ac:dyDescent="0.25">
      <c r="A559" t="s">
        <v>721</v>
      </c>
      <c r="B559" t="s">
        <v>682</v>
      </c>
      <c r="C559" t="s">
        <v>905</v>
      </c>
      <c r="D559" t="s">
        <v>768</v>
      </c>
      <c r="E559" s="6">
        <v>148.21739130434781</v>
      </c>
      <c r="F559" s="6">
        <v>29.724021739130432</v>
      </c>
      <c r="G559" s="6">
        <v>0.20923913043478262</v>
      </c>
      <c r="H559" s="6">
        <v>7.5801086956521742</v>
      </c>
      <c r="I559" s="6">
        <v>15.923913043478262</v>
      </c>
      <c r="J559" s="6">
        <v>0</v>
      </c>
      <c r="K559" s="6">
        <v>3.6916304347826085</v>
      </c>
      <c r="L559" s="6">
        <v>2.9154347826086964</v>
      </c>
      <c r="M559" s="6">
        <v>11.377826086956519</v>
      </c>
      <c r="N559" s="6">
        <v>0</v>
      </c>
      <c r="O559" s="6">
        <f>SUM(NonNurse[[#This Row],[Qualified Social Work Staff Hours]],NonNurse[[#This Row],[Other Social Work Staff Hours]])/NonNurse[[#This Row],[MDS Census]]</f>
        <v>7.676444705192137E-2</v>
      </c>
      <c r="P559" s="6">
        <v>0</v>
      </c>
      <c r="Q559" s="6">
        <v>0</v>
      </c>
      <c r="R559" s="6">
        <f>SUM(NonNurse[[#This Row],[Qualified Activities Professional Hours]],NonNurse[[#This Row],[Other Activities Professional Hours]])/NonNurse[[#This Row],[MDS Census]]</f>
        <v>0</v>
      </c>
      <c r="S559" s="6">
        <v>3.0118478260869561</v>
      </c>
      <c r="T559" s="6">
        <v>4.0718478260869571</v>
      </c>
      <c r="U559" s="6">
        <v>0</v>
      </c>
      <c r="V559" s="6">
        <f>SUM(NonNurse[[#This Row],[Occupational Therapist Hours]],NonNurse[[#This Row],[OT Assistant Hours]],NonNurse[[#This Row],[OT Aide Hours]])/NonNurse[[#This Row],[MDS Census]]</f>
        <v>4.7792607802874754E-2</v>
      </c>
      <c r="W559" s="6">
        <v>1.0408695652173912</v>
      </c>
      <c r="X559" s="6">
        <v>2.3270652173913033</v>
      </c>
      <c r="Y559" s="6">
        <v>0</v>
      </c>
      <c r="Z559" s="6">
        <f>SUM(NonNurse[[#This Row],[Physical Therapist (PT) Hours]],NonNurse[[#This Row],[PT Assistant Hours]],NonNurse[[#This Row],[PT Aide Hours]])/NonNurse[[#This Row],[MDS Census]]</f>
        <v>2.272293927838075E-2</v>
      </c>
      <c r="AA559" s="6">
        <v>0</v>
      </c>
      <c r="AB559" s="6">
        <v>0</v>
      </c>
      <c r="AC559" s="6">
        <v>0</v>
      </c>
      <c r="AD559" s="6">
        <v>153.86641304347822</v>
      </c>
      <c r="AE559" s="6">
        <v>0</v>
      </c>
      <c r="AF559" s="6">
        <v>0</v>
      </c>
      <c r="AG559" s="6">
        <v>0.64956521739130435</v>
      </c>
      <c r="AH559" t="s">
        <v>5</v>
      </c>
      <c r="AI559">
        <v>3</v>
      </c>
    </row>
    <row r="560" spans="1:35" x14ac:dyDescent="0.25">
      <c r="A560" t="s">
        <v>721</v>
      </c>
      <c r="B560" t="s">
        <v>188</v>
      </c>
      <c r="C560" t="s">
        <v>844</v>
      </c>
      <c r="D560" t="s">
        <v>780</v>
      </c>
      <c r="E560" s="6">
        <v>83.923913043478265</v>
      </c>
      <c r="F560" s="6">
        <v>4.9728260869565215</v>
      </c>
      <c r="G560" s="6">
        <v>0.14673913043478262</v>
      </c>
      <c r="H560" s="6">
        <v>0.46195652173913043</v>
      </c>
      <c r="I560" s="6">
        <v>5</v>
      </c>
      <c r="J560" s="6">
        <v>0</v>
      </c>
      <c r="K560" s="6">
        <v>0</v>
      </c>
      <c r="L560" s="6">
        <v>4.3621739130434793</v>
      </c>
      <c r="M560" s="6">
        <v>9.2119565217391308</v>
      </c>
      <c r="N560" s="6">
        <v>0</v>
      </c>
      <c r="O560" s="6">
        <f>SUM(NonNurse[[#This Row],[Qualified Social Work Staff Hours]],NonNurse[[#This Row],[Other Social Work Staff Hours]])/NonNurse[[#This Row],[MDS Census]]</f>
        <v>0.10976557440746017</v>
      </c>
      <c r="P560" s="6">
        <v>3.8315217391304346</v>
      </c>
      <c r="Q560" s="6">
        <v>18.024456521739129</v>
      </c>
      <c r="R560" s="6">
        <f>SUM(NonNurse[[#This Row],[Qualified Activities Professional Hours]],NonNurse[[#This Row],[Other Activities Professional Hours]])/NonNurse[[#This Row],[MDS Census]]</f>
        <v>0.2604261106074342</v>
      </c>
      <c r="S560" s="6">
        <v>5.7688043478260873</v>
      </c>
      <c r="T560" s="6">
        <v>8.9747826086956497</v>
      </c>
      <c r="U560" s="6">
        <v>0</v>
      </c>
      <c r="V560" s="6">
        <f>SUM(NonNurse[[#This Row],[Occupational Therapist Hours]],NonNurse[[#This Row],[OT Assistant Hours]],NonNurse[[#This Row],[OT Aide Hours]])/NonNurse[[#This Row],[MDS Census]]</f>
        <v>0.17567802098173807</v>
      </c>
      <c r="W560" s="6">
        <v>5.7130434782608726</v>
      </c>
      <c r="X560" s="6">
        <v>6.6115217391304357</v>
      </c>
      <c r="Y560" s="6">
        <v>0</v>
      </c>
      <c r="Z560" s="6">
        <f>SUM(NonNurse[[#This Row],[Physical Therapist (PT) Hours]],NonNurse[[#This Row],[PT Assistant Hours]],NonNurse[[#This Row],[PT Aide Hours]])/NonNurse[[#This Row],[MDS Census]]</f>
        <v>0.14685403445149595</v>
      </c>
      <c r="AA560" s="6">
        <v>0</v>
      </c>
      <c r="AB560" s="6">
        <v>0</v>
      </c>
      <c r="AC560" s="6">
        <v>0</v>
      </c>
      <c r="AD560" s="6">
        <v>0</v>
      </c>
      <c r="AE560" s="6">
        <v>0</v>
      </c>
      <c r="AF560" s="6">
        <v>0</v>
      </c>
      <c r="AG560" s="6">
        <v>0</v>
      </c>
      <c r="AH560" s="1">
        <v>395365</v>
      </c>
      <c r="AI560">
        <v>3</v>
      </c>
    </row>
    <row r="561" spans="1:35" x14ac:dyDescent="0.25">
      <c r="A561" t="s">
        <v>721</v>
      </c>
      <c r="B561" t="s">
        <v>386</v>
      </c>
      <c r="C561" t="s">
        <v>945</v>
      </c>
      <c r="D561" t="s">
        <v>749</v>
      </c>
      <c r="E561" s="6">
        <v>43.652173913043477</v>
      </c>
      <c r="F561" s="6">
        <v>33.294456521739136</v>
      </c>
      <c r="G561" s="6">
        <v>1.0869565217391304</v>
      </c>
      <c r="H561" s="6">
        <v>0.21739130434782608</v>
      </c>
      <c r="I561" s="6">
        <v>1.2608695652173914</v>
      </c>
      <c r="J561" s="6">
        <v>0</v>
      </c>
      <c r="K561" s="6">
        <v>0</v>
      </c>
      <c r="L561" s="6">
        <v>0.94010869565217325</v>
      </c>
      <c r="M561" s="6">
        <v>4.9728260869565215</v>
      </c>
      <c r="N561" s="6">
        <v>0</v>
      </c>
      <c r="O561" s="6">
        <f>SUM(NonNurse[[#This Row],[Qualified Social Work Staff Hours]],NonNurse[[#This Row],[Other Social Work Staff Hours]])/NonNurse[[#This Row],[MDS Census]]</f>
        <v>0.11391932270916334</v>
      </c>
      <c r="P561" s="6">
        <v>11.060869565217402</v>
      </c>
      <c r="Q561" s="6">
        <v>0</v>
      </c>
      <c r="R561" s="6">
        <f>SUM(NonNurse[[#This Row],[Qualified Activities Professional Hours]],NonNurse[[#This Row],[Other Activities Professional Hours]])/NonNurse[[#This Row],[MDS Census]]</f>
        <v>0.25338645418326716</v>
      </c>
      <c r="S561" s="6">
        <v>0.85902173913043511</v>
      </c>
      <c r="T561" s="6">
        <v>3.5267391304347826</v>
      </c>
      <c r="U561" s="6">
        <v>0</v>
      </c>
      <c r="V561" s="6">
        <f>SUM(NonNurse[[#This Row],[Occupational Therapist Hours]],NonNurse[[#This Row],[OT Assistant Hours]],NonNurse[[#This Row],[OT Aide Hours]])/NonNurse[[#This Row],[MDS Census]]</f>
        <v>0.10047061752988048</v>
      </c>
      <c r="W561" s="6">
        <v>0.86141304347826086</v>
      </c>
      <c r="X561" s="6">
        <v>3.9970652173913028</v>
      </c>
      <c r="Y561" s="6">
        <v>0</v>
      </c>
      <c r="Z561" s="6">
        <f>SUM(NonNurse[[#This Row],[Physical Therapist (PT) Hours]],NonNurse[[#This Row],[PT Assistant Hours]],NonNurse[[#This Row],[PT Aide Hours]])/NonNurse[[#This Row],[MDS Census]]</f>
        <v>0.11129980079681273</v>
      </c>
      <c r="AA561" s="6">
        <v>0</v>
      </c>
      <c r="AB561" s="6">
        <v>5.1630434782608692</v>
      </c>
      <c r="AC561" s="6">
        <v>0</v>
      </c>
      <c r="AD561" s="6">
        <v>0</v>
      </c>
      <c r="AE561" s="6">
        <v>0</v>
      </c>
      <c r="AF561" s="6">
        <v>0</v>
      </c>
      <c r="AG561" s="6">
        <v>0</v>
      </c>
      <c r="AH561" s="1">
        <v>395647</v>
      </c>
      <c r="AI561">
        <v>3</v>
      </c>
    </row>
    <row r="562" spans="1:35" x14ac:dyDescent="0.25">
      <c r="A562" t="s">
        <v>721</v>
      </c>
      <c r="B562" t="s">
        <v>674</v>
      </c>
      <c r="C562" t="s">
        <v>901</v>
      </c>
      <c r="D562" t="s">
        <v>749</v>
      </c>
      <c r="E562" s="6">
        <v>29.065217391304348</v>
      </c>
      <c r="F562" s="6">
        <v>20.704239130434793</v>
      </c>
      <c r="G562" s="6">
        <v>0.58695652173913049</v>
      </c>
      <c r="H562" s="6">
        <v>0.19021739130434784</v>
      </c>
      <c r="I562" s="6">
        <v>0.94565217391304346</v>
      </c>
      <c r="J562" s="6">
        <v>0</v>
      </c>
      <c r="K562" s="6">
        <v>0</v>
      </c>
      <c r="L562" s="6">
        <v>1.5110869565217389</v>
      </c>
      <c r="M562" s="6">
        <v>5.2989130434782608</v>
      </c>
      <c r="N562" s="6">
        <v>0</v>
      </c>
      <c r="O562" s="6">
        <f>SUM(NonNurse[[#This Row],[Qualified Social Work Staff Hours]],NonNurse[[#This Row],[Other Social Work Staff Hours]])/NonNurse[[#This Row],[MDS Census]]</f>
        <v>0.18231114435302917</v>
      </c>
      <c r="P562" s="6">
        <v>13.990760869565223</v>
      </c>
      <c r="Q562" s="6">
        <v>0</v>
      </c>
      <c r="R562" s="6">
        <f>SUM(NonNurse[[#This Row],[Qualified Activities Professional Hours]],NonNurse[[#This Row],[Other Activities Professional Hours]])/NonNurse[[#This Row],[MDS Census]]</f>
        <v>0.48135751682872124</v>
      </c>
      <c r="S562" s="6">
        <v>1.3116304347826087</v>
      </c>
      <c r="T562" s="6">
        <v>1.5982608695652178</v>
      </c>
      <c r="U562" s="6">
        <v>0</v>
      </c>
      <c r="V562" s="6">
        <f>SUM(NonNurse[[#This Row],[Occupational Therapist Hours]],NonNurse[[#This Row],[OT Assistant Hours]],NonNurse[[#This Row],[OT Aide Hours]])/NonNurse[[#This Row],[MDS Census]]</f>
        <v>0.10011593118922964</v>
      </c>
      <c r="W562" s="6">
        <v>0.4792391304347825</v>
      </c>
      <c r="X562" s="6">
        <v>4.586956521739129</v>
      </c>
      <c r="Y562" s="6">
        <v>0</v>
      </c>
      <c r="Z562" s="6">
        <f>SUM(NonNurse[[#This Row],[Physical Therapist (PT) Hours]],NonNurse[[#This Row],[PT Assistant Hours]],NonNurse[[#This Row],[PT Aide Hours]])/NonNurse[[#This Row],[MDS Census]]</f>
        <v>0.17430441286462225</v>
      </c>
      <c r="AA562" s="6">
        <v>0</v>
      </c>
      <c r="AB562" s="6">
        <v>4.4673913043478262</v>
      </c>
      <c r="AC562" s="6">
        <v>0</v>
      </c>
      <c r="AD562" s="6">
        <v>0</v>
      </c>
      <c r="AE562" s="6">
        <v>0</v>
      </c>
      <c r="AF562" s="6">
        <v>0</v>
      </c>
      <c r="AG562" s="6">
        <v>0</v>
      </c>
      <c r="AH562" s="1">
        <v>396146</v>
      </c>
      <c r="AI562">
        <v>3</v>
      </c>
    </row>
    <row r="563" spans="1:35" x14ac:dyDescent="0.25">
      <c r="A563" t="s">
        <v>721</v>
      </c>
      <c r="B563" t="s">
        <v>241</v>
      </c>
      <c r="C563" t="s">
        <v>862</v>
      </c>
      <c r="D563" t="s">
        <v>758</v>
      </c>
      <c r="E563" s="6">
        <v>59.521739130434781</v>
      </c>
      <c r="F563" s="6">
        <v>22.440760869565224</v>
      </c>
      <c r="G563" s="6">
        <v>0.45652173913043476</v>
      </c>
      <c r="H563" s="6">
        <v>0.42880434782608701</v>
      </c>
      <c r="I563" s="6">
        <v>4.6086956521739131</v>
      </c>
      <c r="J563" s="6">
        <v>0</v>
      </c>
      <c r="K563" s="6">
        <v>0</v>
      </c>
      <c r="L563" s="6">
        <v>2.3952173913043477</v>
      </c>
      <c r="M563" s="6">
        <v>3.9130434782608696</v>
      </c>
      <c r="N563" s="6">
        <v>0</v>
      </c>
      <c r="O563" s="6">
        <f>SUM(NonNurse[[#This Row],[Qualified Social Work Staff Hours]],NonNurse[[#This Row],[Other Social Work Staff Hours]])/NonNurse[[#This Row],[MDS Census]]</f>
        <v>6.5741417092768442E-2</v>
      </c>
      <c r="P563" s="6">
        <v>11.719565217391308</v>
      </c>
      <c r="Q563" s="6">
        <v>0</v>
      </c>
      <c r="R563" s="6">
        <f>SUM(NonNurse[[#This Row],[Qualified Activities Professional Hours]],NonNurse[[#This Row],[Other Activities Professional Hours]])/NonNurse[[#This Row],[MDS Census]]</f>
        <v>0.19689554419284155</v>
      </c>
      <c r="S563" s="6">
        <v>4.7111956521739122</v>
      </c>
      <c r="T563" s="6">
        <v>6.7880434782608692</v>
      </c>
      <c r="U563" s="6">
        <v>0</v>
      </c>
      <c r="V563" s="6">
        <f>SUM(NonNurse[[#This Row],[Occupational Therapist Hours]],NonNurse[[#This Row],[OT Assistant Hours]],NonNurse[[#This Row],[OT Aide Hours]])/NonNurse[[#This Row],[MDS Census]]</f>
        <v>0.19319393718042363</v>
      </c>
      <c r="W563" s="6">
        <v>1.0810869565217389</v>
      </c>
      <c r="X563" s="6">
        <v>6.1001086956521746</v>
      </c>
      <c r="Y563" s="6">
        <v>0</v>
      </c>
      <c r="Z563" s="6">
        <f>SUM(NonNurse[[#This Row],[Physical Therapist (PT) Hours]],NonNurse[[#This Row],[PT Assistant Hours]],NonNurse[[#This Row],[PT Aide Hours]])/NonNurse[[#This Row],[MDS Census]]</f>
        <v>0.1206482834185537</v>
      </c>
      <c r="AA563" s="6">
        <v>0</v>
      </c>
      <c r="AB563" s="6">
        <v>5.9782608695652177</v>
      </c>
      <c r="AC563" s="6">
        <v>0</v>
      </c>
      <c r="AD563" s="6">
        <v>0</v>
      </c>
      <c r="AE563" s="6">
        <v>0</v>
      </c>
      <c r="AF563" s="6">
        <v>0</v>
      </c>
      <c r="AG563" s="6">
        <v>0</v>
      </c>
      <c r="AH563" s="1">
        <v>395438</v>
      </c>
      <c r="AI563">
        <v>3</v>
      </c>
    </row>
    <row r="564" spans="1:35" x14ac:dyDescent="0.25">
      <c r="A564" t="s">
        <v>721</v>
      </c>
      <c r="B564" t="s">
        <v>361</v>
      </c>
      <c r="C564" t="s">
        <v>802</v>
      </c>
      <c r="D564" t="s">
        <v>758</v>
      </c>
      <c r="E564" s="6">
        <v>73.945652173913047</v>
      </c>
      <c r="F564" s="6">
        <v>35.259891304347818</v>
      </c>
      <c r="G564" s="6">
        <v>0.52717391304347827</v>
      </c>
      <c r="H564" s="6">
        <v>0.33967391304347827</v>
      </c>
      <c r="I564" s="6">
        <v>5.3913043478260869</v>
      </c>
      <c r="J564" s="6">
        <v>0</v>
      </c>
      <c r="K564" s="6">
        <v>0</v>
      </c>
      <c r="L564" s="6">
        <v>2.4429347826086953</v>
      </c>
      <c r="M564" s="6">
        <v>5.3668478260869561</v>
      </c>
      <c r="N564" s="6">
        <v>0</v>
      </c>
      <c r="O564" s="6">
        <f>SUM(NonNurse[[#This Row],[Qualified Social Work Staff Hours]],NonNurse[[#This Row],[Other Social Work Staff Hours]])/NonNurse[[#This Row],[MDS Census]]</f>
        <v>7.2578274290754072E-2</v>
      </c>
      <c r="P564" s="6">
        <v>7.8624999999999954</v>
      </c>
      <c r="Q564" s="6">
        <v>0</v>
      </c>
      <c r="R564" s="6">
        <f>SUM(NonNurse[[#This Row],[Qualified Activities Professional Hours]],NonNurse[[#This Row],[Other Activities Professional Hours]])/NonNurse[[#This Row],[MDS Census]]</f>
        <v>0.10632809054828746</v>
      </c>
      <c r="S564" s="6">
        <v>8.3974999999999973</v>
      </c>
      <c r="T564" s="6">
        <v>7.4671739130434771</v>
      </c>
      <c r="U564" s="6">
        <v>0</v>
      </c>
      <c r="V564" s="6">
        <f>SUM(NonNurse[[#This Row],[Occupational Therapist Hours]],NonNurse[[#This Row],[OT Assistant Hours]],NonNurse[[#This Row],[OT Aide Hours]])/NonNurse[[#This Row],[MDS Census]]</f>
        <v>0.21454505365280019</v>
      </c>
      <c r="W564" s="6">
        <v>2.2880434782608701</v>
      </c>
      <c r="X564" s="6">
        <v>6.4155434782608696</v>
      </c>
      <c r="Y564" s="6">
        <v>0</v>
      </c>
      <c r="Z564" s="6">
        <f>SUM(NonNurse[[#This Row],[Physical Therapist (PT) Hours]],NonNurse[[#This Row],[PT Assistant Hours]],NonNurse[[#This Row],[PT Aide Hours]])/NonNurse[[#This Row],[MDS Census]]</f>
        <v>0.11770248419814788</v>
      </c>
      <c r="AA564" s="6">
        <v>0</v>
      </c>
      <c r="AB564" s="6">
        <v>0</v>
      </c>
      <c r="AC564" s="6">
        <v>0</v>
      </c>
      <c r="AD564" s="6">
        <v>0</v>
      </c>
      <c r="AE564" s="6">
        <v>0</v>
      </c>
      <c r="AF564" s="6">
        <v>0</v>
      </c>
      <c r="AG564" s="6">
        <v>0</v>
      </c>
      <c r="AH564" s="1">
        <v>395612</v>
      </c>
      <c r="AI564">
        <v>3</v>
      </c>
    </row>
    <row r="565" spans="1:35" x14ac:dyDescent="0.25">
      <c r="A565" t="s">
        <v>721</v>
      </c>
      <c r="B565" t="s">
        <v>650</v>
      </c>
      <c r="C565" t="s">
        <v>848</v>
      </c>
      <c r="D565" t="s">
        <v>758</v>
      </c>
      <c r="E565" s="6">
        <v>35.576086956521742</v>
      </c>
      <c r="F565" s="6">
        <v>29.156847826086949</v>
      </c>
      <c r="G565" s="6">
        <v>0.5</v>
      </c>
      <c r="H565" s="6">
        <v>0.20652173913043478</v>
      </c>
      <c r="I565" s="6">
        <v>2.402173913043478</v>
      </c>
      <c r="J565" s="6">
        <v>0</v>
      </c>
      <c r="K565" s="6">
        <v>0</v>
      </c>
      <c r="L565" s="6">
        <v>1.0886956521739131</v>
      </c>
      <c r="M565" s="6">
        <v>4.9728260869565215</v>
      </c>
      <c r="N565" s="6">
        <v>0</v>
      </c>
      <c r="O565" s="6">
        <f>SUM(NonNurse[[#This Row],[Qualified Social Work Staff Hours]],NonNurse[[#This Row],[Other Social Work Staff Hours]])/NonNurse[[#This Row],[MDS Census]]</f>
        <v>0.13978001833180567</v>
      </c>
      <c r="P565" s="6">
        <v>6.7641304347826079</v>
      </c>
      <c r="Q565" s="6">
        <v>0</v>
      </c>
      <c r="R565" s="6">
        <f>SUM(NonNurse[[#This Row],[Qualified Activities Professional Hours]],NonNurse[[#This Row],[Other Activities Professional Hours]])/NonNurse[[#This Row],[MDS Census]]</f>
        <v>0.19013137794072713</v>
      </c>
      <c r="S565" s="6">
        <v>2.4552173913043482</v>
      </c>
      <c r="T565" s="6">
        <v>0.55760869565217386</v>
      </c>
      <c r="U565" s="6">
        <v>0</v>
      </c>
      <c r="V565" s="6">
        <f>SUM(NonNurse[[#This Row],[Occupational Therapist Hours]],NonNurse[[#This Row],[OT Assistant Hours]],NonNurse[[#This Row],[OT Aide Hours]])/NonNurse[[#This Row],[MDS Census]]</f>
        <v>8.4686831652917807E-2</v>
      </c>
      <c r="W565" s="6">
        <v>0.6159782608695652</v>
      </c>
      <c r="X565" s="6">
        <v>5.4090217391304352</v>
      </c>
      <c r="Y565" s="6">
        <v>0</v>
      </c>
      <c r="Z565" s="6">
        <f>SUM(NonNurse[[#This Row],[Physical Therapist (PT) Hours]],NonNurse[[#This Row],[PT Assistant Hours]],NonNurse[[#This Row],[PT Aide Hours]])/NonNurse[[#This Row],[MDS Census]]</f>
        <v>0.16935533150015275</v>
      </c>
      <c r="AA565" s="6">
        <v>0</v>
      </c>
      <c r="AB565" s="6">
        <v>0</v>
      </c>
      <c r="AC565" s="6">
        <v>0</v>
      </c>
      <c r="AD565" s="6">
        <v>0</v>
      </c>
      <c r="AE565" s="6">
        <v>0</v>
      </c>
      <c r="AF565" s="6">
        <v>0</v>
      </c>
      <c r="AG565" s="6">
        <v>0</v>
      </c>
      <c r="AH565" s="1">
        <v>396111</v>
      </c>
      <c r="AI565">
        <v>3</v>
      </c>
    </row>
    <row r="566" spans="1:35" x14ac:dyDescent="0.25">
      <c r="A566" t="s">
        <v>721</v>
      </c>
      <c r="B566" t="s">
        <v>48</v>
      </c>
      <c r="C566" t="s">
        <v>814</v>
      </c>
      <c r="D566" t="s">
        <v>773</v>
      </c>
      <c r="E566" s="6">
        <v>330.31521739130437</v>
      </c>
      <c r="F566" s="6">
        <v>10.521739130434783</v>
      </c>
      <c r="G566" s="6">
        <v>0</v>
      </c>
      <c r="H566" s="6">
        <v>0</v>
      </c>
      <c r="I566" s="6">
        <v>0</v>
      </c>
      <c r="J566" s="6">
        <v>0</v>
      </c>
      <c r="K566" s="6">
        <v>0</v>
      </c>
      <c r="L566" s="6">
        <v>11.741847826086957</v>
      </c>
      <c r="M566" s="6">
        <v>4.4347826086956523</v>
      </c>
      <c r="N566" s="6">
        <v>18.516304347826086</v>
      </c>
      <c r="O566" s="6">
        <f>SUM(NonNurse[[#This Row],[Qualified Social Work Staff Hours]],NonNurse[[#This Row],[Other Social Work Staff Hours]])/NonNurse[[#This Row],[MDS Census]]</f>
        <v>6.948237849221757E-2</v>
      </c>
      <c r="P566" s="6">
        <v>2.6086956521739131</v>
      </c>
      <c r="Q566" s="6">
        <v>14.543478260869565</v>
      </c>
      <c r="R566" s="6">
        <f>SUM(NonNurse[[#This Row],[Qualified Activities Professional Hours]],NonNurse[[#This Row],[Other Activities Professional Hours]])/NonNurse[[#This Row],[MDS Census]]</f>
        <v>5.1926683997499085E-2</v>
      </c>
      <c r="S566" s="6">
        <v>12.940217391304348</v>
      </c>
      <c r="T566" s="6">
        <v>20.165760869565219</v>
      </c>
      <c r="U566" s="6">
        <v>0</v>
      </c>
      <c r="V566" s="6">
        <f>SUM(NonNurse[[#This Row],[Occupational Therapist Hours]],NonNurse[[#This Row],[OT Assistant Hours]],NonNurse[[#This Row],[OT Aide Hours]])/NonNurse[[#This Row],[MDS Census]]</f>
        <v>0.10022541051038203</v>
      </c>
      <c r="W566" s="6">
        <v>15.127717391304348</v>
      </c>
      <c r="X566" s="6">
        <v>35.122282608695649</v>
      </c>
      <c r="Y566" s="6">
        <v>9</v>
      </c>
      <c r="Z566" s="6">
        <f>SUM(NonNurse[[#This Row],[Physical Therapist (PT) Hours]],NonNurse[[#This Row],[PT Assistant Hours]],NonNurse[[#This Row],[PT Aide Hours]])/NonNurse[[#This Row],[MDS Census]]</f>
        <v>0.17937411563394648</v>
      </c>
      <c r="AA566" s="6">
        <v>0</v>
      </c>
      <c r="AB566" s="6">
        <v>0</v>
      </c>
      <c r="AC566" s="6">
        <v>0</v>
      </c>
      <c r="AD566" s="6">
        <v>0</v>
      </c>
      <c r="AE566" s="6">
        <v>12.913043478260869</v>
      </c>
      <c r="AF566" s="6">
        <v>0</v>
      </c>
      <c r="AG566" s="6">
        <v>0</v>
      </c>
      <c r="AH566" s="1">
        <v>395074</v>
      </c>
      <c r="AI566">
        <v>3</v>
      </c>
    </row>
    <row r="567" spans="1:35" x14ac:dyDescent="0.25">
      <c r="A567" t="s">
        <v>721</v>
      </c>
      <c r="B567" t="s">
        <v>398</v>
      </c>
      <c r="C567" t="s">
        <v>905</v>
      </c>
      <c r="D567" t="s">
        <v>768</v>
      </c>
      <c r="E567" s="6">
        <v>74.152173913043484</v>
      </c>
      <c r="F567" s="6">
        <v>5.2173913043478262</v>
      </c>
      <c r="G567" s="6">
        <v>0.56521739130434778</v>
      </c>
      <c r="H567" s="6">
        <v>0</v>
      </c>
      <c r="I567" s="6">
        <v>1.173913043478261</v>
      </c>
      <c r="J567" s="6">
        <v>0</v>
      </c>
      <c r="K567" s="6">
        <v>0</v>
      </c>
      <c r="L567" s="6">
        <v>3.9627173913043459</v>
      </c>
      <c r="M567" s="6">
        <v>5.3043478260869561</v>
      </c>
      <c r="N567" s="6">
        <v>0</v>
      </c>
      <c r="O567" s="6">
        <f>SUM(NonNurse[[#This Row],[Qualified Social Work Staff Hours]],NonNurse[[#This Row],[Other Social Work Staff Hours]])/NonNurse[[#This Row],[MDS Census]]</f>
        <v>7.1533274699501603E-2</v>
      </c>
      <c r="P567" s="6">
        <v>4.6377173913043475</v>
      </c>
      <c r="Q567" s="6">
        <v>2.6010869565217387</v>
      </c>
      <c r="R567" s="6">
        <f>SUM(NonNurse[[#This Row],[Qualified Activities Professional Hours]],NonNurse[[#This Row],[Other Activities Professional Hours]])/NonNurse[[#This Row],[MDS Census]]</f>
        <v>9.7620932277924344E-2</v>
      </c>
      <c r="S567" s="6">
        <v>10.403043478260869</v>
      </c>
      <c r="T567" s="6">
        <v>2.7254347826086955</v>
      </c>
      <c r="U567" s="6">
        <v>0</v>
      </c>
      <c r="V567" s="6">
        <f>SUM(NonNurse[[#This Row],[Occupational Therapist Hours]],NonNurse[[#This Row],[OT Assistant Hours]],NonNurse[[#This Row],[OT Aide Hours]])/NonNurse[[#This Row],[MDS Census]]</f>
        <v>0.17704778657285253</v>
      </c>
      <c r="W567" s="6">
        <v>4.8707608695652169</v>
      </c>
      <c r="X567" s="6">
        <v>0.56880434782608691</v>
      </c>
      <c r="Y567" s="6">
        <v>0</v>
      </c>
      <c r="Z567" s="6">
        <f>SUM(NonNurse[[#This Row],[Physical Therapist (PT) Hours]],NonNurse[[#This Row],[PT Assistant Hours]],NonNurse[[#This Row],[PT Aide Hours]])/NonNurse[[#This Row],[MDS Census]]</f>
        <v>7.3356786866021678E-2</v>
      </c>
      <c r="AA567" s="6">
        <v>0</v>
      </c>
      <c r="AB567" s="6">
        <v>0</v>
      </c>
      <c r="AC567" s="6">
        <v>0</v>
      </c>
      <c r="AD567" s="6">
        <v>0</v>
      </c>
      <c r="AE567" s="6">
        <v>0</v>
      </c>
      <c r="AF567" s="6">
        <v>0</v>
      </c>
      <c r="AG567" s="6">
        <v>0</v>
      </c>
      <c r="AH567" s="1">
        <v>395666</v>
      </c>
      <c r="AI567">
        <v>3</v>
      </c>
    </row>
    <row r="568" spans="1:35" x14ac:dyDescent="0.25">
      <c r="A568" t="s">
        <v>721</v>
      </c>
      <c r="B568" t="s">
        <v>414</v>
      </c>
      <c r="C568" t="s">
        <v>822</v>
      </c>
      <c r="D568" t="s">
        <v>756</v>
      </c>
      <c r="E568" s="6">
        <v>78.380434782608702</v>
      </c>
      <c r="F568" s="6">
        <v>5.4782608695652177</v>
      </c>
      <c r="G568" s="6">
        <v>0</v>
      </c>
      <c r="H568" s="6">
        <v>0</v>
      </c>
      <c r="I568" s="6">
        <v>0</v>
      </c>
      <c r="J568" s="6">
        <v>0</v>
      </c>
      <c r="K568" s="6">
        <v>0</v>
      </c>
      <c r="L568" s="6">
        <v>9.0047826086956508</v>
      </c>
      <c r="M568" s="6">
        <v>4.9565217391304346</v>
      </c>
      <c r="N568" s="6">
        <v>0</v>
      </c>
      <c r="O568" s="6">
        <f>SUM(NonNurse[[#This Row],[Qualified Social Work Staff Hours]],NonNurse[[#This Row],[Other Social Work Staff Hours]])/NonNurse[[#This Row],[MDS Census]]</f>
        <v>6.3236721675218405E-2</v>
      </c>
      <c r="P568" s="6">
        <v>4.8695652173913047</v>
      </c>
      <c r="Q568" s="6">
        <v>7.2092391304347823</v>
      </c>
      <c r="R568" s="6">
        <f>SUM(NonNurse[[#This Row],[Qualified Activities Professional Hours]],NonNurse[[#This Row],[Other Activities Professional Hours]])/NonNurse[[#This Row],[MDS Census]]</f>
        <v>0.15410483982804046</v>
      </c>
      <c r="S568" s="6">
        <v>11.607934782608696</v>
      </c>
      <c r="T568" s="6">
        <v>15.01945652173913</v>
      </c>
      <c r="U568" s="6">
        <v>0</v>
      </c>
      <c r="V568" s="6">
        <f>SUM(NonNurse[[#This Row],[Occupational Therapist Hours]],NonNurse[[#This Row],[OT Assistant Hours]],NonNurse[[#This Row],[OT Aide Hours]])/NonNurse[[#This Row],[MDS Census]]</f>
        <v>0.33971987241714041</v>
      </c>
      <c r="W568" s="6">
        <v>10.23021739130435</v>
      </c>
      <c r="X568" s="6">
        <v>12.39695652173913</v>
      </c>
      <c r="Y568" s="6">
        <v>0</v>
      </c>
      <c r="Z568" s="6">
        <f>SUM(NonNurse[[#This Row],[Physical Therapist (PT) Hours]],NonNurse[[#This Row],[PT Assistant Hours]],NonNurse[[#This Row],[PT Aide Hours]])/NonNurse[[#This Row],[MDS Census]]</f>
        <v>0.28868395506864508</v>
      </c>
      <c r="AA568" s="6">
        <v>0</v>
      </c>
      <c r="AB568" s="6">
        <v>0</v>
      </c>
      <c r="AC568" s="6">
        <v>0</v>
      </c>
      <c r="AD568" s="6">
        <v>0</v>
      </c>
      <c r="AE568" s="6">
        <v>4.3260869565217392</v>
      </c>
      <c r="AF568" s="6">
        <v>0</v>
      </c>
      <c r="AG568" s="6">
        <v>0</v>
      </c>
      <c r="AH568" s="1">
        <v>395690</v>
      </c>
      <c r="AI568">
        <v>3</v>
      </c>
    </row>
    <row r="569" spans="1:35" x14ac:dyDescent="0.25">
      <c r="A569" t="s">
        <v>721</v>
      </c>
      <c r="B569" t="s">
        <v>396</v>
      </c>
      <c r="C569" t="s">
        <v>881</v>
      </c>
      <c r="D569" t="s">
        <v>774</v>
      </c>
      <c r="E569" s="6">
        <v>69.978260869565219</v>
      </c>
      <c r="F569" s="6">
        <v>4.6956521739130439</v>
      </c>
      <c r="G569" s="6">
        <v>3.4782608695652173</v>
      </c>
      <c r="H569" s="6">
        <v>0</v>
      </c>
      <c r="I569" s="6">
        <v>0</v>
      </c>
      <c r="J569" s="6">
        <v>0</v>
      </c>
      <c r="K569" s="6">
        <v>0</v>
      </c>
      <c r="L569" s="6">
        <v>4.3284782608695656</v>
      </c>
      <c r="M569" s="6">
        <v>10.201413043478261</v>
      </c>
      <c r="N569" s="6">
        <v>0</v>
      </c>
      <c r="O569" s="6">
        <f>SUM(NonNurse[[#This Row],[Qualified Social Work Staff Hours]],NonNurse[[#This Row],[Other Social Work Staff Hours]])/NonNurse[[#This Row],[MDS Census]]</f>
        <v>0.1457797452625039</v>
      </c>
      <c r="P569" s="6">
        <v>0</v>
      </c>
      <c r="Q569" s="6">
        <v>4.5090217391304339</v>
      </c>
      <c r="R569" s="6">
        <f>SUM(NonNurse[[#This Row],[Qualified Activities Professional Hours]],NonNurse[[#This Row],[Other Activities Professional Hours]])/NonNurse[[#This Row],[MDS Census]]</f>
        <v>6.4434607020813897E-2</v>
      </c>
      <c r="S569" s="6">
        <v>7.7795652173913048</v>
      </c>
      <c r="T569" s="6">
        <v>13.713695652173914</v>
      </c>
      <c r="U569" s="6">
        <v>0</v>
      </c>
      <c r="V569" s="6">
        <f>SUM(NonNurse[[#This Row],[Occupational Therapist Hours]],NonNurse[[#This Row],[OT Assistant Hours]],NonNurse[[#This Row],[OT Aide Hours]])/NonNurse[[#This Row],[MDS Census]]</f>
        <v>0.30714196955576267</v>
      </c>
      <c r="W569" s="6">
        <v>9.7452173913043492</v>
      </c>
      <c r="X569" s="6">
        <v>11.113043478260868</v>
      </c>
      <c r="Y569" s="6">
        <v>0</v>
      </c>
      <c r="Z569" s="6">
        <f>SUM(NonNurse[[#This Row],[Physical Therapist (PT) Hours]],NonNurse[[#This Row],[PT Assistant Hours]],NonNurse[[#This Row],[PT Aide Hours]])/NonNurse[[#This Row],[MDS Census]]</f>
        <v>0.29806772289530908</v>
      </c>
      <c r="AA569" s="6">
        <v>0</v>
      </c>
      <c r="AB569" s="6">
        <v>0</v>
      </c>
      <c r="AC569" s="6">
        <v>0</v>
      </c>
      <c r="AD569" s="6">
        <v>0</v>
      </c>
      <c r="AE569" s="6">
        <v>0</v>
      </c>
      <c r="AF569" s="6">
        <v>0</v>
      </c>
      <c r="AG569" s="6">
        <v>3.6956521739130435</v>
      </c>
      <c r="AH569" s="1">
        <v>395662</v>
      </c>
      <c r="AI569">
        <v>3</v>
      </c>
    </row>
    <row r="570" spans="1:35" x14ac:dyDescent="0.25">
      <c r="A570" t="s">
        <v>721</v>
      </c>
      <c r="B570" t="s">
        <v>103</v>
      </c>
      <c r="C570" t="s">
        <v>941</v>
      </c>
      <c r="D570" t="s">
        <v>776</v>
      </c>
      <c r="E570" s="6">
        <v>159.80434782608697</v>
      </c>
      <c r="F570" s="6">
        <v>5.7391304347826084</v>
      </c>
      <c r="G570" s="6">
        <v>3.2608695652173912E-2</v>
      </c>
      <c r="H570" s="6">
        <v>0.54532608695652174</v>
      </c>
      <c r="I570" s="6">
        <v>3.9891304347826089</v>
      </c>
      <c r="J570" s="6">
        <v>0</v>
      </c>
      <c r="K570" s="6">
        <v>0</v>
      </c>
      <c r="L570" s="6">
        <v>4.0760869565217392</v>
      </c>
      <c r="M570" s="6">
        <v>0</v>
      </c>
      <c r="N570" s="6">
        <v>11.557065217391305</v>
      </c>
      <c r="O570" s="6">
        <f>SUM(NonNurse[[#This Row],[Qualified Social Work Staff Hours]],NonNurse[[#This Row],[Other Social Work Staff Hours]])/NonNurse[[#This Row],[MDS Census]]</f>
        <v>7.232009250442116E-2</v>
      </c>
      <c r="P570" s="6">
        <v>4.7907608695652177</v>
      </c>
      <c r="Q570" s="6">
        <v>10.260869565217391</v>
      </c>
      <c r="R570" s="6">
        <f>SUM(NonNurse[[#This Row],[Qualified Activities Professional Hours]],NonNurse[[#This Row],[Other Activities Professional Hours]])/NonNurse[[#This Row],[MDS Census]]</f>
        <v>9.4187865596517484E-2</v>
      </c>
      <c r="S570" s="6">
        <v>5.4728260869565215</v>
      </c>
      <c r="T570" s="6">
        <v>6.3016304347826084</v>
      </c>
      <c r="U570" s="6">
        <v>0</v>
      </c>
      <c r="V570" s="6">
        <f>SUM(NonNurse[[#This Row],[Occupational Therapist Hours]],NonNurse[[#This Row],[OT Assistant Hours]],NonNurse[[#This Row],[OT Aide Hours]])/NonNurse[[#This Row],[MDS Census]]</f>
        <v>7.3680451639232744E-2</v>
      </c>
      <c r="W570" s="6">
        <v>5.2989130434782608</v>
      </c>
      <c r="X570" s="6">
        <v>5.4619565217391308</v>
      </c>
      <c r="Y570" s="6">
        <v>0</v>
      </c>
      <c r="Z570" s="6">
        <f>SUM(NonNurse[[#This Row],[Physical Therapist (PT) Hours]],NonNurse[[#This Row],[PT Assistant Hours]],NonNurse[[#This Row],[PT Aide Hours]])/NonNurse[[#This Row],[MDS Census]]</f>
        <v>6.7337777173173713E-2</v>
      </c>
      <c r="AA570" s="6">
        <v>0</v>
      </c>
      <c r="AB570" s="6">
        <v>0</v>
      </c>
      <c r="AC570" s="6">
        <v>0</v>
      </c>
      <c r="AD570" s="6">
        <v>0</v>
      </c>
      <c r="AE570" s="6">
        <v>0</v>
      </c>
      <c r="AF570" s="6">
        <v>0</v>
      </c>
      <c r="AG570" s="6">
        <v>0</v>
      </c>
      <c r="AH570" s="1">
        <v>395226</v>
      </c>
      <c r="AI570">
        <v>3</v>
      </c>
    </row>
    <row r="571" spans="1:35" x14ac:dyDescent="0.25">
      <c r="A571" t="s">
        <v>721</v>
      </c>
      <c r="B571" t="s">
        <v>32</v>
      </c>
      <c r="C571" t="s">
        <v>905</v>
      </c>
      <c r="D571" t="s">
        <v>768</v>
      </c>
      <c r="E571" s="6">
        <v>125.66304347826087</v>
      </c>
      <c r="F571" s="6">
        <v>5.5923913043478262</v>
      </c>
      <c r="G571" s="6">
        <v>0.32608695652173914</v>
      </c>
      <c r="H571" s="6">
        <v>0.13043478260869565</v>
      </c>
      <c r="I571" s="6">
        <v>1.7391304347826086</v>
      </c>
      <c r="J571" s="6">
        <v>0</v>
      </c>
      <c r="K571" s="6">
        <v>0</v>
      </c>
      <c r="L571" s="6">
        <v>5</v>
      </c>
      <c r="M571" s="6">
        <v>5.3423913043478262</v>
      </c>
      <c r="N571" s="6">
        <v>4.3288043478260869</v>
      </c>
      <c r="O571" s="6">
        <f>SUM(NonNurse[[#This Row],[Qualified Social Work Staff Hours]],NonNurse[[#This Row],[Other Social Work Staff Hours]])/NonNurse[[#This Row],[MDS Census]]</f>
        <v>7.6961335524608598E-2</v>
      </c>
      <c r="P571" s="6">
        <v>4.75</v>
      </c>
      <c r="Q571" s="6">
        <v>13.839673913043478</v>
      </c>
      <c r="R571" s="6">
        <f>SUM(NonNurse[[#This Row],[Qualified Activities Professional Hours]],NonNurse[[#This Row],[Other Activities Professional Hours]])/NonNurse[[#This Row],[MDS Census]]</f>
        <v>0.14793270478332321</v>
      </c>
      <c r="S571" s="6">
        <v>9.554347826086957</v>
      </c>
      <c r="T571" s="6">
        <v>3.7255434782608696</v>
      </c>
      <c r="U571" s="6">
        <v>0</v>
      </c>
      <c r="V571" s="6">
        <f>SUM(NonNurse[[#This Row],[Occupational Therapist Hours]],NonNurse[[#This Row],[OT Assistant Hours]],NonNurse[[#This Row],[OT Aide Hours]])/NonNurse[[#This Row],[MDS Census]]</f>
        <v>0.10567857451777528</v>
      </c>
      <c r="W571" s="6">
        <v>5.1440217391304346</v>
      </c>
      <c r="X571" s="6">
        <v>8.6195652173913047</v>
      </c>
      <c r="Y571" s="6">
        <v>0</v>
      </c>
      <c r="Z571" s="6">
        <f>SUM(NonNurse[[#This Row],[Physical Therapist (PT) Hours]],NonNurse[[#This Row],[PT Assistant Hours]],NonNurse[[#This Row],[PT Aide Hours]])/NonNurse[[#This Row],[MDS Census]]</f>
        <v>0.10952772251535334</v>
      </c>
      <c r="AA571" s="6">
        <v>0</v>
      </c>
      <c r="AB571" s="6">
        <v>0</v>
      </c>
      <c r="AC571" s="6">
        <v>0</v>
      </c>
      <c r="AD571" s="6">
        <v>0</v>
      </c>
      <c r="AE571" s="6">
        <v>0</v>
      </c>
      <c r="AF571" s="6">
        <v>0</v>
      </c>
      <c r="AG571" s="6">
        <v>0</v>
      </c>
      <c r="AH571" s="1">
        <v>395028</v>
      </c>
      <c r="AI571">
        <v>3</v>
      </c>
    </row>
    <row r="572" spans="1:35" x14ac:dyDescent="0.25">
      <c r="A572" t="s">
        <v>721</v>
      </c>
      <c r="B572" t="s">
        <v>497</v>
      </c>
      <c r="C572" t="s">
        <v>845</v>
      </c>
      <c r="D572" t="s">
        <v>761</v>
      </c>
      <c r="E572" s="6">
        <v>69.380434782608702</v>
      </c>
      <c r="F572" s="6">
        <v>5.6657608695652177</v>
      </c>
      <c r="G572" s="6">
        <v>0.59239130434782605</v>
      </c>
      <c r="H572" s="6">
        <v>0</v>
      </c>
      <c r="I572" s="6">
        <v>0</v>
      </c>
      <c r="J572" s="6">
        <v>0</v>
      </c>
      <c r="K572" s="6">
        <v>0</v>
      </c>
      <c r="L572" s="6">
        <v>3.7635869565217392</v>
      </c>
      <c r="M572" s="6">
        <v>16.673913043478262</v>
      </c>
      <c r="N572" s="6">
        <v>0</v>
      </c>
      <c r="O572" s="6">
        <f>SUM(NonNurse[[#This Row],[Qualified Social Work Staff Hours]],NonNurse[[#This Row],[Other Social Work Staff Hours]])/NonNurse[[#This Row],[MDS Census]]</f>
        <v>0.24032586558044805</v>
      </c>
      <c r="P572" s="6">
        <v>16.989130434782609</v>
      </c>
      <c r="Q572" s="6">
        <v>33.038043478260867</v>
      </c>
      <c r="R572" s="6">
        <f>SUM(NonNurse[[#This Row],[Qualified Activities Professional Hours]],NonNurse[[#This Row],[Other Activities Professional Hours]])/NonNurse[[#This Row],[MDS Census]]</f>
        <v>0.72105592981356714</v>
      </c>
      <c r="S572" s="6">
        <v>9.554347826086957</v>
      </c>
      <c r="T572" s="6">
        <v>4.9211956521739131</v>
      </c>
      <c r="U572" s="6">
        <v>0</v>
      </c>
      <c r="V572" s="6">
        <f>SUM(NonNurse[[#This Row],[Occupational Therapist Hours]],NonNurse[[#This Row],[OT Assistant Hours]],NonNurse[[#This Row],[OT Aide Hours]])/NonNurse[[#This Row],[MDS Census]]</f>
        <v>0.20864013786620711</v>
      </c>
      <c r="W572" s="6">
        <v>5.5244565217391308</v>
      </c>
      <c r="X572" s="6">
        <v>5.9972826086956523</v>
      </c>
      <c r="Y572" s="6">
        <v>0</v>
      </c>
      <c r="Z572" s="6">
        <f>SUM(NonNurse[[#This Row],[Physical Therapist (PT) Hours]],NonNurse[[#This Row],[PT Assistant Hours]],NonNurse[[#This Row],[PT Aide Hours]])/NonNurse[[#This Row],[MDS Census]]</f>
        <v>0.16606611311295627</v>
      </c>
      <c r="AA572" s="6">
        <v>0</v>
      </c>
      <c r="AB572" s="6">
        <v>0</v>
      </c>
      <c r="AC572" s="6">
        <v>0</v>
      </c>
      <c r="AD572" s="6">
        <v>0</v>
      </c>
      <c r="AE572" s="6">
        <v>0</v>
      </c>
      <c r="AF572" s="6">
        <v>0</v>
      </c>
      <c r="AG572" s="6">
        <v>0</v>
      </c>
      <c r="AH572" s="1">
        <v>395806</v>
      </c>
      <c r="AI572">
        <v>3</v>
      </c>
    </row>
    <row r="573" spans="1:35" x14ac:dyDescent="0.25">
      <c r="A573" t="s">
        <v>721</v>
      </c>
      <c r="B573" t="s">
        <v>356</v>
      </c>
      <c r="C573" t="s">
        <v>1046</v>
      </c>
      <c r="D573" t="s">
        <v>768</v>
      </c>
      <c r="E573" s="6">
        <v>61.913043478260867</v>
      </c>
      <c r="F573" s="6">
        <v>9.6086956521739122</v>
      </c>
      <c r="G573" s="6">
        <v>4.3478260869565216E-2</v>
      </c>
      <c r="H573" s="6">
        <v>0.25543478260869568</v>
      </c>
      <c r="I573" s="6">
        <v>0</v>
      </c>
      <c r="J573" s="6">
        <v>0</v>
      </c>
      <c r="K573" s="6">
        <v>0</v>
      </c>
      <c r="L573" s="6">
        <v>1.5733695652173914</v>
      </c>
      <c r="M573" s="6">
        <v>0</v>
      </c>
      <c r="N573" s="6">
        <v>0</v>
      </c>
      <c r="O573" s="6">
        <f>SUM(NonNurse[[#This Row],[Qualified Social Work Staff Hours]],NonNurse[[#This Row],[Other Social Work Staff Hours]])/NonNurse[[#This Row],[MDS Census]]</f>
        <v>0</v>
      </c>
      <c r="P573" s="6">
        <v>0</v>
      </c>
      <c r="Q573" s="6">
        <v>10.627717391304348</v>
      </c>
      <c r="R573" s="6">
        <f>SUM(NonNurse[[#This Row],[Qualified Activities Professional Hours]],NonNurse[[#This Row],[Other Activities Professional Hours]])/NonNurse[[#This Row],[MDS Census]]</f>
        <v>0.171655547752809</v>
      </c>
      <c r="S573" s="6">
        <v>0.22499999999999995</v>
      </c>
      <c r="T573" s="6">
        <v>0</v>
      </c>
      <c r="U573" s="6">
        <v>0</v>
      </c>
      <c r="V573" s="6">
        <f>SUM(NonNurse[[#This Row],[Occupational Therapist Hours]],NonNurse[[#This Row],[OT Assistant Hours]],NonNurse[[#This Row],[OT Aide Hours]])/NonNurse[[#This Row],[MDS Census]]</f>
        <v>3.6341292134831455E-3</v>
      </c>
      <c r="W573" s="6">
        <v>6.9239130434782595E-2</v>
      </c>
      <c r="X573" s="6">
        <v>0.33249999999999996</v>
      </c>
      <c r="Y573" s="6">
        <v>0</v>
      </c>
      <c r="Z573" s="6">
        <f>SUM(NonNurse[[#This Row],[Physical Therapist (PT) Hours]],NonNurse[[#This Row],[PT Assistant Hours]],NonNurse[[#This Row],[PT Aide Hours]])/NonNurse[[#This Row],[MDS Census]]</f>
        <v>6.4887640449438197E-3</v>
      </c>
      <c r="AA573" s="6">
        <v>0</v>
      </c>
      <c r="AB573" s="6">
        <v>0</v>
      </c>
      <c r="AC573" s="6">
        <v>0</v>
      </c>
      <c r="AD573" s="6">
        <v>0</v>
      </c>
      <c r="AE573" s="6">
        <v>0</v>
      </c>
      <c r="AF573" s="6">
        <v>0</v>
      </c>
      <c r="AG573" s="6">
        <v>0</v>
      </c>
      <c r="AH573" s="1">
        <v>395605</v>
      </c>
      <c r="AI573">
        <v>3</v>
      </c>
    </row>
    <row r="574" spans="1:35" x14ac:dyDescent="0.25">
      <c r="A574" t="s">
        <v>721</v>
      </c>
      <c r="B574" t="s">
        <v>132</v>
      </c>
      <c r="C574" t="s">
        <v>955</v>
      </c>
      <c r="D574" t="s">
        <v>756</v>
      </c>
      <c r="E574" s="6">
        <v>175.83695652173913</v>
      </c>
      <c r="F574" s="6">
        <v>5.5652173913043477</v>
      </c>
      <c r="G574" s="6">
        <v>0.14130434782608695</v>
      </c>
      <c r="H574" s="6">
        <v>0</v>
      </c>
      <c r="I574" s="6">
        <v>4.9456521739130439</v>
      </c>
      <c r="J574" s="6">
        <v>0</v>
      </c>
      <c r="K574" s="6">
        <v>0</v>
      </c>
      <c r="L574" s="6">
        <v>5.0552173913043479</v>
      </c>
      <c r="M574" s="6">
        <v>5.0843478260869563</v>
      </c>
      <c r="N574" s="6">
        <v>4.9496739130434779</v>
      </c>
      <c r="O574" s="6">
        <f>SUM(NonNurse[[#This Row],[Qualified Social Work Staff Hours]],NonNurse[[#This Row],[Other Social Work Staff Hours]])/NonNurse[[#This Row],[MDS Census]]</f>
        <v>5.7064350621252397E-2</v>
      </c>
      <c r="P574" s="6">
        <v>5.4517391304347829</v>
      </c>
      <c r="Q574" s="6">
        <v>21.220217391304345</v>
      </c>
      <c r="R574" s="6">
        <f>SUM(NonNurse[[#This Row],[Qualified Activities Professional Hours]],NonNurse[[#This Row],[Other Activities Professional Hours]])/NonNurse[[#This Row],[MDS Census]]</f>
        <v>0.15168572664894603</v>
      </c>
      <c r="S574" s="6">
        <v>4.5126086956521734</v>
      </c>
      <c r="T574" s="6">
        <v>9.924130434782608</v>
      </c>
      <c r="U574" s="6">
        <v>0</v>
      </c>
      <c r="V574" s="6">
        <f>SUM(NonNurse[[#This Row],[Occupational Therapist Hours]],NonNurse[[#This Row],[OT Assistant Hours]],NonNurse[[#This Row],[OT Aide Hours]])/NonNurse[[#This Row],[MDS Census]]</f>
        <v>8.2102985720467314E-2</v>
      </c>
      <c r="W574" s="6">
        <v>6.4174999999999995</v>
      </c>
      <c r="X574" s="6">
        <v>10.943478260869567</v>
      </c>
      <c r="Y574" s="6">
        <v>0</v>
      </c>
      <c r="Z574" s="6">
        <f>SUM(NonNurse[[#This Row],[Physical Therapist (PT) Hours]],NonNurse[[#This Row],[PT Assistant Hours]],NonNurse[[#This Row],[PT Aide Hours]])/NonNurse[[#This Row],[MDS Census]]</f>
        <v>9.8733386907337586E-2</v>
      </c>
      <c r="AA574" s="6">
        <v>0</v>
      </c>
      <c r="AB574" s="6">
        <v>0</v>
      </c>
      <c r="AC574" s="6">
        <v>0</v>
      </c>
      <c r="AD574" s="6">
        <v>0</v>
      </c>
      <c r="AE574" s="6">
        <v>0</v>
      </c>
      <c r="AF574" s="6">
        <v>0</v>
      </c>
      <c r="AG574" s="6">
        <v>0</v>
      </c>
      <c r="AH574" s="1">
        <v>395282</v>
      </c>
      <c r="AI574">
        <v>3</v>
      </c>
    </row>
    <row r="575" spans="1:35" x14ac:dyDescent="0.25">
      <c r="A575" t="s">
        <v>721</v>
      </c>
      <c r="B575" t="s">
        <v>411</v>
      </c>
      <c r="C575" t="s">
        <v>881</v>
      </c>
      <c r="D575" t="s">
        <v>774</v>
      </c>
      <c r="E575" s="6">
        <v>99.282608695652172</v>
      </c>
      <c r="F575" s="6">
        <v>4.9565217391304346</v>
      </c>
      <c r="G575" s="6">
        <v>1.4130434782608696</v>
      </c>
      <c r="H575" s="6">
        <v>0.60597826086956519</v>
      </c>
      <c r="I575" s="6">
        <v>5.0434782608695654</v>
      </c>
      <c r="J575" s="6">
        <v>0</v>
      </c>
      <c r="K575" s="6">
        <v>0</v>
      </c>
      <c r="L575" s="6">
        <v>2.5565217391304342</v>
      </c>
      <c r="M575" s="6">
        <v>4.8695652173913047</v>
      </c>
      <c r="N575" s="6">
        <v>0</v>
      </c>
      <c r="O575" s="6">
        <f>SUM(NonNurse[[#This Row],[Qualified Social Work Staff Hours]],NonNurse[[#This Row],[Other Social Work Staff Hours]])/NonNurse[[#This Row],[MDS Census]]</f>
        <v>4.9047514779943076E-2</v>
      </c>
      <c r="P575" s="6">
        <v>11.065217391304348</v>
      </c>
      <c r="Q575" s="6">
        <v>1.2282608695652173</v>
      </c>
      <c r="R575" s="6">
        <f>SUM(NonNurse[[#This Row],[Qualified Activities Professional Hours]],NonNurse[[#This Row],[Other Activities Professional Hours]])/NonNurse[[#This Row],[MDS Census]]</f>
        <v>0.12382307860740091</v>
      </c>
      <c r="S575" s="6">
        <v>5.0338043478260897</v>
      </c>
      <c r="T575" s="6">
        <v>10.555326086956523</v>
      </c>
      <c r="U575" s="6">
        <v>0</v>
      </c>
      <c r="V575" s="6">
        <f>SUM(NonNurse[[#This Row],[Occupational Therapist Hours]],NonNurse[[#This Row],[OT Assistant Hours]],NonNurse[[#This Row],[OT Aide Hours]])/NonNurse[[#This Row],[MDS Census]]</f>
        <v>0.15701773593168386</v>
      </c>
      <c r="W575" s="6">
        <v>1.8807608695652174</v>
      </c>
      <c r="X575" s="6">
        <v>8.8020652173913021</v>
      </c>
      <c r="Y575" s="6">
        <v>0</v>
      </c>
      <c r="Z575" s="6">
        <f>SUM(NonNurse[[#This Row],[Physical Therapist (PT) Hours]],NonNurse[[#This Row],[PT Assistant Hours]],NonNurse[[#This Row],[PT Aide Hours]])/NonNurse[[#This Row],[MDS Census]]</f>
        <v>0.10760017516969561</v>
      </c>
      <c r="AA575" s="6">
        <v>0</v>
      </c>
      <c r="AB575" s="6">
        <v>0</v>
      </c>
      <c r="AC575" s="6">
        <v>0</v>
      </c>
      <c r="AD575" s="6">
        <v>0</v>
      </c>
      <c r="AE575" s="6">
        <v>9.7826086956521743E-2</v>
      </c>
      <c r="AF575" s="6">
        <v>0</v>
      </c>
      <c r="AG575" s="6">
        <v>0</v>
      </c>
      <c r="AH575" s="1">
        <v>395686</v>
      </c>
      <c r="AI575">
        <v>3</v>
      </c>
    </row>
    <row r="576" spans="1:35" x14ac:dyDescent="0.25">
      <c r="A576" t="s">
        <v>721</v>
      </c>
      <c r="B576" t="s">
        <v>87</v>
      </c>
      <c r="C576" t="s">
        <v>881</v>
      </c>
      <c r="D576" t="s">
        <v>774</v>
      </c>
      <c r="E576" s="6">
        <v>200.86956521739131</v>
      </c>
      <c r="F576" s="6">
        <v>11.217391304347826</v>
      </c>
      <c r="G576" s="6">
        <v>0.70652173913043481</v>
      </c>
      <c r="H576" s="6">
        <v>0.58695652173913049</v>
      </c>
      <c r="I576" s="6">
        <v>5.8586956521739131</v>
      </c>
      <c r="J576" s="6">
        <v>0</v>
      </c>
      <c r="K576" s="6">
        <v>0</v>
      </c>
      <c r="L576" s="6">
        <v>6.2016304347826097</v>
      </c>
      <c r="M576" s="6">
        <v>13.217391304347826</v>
      </c>
      <c r="N576" s="6">
        <v>0</v>
      </c>
      <c r="O576" s="6">
        <f>SUM(NonNurse[[#This Row],[Qualified Social Work Staff Hours]],NonNurse[[#This Row],[Other Social Work Staff Hours]])/NonNurse[[#This Row],[MDS Census]]</f>
        <v>6.5800865800865804E-2</v>
      </c>
      <c r="P576" s="6">
        <v>4.4347826086956523</v>
      </c>
      <c r="Q576" s="6">
        <v>11.415760869565217</v>
      </c>
      <c r="R576" s="6">
        <f>SUM(NonNurse[[#This Row],[Qualified Activities Professional Hours]],NonNurse[[#This Row],[Other Activities Professional Hours]])/NonNurse[[#This Row],[MDS Census]]</f>
        <v>7.8909632034632027E-2</v>
      </c>
      <c r="S576" s="6">
        <v>14.272282608695651</v>
      </c>
      <c r="T576" s="6">
        <v>16.205217391304355</v>
      </c>
      <c r="U576" s="6">
        <v>0</v>
      </c>
      <c r="V576" s="6">
        <f>SUM(NonNurse[[#This Row],[Occupational Therapist Hours]],NonNurse[[#This Row],[OT Assistant Hours]],NonNurse[[#This Row],[OT Aide Hours]])/NonNurse[[#This Row],[MDS Census]]</f>
        <v>0.15172781385281389</v>
      </c>
      <c r="W576" s="6">
        <v>11.341739130434785</v>
      </c>
      <c r="X576" s="6">
        <v>12.67565217391304</v>
      </c>
      <c r="Y576" s="6">
        <v>2.5108695652173911</v>
      </c>
      <c r="Z576" s="6">
        <f>SUM(NonNurse[[#This Row],[Physical Therapist (PT) Hours]],NonNurse[[#This Row],[PT Assistant Hours]],NonNurse[[#This Row],[PT Aide Hours]])/NonNurse[[#This Row],[MDS Census]]</f>
        <v>0.13206709956709956</v>
      </c>
      <c r="AA576" s="6">
        <v>0</v>
      </c>
      <c r="AB576" s="6">
        <v>4.2608695652173916</v>
      </c>
      <c r="AC576" s="6">
        <v>0</v>
      </c>
      <c r="AD576" s="6">
        <v>0</v>
      </c>
      <c r="AE576" s="6">
        <v>0</v>
      </c>
      <c r="AF576" s="6">
        <v>0</v>
      </c>
      <c r="AG576" s="6">
        <v>0</v>
      </c>
      <c r="AH576" s="1">
        <v>395182</v>
      </c>
      <c r="AI576">
        <v>3</v>
      </c>
    </row>
    <row r="577" spans="1:35" x14ac:dyDescent="0.25">
      <c r="A577" t="s">
        <v>721</v>
      </c>
      <c r="B577" t="s">
        <v>76</v>
      </c>
      <c r="C577" t="s">
        <v>929</v>
      </c>
      <c r="D577" t="s">
        <v>741</v>
      </c>
      <c r="E577" s="6">
        <v>84.913043478260875</v>
      </c>
      <c r="F577" s="6">
        <v>5</v>
      </c>
      <c r="G577" s="6">
        <v>0</v>
      </c>
      <c r="H577" s="6">
        <v>0</v>
      </c>
      <c r="I577" s="6">
        <v>0</v>
      </c>
      <c r="J577" s="6">
        <v>0</v>
      </c>
      <c r="K577" s="6">
        <v>0</v>
      </c>
      <c r="L577" s="6">
        <v>7.1934782608695658</v>
      </c>
      <c r="M577" s="6">
        <v>0</v>
      </c>
      <c r="N577" s="6">
        <v>10.084782608695651</v>
      </c>
      <c r="O577" s="6">
        <f>SUM(NonNurse[[#This Row],[Qualified Social Work Staff Hours]],NonNurse[[#This Row],[Other Social Work Staff Hours]])/NonNurse[[#This Row],[MDS Census]]</f>
        <v>0.11876600102406552</v>
      </c>
      <c r="P577" s="6">
        <v>0</v>
      </c>
      <c r="Q577" s="6">
        <v>22.31630434782608</v>
      </c>
      <c r="R577" s="6">
        <f>SUM(NonNurse[[#This Row],[Qualified Activities Professional Hours]],NonNurse[[#This Row],[Other Activities Professional Hours]])/NonNurse[[#This Row],[MDS Census]]</f>
        <v>0.26281362007168446</v>
      </c>
      <c r="S577" s="6">
        <v>4.8847826086956534</v>
      </c>
      <c r="T577" s="6">
        <v>2.9673913043478262</v>
      </c>
      <c r="U577" s="6">
        <v>0</v>
      </c>
      <c r="V577" s="6">
        <f>SUM(NonNurse[[#This Row],[Occupational Therapist Hours]],NonNurse[[#This Row],[OT Assistant Hours]],NonNurse[[#This Row],[OT Aide Hours]])/NonNurse[[#This Row],[MDS Census]]</f>
        <v>9.2473118279569902E-2</v>
      </c>
      <c r="W577" s="6">
        <v>5.4967391304347837</v>
      </c>
      <c r="X577" s="6">
        <v>4.7326086956521767</v>
      </c>
      <c r="Y577" s="6">
        <v>0</v>
      </c>
      <c r="Z577" s="6">
        <f>SUM(NonNurse[[#This Row],[Physical Therapist (PT) Hours]],NonNurse[[#This Row],[PT Assistant Hours]],NonNurse[[#This Row],[PT Aide Hours]])/NonNurse[[#This Row],[MDS Census]]</f>
        <v>0.12046850998463907</v>
      </c>
      <c r="AA577" s="6">
        <v>0</v>
      </c>
      <c r="AB577" s="6">
        <v>0</v>
      </c>
      <c r="AC577" s="6">
        <v>0</v>
      </c>
      <c r="AD577" s="6">
        <v>0</v>
      </c>
      <c r="AE577" s="6">
        <v>0</v>
      </c>
      <c r="AF577" s="6">
        <v>0</v>
      </c>
      <c r="AG577" s="6">
        <v>0</v>
      </c>
      <c r="AH577" s="1">
        <v>395164</v>
      </c>
      <c r="AI577">
        <v>3</v>
      </c>
    </row>
    <row r="578" spans="1:35" x14ac:dyDescent="0.25">
      <c r="A578" t="s">
        <v>721</v>
      </c>
      <c r="B578" t="s">
        <v>21</v>
      </c>
      <c r="C578" t="s">
        <v>898</v>
      </c>
      <c r="D578" t="s">
        <v>736</v>
      </c>
      <c r="E578" s="6">
        <v>188.7391304347826</v>
      </c>
      <c r="F578" s="6">
        <v>4.6956521739130439</v>
      </c>
      <c r="G578" s="6">
        <v>0.2608695652173913</v>
      </c>
      <c r="H578" s="6">
        <v>1.2744565217391317</v>
      </c>
      <c r="I578" s="6">
        <v>5.3369565217391308</v>
      </c>
      <c r="J578" s="6">
        <v>0</v>
      </c>
      <c r="K578" s="6">
        <v>5.1304347826086953</v>
      </c>
      <c r="L578" s="6">
        <v>4.8893478260869543</v>
      </c>
      <c r="M578" s="6">
        <v>0</v>
      </c>
      <c r="N578" s="6">
        <v>5.8369565217391308</v>
      </c>
      <c r="O578" s="6">
        <f>SUM(NonNurse[[#This Row],[Qualified Social Work Staff Hours]],NonNurse[[#This Row],[Other Social Work Staff Hours]])/NonNurse[[#This Row],[MDS Census]]</f>
        <v>3.0926053904630275E-2</v>
      </c>
      <c r="P578" s="6">
        <v>17.277173913043477</v>
      </c>
      <c r="Q578" s="6">
        <v>15.429347826086957</v>
      </c>
      <c r="R578" s="6">
        <f>SUM(NonNurse[[#This Row],[Qualified Activities Professional Hours]],NonNurse[[#This Row],[Other Activities Professional Hours]])/NonNurse[[#This Row],[MDS Census]]</f>
        <v>0.17328956461644784</v>
      </c>
      <c r="S578" s="6">
        <v>9.1408695652173932</v>
      </c>
      <c r="T578" s="6">
        <v>6.7218478260869565</v>
      </c>
      <c r="U578" s="6">
        <v>0</v>
      </c>
      <c r="V578" s="6">
        <f>SUM(NonNurse[[#This Row],[Occupational Therapist Hours]],NonNurse[[#This Row],[OT Assistant Hours]],NonNurse[[#This Row],[OT Aide Hours]])/NonNurse[[#This Row],[MDS Census]]</f>
        <v>8.4045726791061995E-2</v>
      </c>
      <c r="W578" s="6">
        <v>12.051956521739125</v>
      </c>
      <c r="X578" s="6">
        <v>4.3644565217391307</v>
      </c>
      <c r="Y578" s="6">
        <v>0</v>
      </c>
      <c r="Z578" s="6">
        <f>SUM(NonNurse[[#This Row],[Physical Therapist (PT) Hours]],NonNurse[[#This Row],[PT Assistant Hours]],NonNurse[[#This Row],[PT Aide Hours]])/NonNurse[[#This Row],[MDS Census]]</f>
        <v>8.697938263073024E-2</v>
      </c>
      <c r="AA578" s="6">
        <v>0</v>
      </c>
      <c r="AB578" s="6">
        <v>0</v>
      </c>
      <c r="AC578" s="6">
        <v>0</v>
      </c>
      <c r="AD578" s="6">
        <v>0</v>
      </c>
      <c r="AE578" s="6">
        <v>0</v>
      </c>
      <c r="AF578" s="6">
        <v>0</v>
      </c>
      <c r="AG578" s="6">
        <v>0</v>
      </c>
      <c r="AH578" s="1">
        <v>395006</v>
      </c>
      <c r="AI578">
        <v>3</v>
      </c>
    </row>
    <row r="579" spans="1:35" x14ac:dyDescent="0.25">
      <c r="A579" t="s">
        <v>721</v>
      </c>
      <c r="B579" t="s">
        <v>573</v>
      </c>
      <c r="C579" t="s">
        <v>903</v>
      </c>
      <c r="D579" t="s">
        <v>769</v>
      </c>
      <c r="E579" s="6">
        <v>22.913043478260871</v>
      </c>
      <c r="F579" s="6">
        <v>4.9565217391304346</v>
      </c>
      <c r="G579" s="6">
        <v>0.13043478260869565</v>
      </c>
      <c r="H579" s="6">
        <v>0</v>
      </c>
      <c r="I579" s="6">
        <v>1.1086956521739131</v>
      </c>
      <c r="J579" s="6">
        <v>0</v>
      </c>
      <c r="K579" s="6">
        <v>0</v>
      </c>
      <c r="L579" s="6">
        <v>0.22282608695652173</v>
      </c>
      <c r="M579" s="6">
        <v>5.3043478260869561</v>
      </c>
      <c r="N579" s="6">
        <v>0</v>
      </c>
      <c r="O579" s="6">
        <f>SUM(NonNurse[[#This Row],[Qualified Social Work Staff Hours]],NonNurse[[#This Row],[Other Social Work Staff Hours]])/NonNurse[[#This Row],[MDS Census]]</f>
        <v>0.23149905123339656</v>
      </c>
      <c r="P579" s="6">
        <v>1.5086956521739132</v>
      </c>
      <c r="Q579" s="6">
        <v>0</v>
      </c>
      <c r="R579" s="6">
        <f>SUM(NonNurse[[#This Row],[Qualified Activities Professional Hours]],NonNurse[[#This Row],[Other Activities Professional Hours]])/NonNurse[[#This Row],[MDS Census]]</f>
        <v>6.5844402277039846E-2</v>
      </c>
      <c r="S579" s="6">
        <v>12.307065217391305</v>
      </c>
      <c r="T579" s="6">
        <v>4.239673913043478</v>
      </c>
      <c r="U579" s="6">
        <v>0</v>
      </c>
      <c r="V579" s="6">
        <f>SUM(NonNurse[[#This Row],[Occupational Therapist Hours]],NonNurse[[#This Row],[OT Assistant Hours]],NonNurse[[#This Row],[OT Aide Hours]])/NonNurse[[#This Row],[MDS Census]]</f>
        <v>0.72215370018975333</v>
      </c>
      <c r="W579" s="6">
        <v>8.2119565217391308</v>
      </c>
      <c r="X579" s="6">
        <v>8.5489130434782616</v>
      </c>
      <c r="Y579" s="6">
        <v>0</v>
      </c>
      <c r="Z579" s="6">
        <f>SUM(NonNurse[[#This Row],[Physical Therapist (PT) Hours]],NonNurse[[#This Row],[PT Assistant Hours]],NonNurse[[#This Row],[PT Aide Hours]])/NonNurse[[#This Row],[MDS Census]]</f>
        <v>0.73149905123339654</v>
      </c>
      <c r="AA579" s="6">
        <v>4.3478260869565216E-2</v>
      </c>
      <c r="AB579" s="6">
        <v>0.76086956521739135</v>
      </c>
      <c r="AC579" s="6">
        <v>0</v>
      </c>
      <c r="AD579" s="6">
        <v>0</v>
      </c>
      <c r="AE579" s="6">
        <v>0</v>
      </c>
      <c r="AF579" s="6">
        <v>0</v>
      </c>
      <c r="AG579" s="6">
        <v>1.7391304347826086</v>
      </c>
      <c r="AH579" s="1">
        <v>395926</v>
      </c>
      <c r="AI579">
        <v>3</v>
      </c>
    </row>
    <row r="580" spans="1:35" x14ac:dyDescent="0.25">
      <c r="A580" t="s">
        <v>721</v>
      </c>
      <c r="B580" t="s">
        <v>151</v>
      </c>
      <c r="C580" t="s">
        <v>968</v>
      </c>
      <c r="D580" t="s">
        <v>784</v>
      </c>
      <c r="E580" s="6">
        <v>39.923913043478258</v>
      </c>
      <c r="F580" s="6">
        <v>5.3913043478260869</v>
      </c>
      <c r="G580" s="6">
        <v>1.25</v>
      </c>
      <c r="H580" s="6">
        <v>0</v>
      </c>
      <c r="I580" s="6">
        <v>1.7717391304347827</v>
      </c>
      <c r="J580" s="6">
        <v>0</v>
      </c>
      <c r="K580" s="6">
        <v>2.0869565217391304</v>
      </c>
      <c r="L580" s="6">
        <v>0.56184782608695649</v>
      </c>
      <c r="M580" s="6">
        <v>5.4782608695652177</v>
      </c>
      <c r="N580" s="6">
        <v>0</v>
      </c>
      <c r="O580" s="6">
        <f>SUM(NonNurse[[#This Row],[Qualified Social Work Staff Hours]],NonNurse[[#This Row],[Other Social Work Staff Hours]])/NonNurse[[#This Row],[MDS Census]]</f>
        <v>0.13721753335148382</v>
      </c>
      <c r="P580" s="6">
        <v>5.2684782608695651</v>
      </c>
      <c r="Q580" s="6">
        <v>2.9239130434782608</v>
      </c>
      <c r="R580" s="6">
        <f>SUM(NonNurse[[#This Row],[Qualified Activities Professional Hours]],NonNurse[[#This Row],[Other Activities Professional Hours]])/NonNurse[[#This Row],[MDS Census]]</f>
        <v>0.20520010890280427</v>
      </c>
      <c r="S580" s="6">
        <v>7.5824999999999987</v>
      </c>
      <c r="T580" s="6">
        <v>1.629891304347826</v>
      </c>
      <c r="U580" s="6">
        <v>0</v>
      </c>
      <c r="V580" s="6">
        <f>SUM(NonNurse[[#This Row],[Occupational Therapist Hours]],NonNurse[[#This Row],[OT Assistant Hours]],NonNurse[[#This Row],[OT Aide Hours]])/NonNurse[[#This Row],[MDS Census]]</f>
        <v>0.23074870677919956</v>
      </c>
      <c r="W580" s="6">
        <v>4.7204347826086952</v>
      </c>
      <c r="X580" s="6">
        <v>4.7208695652173907</v>
      </c>
      <c r="Y580" s="6">
        <v>0</v>
      </c>
      <c r="Z580" s="6">
        <f>SUM(NonNurse[[#This Row],[Physical Therapist (PT) Hours]],NonNurse[[#This Row],[PT Assistant Hours]],NonNurse[[#This Row],[PT Aide Hours]])/NonNurse[[#This Row],[MDS Census]]</f>
        <v>0.23648243942281516</v>
      </c>
      <c r="AA580" s="6">
        <v>0</v>
      </c>
      <c r="AB580" s="6">
        <v>0</v>
      </c>
      <c r="AC580" s="6">
        <v>0</v>
      </c>
      <c r="AD580" s="6">
        <v>0</v>
      </c>
      <c r="AE580" s="6">
        <v>0</v>
      </c>
      <c r="AF580" s="6">
        <v>0</v>
      </c>
      <c r="AG580" s="6">
        <v>0</v>
      </c>
      <c r="AH580" s="1">
        <v>395316</v>
      </c>
      <c r="AI580">
        <v>3</v>
      </c>
    </row>
    <row r="581" spans="1:35" x14ac:dyDescent="0.25">
      <c r="A581" t="s">
        <v>721</v>
      </c>
      <c r="B581" t="s">
        <v>499</v>
      </c>
      <c r="C581" t="s">
        <v>1085</v>
      </c>
      <c r="D581" t="s">
        <v>778</v>
      </c>
      <c r="E581" s="6">
        <v>103.70652173913044</v>
      </c>
      <c r="F581" s="6">
        <v>5.5652173913043477</v>
      </c>
      <c r="G581" s="6">
        <v>0.84782608695652173</v>
      </c>
      <c r="H581" s="6">
        <v>0</v>
      </c>
      <c r="I581" s="6">
        <v>4.5543478260869561</v>
      </c>
      <c r="J581" s="6">
        <v>0</v>
      </c>
      <c r="K581" s="6">
        <v>0</v>
      </c>
      <c r="L581" s="6">
        <v>0.13869565217391305</v>
      </c>
      <c r="M581" s="6">
        <v>6.632173913043478</v>
      </c>
      <c r="N581" s="6">
        <v>0</v>
      </c>
      <c r="O581" s="6">
        <f>SUM(NonNurse[[#This Row],[Qualified Social Work Staff Hours]],NonNurse[[#This Row],[Other Social Work Staff Hours]])/NonNurse[[#This Row],[MDS Census]]</f>
        <v>6.3951367781155011E-2</v>
      </c>
      <c r="P581" s="6">
        <v>0</v>
      </c>
      <c r="Q581" s="6">
        <v>25.678369565217398</v>
      </c>
      <c r="R581" s="6">
        <f>SUM(NonNurse[[#This Row],[Qualified Activities Professional Hours]],NonNurse[[#This Row],[Other Activities Professional Hours]])/NonNurse[[#This Row],[MDS Census]]</f>
        <v>0.24760612095168227</v>
      </c>
      <c r="S581" s="6">
        <v>6.1538043478260871</v>
      </c>
      <c r="T581" s="6">
        <v>4.6409782608695647</v>
      </c>
      <c r="U581" s="6">
        <v>0</v>
      </c>
      <c r="V581" s="6">
        <f>SUM(NonNurse[[#This Row],[Occupational Therapist Hours]],NonNurse[[#This Row],[OT Assistant Hours]],NonNurse[[#This Row],[OT Aide Hours]])/NonNurse[[#This Row],[MDS Census]]</f>
        <v>0.10408971805890367</v>
      </c>
      <c r="W581" s="6">
        <v>4.2586956521739134</v>
      </c>
      <c r="X581" s="6">
        <v>4.7296739130434773</v>
      </c>
      <c r="Y581" s="6">
        <v>0</v>
      </c>
      <c r="Z581" s="6">
        <f>SUM(NonNurse[[#This Row],[Physical Therapist (PT) Hours]],NonNurse[[#This Row],[PT Assistant Hours]],NonNurse[[#This Row],[PT Aide Hours]])/NonNurse[[#This Row],[MDS Census]]</f>
        <v>8.6671208468713956E-2</v>
      </c>
      <c r="AA581" s="6">
        <v>0</v>
      </c>
      <c r="AB581" s="6">
        <v>0</v>
      </c>
      <c r="AC581" s="6">
        <v>0</v>
      </c>
      <c r="AD581" s="6">
        <v>0</v>
      </c>
      <c r="AE581" s="6">
        <v>0</v>
      </c>
      <c r="AF581" s="6">
        <v>0</v>
      </c>
      <c r="AG581" s="6">
        <v>0</v>
      </c>
      <c r="AH581" s="1">
        <v>395815</v>
      </c>
      <c r="AI581">
        <v>3</v>
      </c>
    </row>
    <row r="582" spans="1:35" x14ac:dyDescent="0.25">
      <c r="A582" t="s">
        <v>721</v>
      </c>
      <c r="B582" t="s">
        <v>369</v>
      </c>
      <c r="C582" t="s">
        <v>948</v>
      </c>
      <c r="D582" t="s">
        <v>736</v>
      </c>
      <c r="E582" s="6">
        <v>105.28260869565217</v>
      </c>
      <c r="F582" s="6">
        <v>5.9130434782608692</v>
      </c>
      <c r="G582" s="6">
        <v>1.6793478260869565</v>
      </c>
      <c r="H582" s="6">
        <v>0.42391304347826086</v>
      </c>
      <c r="I582" s="6">
        <v>5.0434782608695654</v>
      </c>
      <c r="J582" s="6">
        <v>0</v>
      </c>
      <c r="K582" s="6">
        <v>0</v>
      </c>
      <c r="L582" s="6">
        <v>2.5530434782608697</v>
      </c>
      <c r="M582" s="6">
        <v>5.017391304347826</v>
      </c>
      <c r="N582" s="6">
        <v>1.1968478260869566</v>
      </c>
      <c r="O582" s="6">
        <f>SUM(NonNurse[[#This Row],[Qualified Social Work Staff Hours]],NonNurse[[#This Row],[Other Social Work Staff Hours]])/NonNurse[[#This Row],[MDS Census]]</f>
        <v>5.9024365062977487E-2</v>
      </c>
      <c r="P582" s="6">
        <v>4.6390217391304356</v>
      </c>
      <c r="Q582" s="6">
        <v>28.272065217391308</v>
      </c>
      <c r="R582" s="6">
        <f>SUM(NonNurse[[#This Row],[Qualified Activities Professional Hours]],NonNurse[[#This Row],[Other Activities Professional Hours]])/NonNurse[[#This Row],[MDS Census]]</f>
        <v>0.31259756349370227</v>
      </c>
      <c r="S582" s="6">
        <v>4.9860869565217394</v>
      </c>
      <c r="T582" s="6">
        <v>8.3613043478260867</v>
      </c>
      <c r="U582" s="6">
        <v>0</v>
      </c>
      <c r="V582" s="6">
        <f>SUM(NonNurse[[#This Row],[Occupational Therapist Hours]],NonNurse[[#This Row],[OT Assistant Hours]],NonNurse[[#This Row],[OT Aide Hours]])/NonNurse[[#This Row],[MDS Census]]</f>
        <v>0.12677679124509603</v>
      </c>
      <c r="W582" s="6">
        <v>4.6376086956521734</v>
      </c>
      <c r="X582" s="6">
        <v>7.6694565217391304</v>
      </c>
      <c r="Y582" s="6">
        <v>0</v>
      </c>
      <c r="Z582" s="6">
        <f>SUM(NonNurse[[#This Row],[Physical Therapist (PT) Hours]],NonNurse[[#This Row],[PT Assistant Hours]],NonNurse[[#This Row],[PT Aide Hours]])/NonNurse[[#This Row],[MDS Census]]</f>
        <v>0.11689551930621517</v>
      </c>
      <c r="AA582" s="6">
        <v>0</v>
      </c>
      <c r="AB582" s="6">
        <v>0</v>
      </c>
      <c r="AC582" s="6">
        <v>0</v>
      </c>
      <c r="AD582" s="6">
        <v>0</v>
      </c>
      <c r="AE582" s="6">
        <v>0</v>
      </c>
      <c r="AF582" s="6">
        <v>0</v>
      </c>
      <c r="AG582" s="6">
        <v>0</v>
      </c>
      <c r="AH582" s="1">
        <v>395621</v>
      </c>
      <c r="AI582">
        <v>3</v>
      </c>
    </row>
    <row r="583" spans="1:35" x14ac:dyDescent="0.25">
      <c r="A583" t="s">
        <v>721</v>
      </c>
      <c r="B583" t="s">
        <v>322</v>
      </c>
      <c r="C583" t="s">
        <v>881</v>
      </c>
      <c r="D583" t="s">
        <v>774</v>
      </c>
      <c r="E583" s="6">
        <v>171.82608695652175</v>
      </c>
      <c r="F583" s="6">
        <v>17.043478260869566</v>
      </c>
      <c r="G583" s="6">
        <v>0.70652173913043481</v>
      </c>
      <c r="H583" s="6">
        <v>0.52173913043478259</v>
      </c>
      <c r="I583" s="6">
        <v>4.9673913043478262</v>
      </c>
      <c r="J583" s="6">
        <v>0</v>
      </c>
      <c r="K583" s="6">
        <v>0</v>
      </c>
      <c r="L583" s="6">
        <v>5.0145652173913025</v>
      </c>
      <c r="M583" s="6">
        <v>6.6413043478260869</v>
      </c>
      <c r="N583" s="6">
        <v>0</v>
      </c>
      <c r="O583" s="6">
        <f>SUM(NonNurse[[#This Row],[Qualified Social Work Staff Hours]],NonNurse[[#This Row],[Other Social Work Staff Hours]])/NonNurse[[#This Row],[MDS Census]]</f>
        <v>3.8651315789473679E-2</v>
      </c>
      <c r="P583" s="6">
        <v>4.4347826086956523</v>
      </c>
      <c r="Q583" s="6">
        <v>7.6902173913043477</v>
      </c>
      <c r="R583" s="6">
        <f>SUM(NonNurse[[#This Row],[Qualified Activities Professional Hours]],NonNurse[[#This Row],[Other Activities Professional Hours]])/NonNurse[[#This Row],[MDS Census]]</f>
        <v>7.0565536437246959E-2</v>
      </c>
      <c r="S583" s="6">
        <v>7.9698913043478248</v>
      </c>
      <c r="T583" s="6">
        <v>15.244673913043478</v>
      </c>
      <c r="U583" s="6">
        <v>0</v>
      </c>
      <c r="V583" s="6">
        <f>SUM(NonNurse[[#This Row],[Occupational Therapist Hours]],NonNurse[[#This Row],[OT Assistant Hours]],NonNurse[[#This Row],[OT Aide Hours]])/NonNurse[[#This Row],[MDS Census]]</f>
        <v>0.13510501012145748</v>
      </c>
      <c r="W583" s="6">
        <v>10.697717391304343</v>
      </c>
      <c r="X583" s="6">
        <v>16.846413043478261</v>
      </c>
      <c r="Y583" s="6">
        <v>0</v>
      </c>
      <c r="Z583" s="6">
        <f>SUM(NonNurse[[#This Row],[Physical Therapist (PT) Hours]],NonNurse[[#This Row],[PT Assistant Hours]],NonNurse[[#This Row],[PT Aide Hours]])/NonNurse[[#This Row],[MDS Census]]</f>
        <v>0.16030237854251006</v>
      </c>
      <c r="AA583" s="6">
        <v>0</v>
      </c>
      <c r="AB583" s="6">
        <v>5.0869565217391308</v>
      </c>
      <c r="AC583" s="6">
        <v>0</v>
      </c>
      <c r="AD583" s="6">
        <v>0</v>
      </c>
      <c r="AE583" s="6">
        <v>0</v>
      </c>
      <c r="AF583" s="6">
        <v>0</v>
      </c>
      <c r="AG583" s="6">
        <v>0</v>
      </c>
      <c r="AH583" s="1">
        <v>395558</v>
      </c>
      <c r="AI583">
        <v>3</v>
      </c>
    </row>
    <row r="584" spans="1:35" x14ac:dyDescent="0.25">
      <c r="A584" t="s">
        <v>721</v>
      </c>
      <c r="B584" t="s">
        <v>120</v>
      </c>
      <c r="C584" t="s">
        <v>949</v>
      </c>
      <c r="D584" t="s">
        <v>767</v>
      </c>
      <c r="E584" s="6">
        <v>89.858695652173907</v>
      </c>
      <c r="F584" s="6">
        <v>5.3913043478260869</v>
      </c>
      <c r="G584" s="6">
        <v>6.5217391304347824E-2</v>
      </c>
      <c r="H584" s="6">
        <v>0.40847826086956518</v>
      </c>
      <c r="I584" s="6">
        <v>1.6521739130434783</v>
      </c>
      <c r="J584" s="6">
        <v>0</v>
      </c>
      <c r="K584" s="6">
        <v>0</v>
      </c>
      <c r="L584" s="6">
        <v>5.2635869565217392</v>
      </c>
      <c r="M584" s="6">
        <v>0</v>
      </c>
      <c r="N584" s="6">
        <v>4.6576086956521738</v>
      </c>
      <c r="O584" s="6">
        <f>SUM(NonNurse[[#This Row],[Qualified Social Work Staff Hours]],NonNurse[[#This Row],[Other Social Work Staff Hours]])/NonNurse[[#This Row],[MDS Census]]</f>
        <v>5.1832587395669531E-2</v>
      </c>
      <c r="P584" s="6">
        <v>5.8097826086956523</v>
      </c>
      <c r="Q584" s="6">
        <v>2.4945652173913042</v>
      </c>
      <c r="R584" s="6">
        <f>SUM(NonNurse[[#This Row],[Qualified Activities Professional Hours]],NonNurse[[#This Row],[Other Activities Professional Hours]])/NonNurse[[#This Row],[MDS Census]]</f>
        <v>9.2415628402080577E-2</v>
      </c>
      <c r="S584" s="6">
        <v>11.595108695652174</v>
      </c>
      <c r="T584" s="6">
        <v>5.6657608695652177</v>
      </c>
      <c r="U584" s="6">
        <v>0</v>
      </c>
      <c r="V584" s="6">
        <f>SUM(NonNurse[[#This Row],[Occupational Therapist Hours]],NonNurse[[#This Row],[OT Assistant Hours]],NonNurse[[#This Row],[OT Aide Hours]])/NonNurse[[#This Row],[MDS Census]]</f>
        <v>0.19208902866819888</v>
      </c>
      <c r="W584" s="6">
        <v>14.1875</v>
      </c>
      <c r="X584" s="6">
        <v>5.3831521739130439</v>
      </c>
      <c r="Y584" s="6">
        <v>0</v>
      </c>
      <c r="Z584" s="6">
        <f>SUM(NonNurse[[#This Row],[Physical Therapist (PT) Hours]],NonNurse[[#This Row],[PT Assistant Hours]],NonNurse[[#This Row],[PT Aide Hours]])/NonNurse[[#This Row],[MDS Census]]</f>
        <v>0.21779363735333254</v>
      </c>
      <c r="AA584" s="6">
        <v>0</v>
      </c>
      <c r="AB584" s="6">
        <v>0</v>
      </c>
      <c r="AC584" s="6">
        <v>0</v>
      </c>
      <c r="AD584" s="6">
        <v>0</v>
      </c>
      <c r="AE584" s="6">
        <v>4</v>
      </c>
      <c r="AF584" s="6">
        <v>0</v>
      </c>
      <c r="AG584" s="6">
        <v>0</v>
      </c>
      <c r="AH584" s="1">
        <v>395259</v>
      </c>
      <c r="AI584">
        <v>3</v>
      </c>
    </row>
    <row r="585" spans="1:35" x14ac:dyDescent="0.25">
      <c r="A585" t="s">
        <v>721</v>
      </c>
      <c r="B585" t="s">
        <v>633</v>
      </c>
      <c r="C585" t="s">
        <v>1026</v>
      </c>
      <c r="D585" t="s">
        <v>756</v>
      </c>
      <c r="E585" s="6">
        <v>125.57608695652173</v>
      </c>
      <c r="F585" s="6">
        <v>5.3913043478260869</v>
      </c>
      <c r="G585" s="6">
        <v>0</v>
      </c>
      <c r="H585" s="6">
        <v>0</v>
      </c>
      <c r="I585" s="6">
        <v>0</v>
      </c>
      <c r="J585" s="6">
        <v>0</v>
      </c>
      <c r="K585" s="6">
        <v>0</v>
      </c>
      <c r="L585" s="6">
        <v>2.5054347826086958</v>
      </c>
      <c r="M585" s="6">
        <v>10.434782608695652</v>
      </c>
      <c r="N585" s="6">
        <v>0</v>
      </c>
      <c r="O585" s="6">
        <f>SUM(NonNurse[[#This Row],[Qualified Social Work Staff Hours]],NonNurse[[#This Row],[Other Social Work Staff Hours]])/NonNurse[[#This Row],[MDS Census]]</f>
        <v>8.3095299922098159E-2</v>
      </c>
      <c r="P585" s="6">
        <v>5.3913043478260869</v>
      </c>
      <c r="Q585" s="6">
        <v>21.717391304347824</v>
      </c>
      <c r="R585" s="6">
        <f>SUM(NonNurse[[#This Row],[Qualified Activities Professional Hours]],NonNurse[[#This Row],[Other Activities Professional Hours]])/NonNurse[[#This Row],[MDS Census]]</f>
        <v>0.21587466458928414</v>
      </c>
      <c r="S585" s="6">
        <v>2.714673913043478</v>
      </c>
      <c r="T585" s="6">
        <v>4.7725</v>
      </c>
      <c r="U585" s="6">
        <v>0</v>
      </c>
      <c r="V585" s="6">
        <f>SUM(NonNurse[[#This Row],[Occupational Therapist Hours]],NonNurse[[#This Row],[OT Assistant Hours]],NonNurse[[#This Row],[OT Aide Hours]])/NonNurse[[#This Row],[MDS Census]]</f>
        <v>5.9622608846187135E-2</v>
      </c>
      <c r="W585" s="6">
        <v>5.2744565217391308</v>
      </c>
      <c r="X585" s="6">
        <v>4.7961956521739131</v>
      </c>
      <c r="Y585" s="6">
        <v>0</v>
      </c>
      <c r="Z585" s="6">
        <f>SUM(NonNurse[[#This Row],[Physical Therapist (PT) Hours]],NonNurse[[#This Row],[PT Assistant Hours]],NonNurse[[#This Row],[PT Aide Hours]])/NonNurse[[#This Row],[MDS Census]]</f>
        <v>8.0195620185233268E-2</v>
      </c>
      <c r="AA585" s="6">
        <v>0</v>
      </c>
      <c r="AB585" s="6">
        <v>0</v>
      </c>
      <c r="AC585" s="6">
        <v>0</v>
      </c>
      <c r="AD585" s="6">
        <v>0</v>
      </c>
      <c r="AE585" s="6">
        <v>0</v>
      </c>
      <c r="AF585" s="6">
        <v>0</v>
      </c>
      <c r="AG585" s="6">
        <v>0</v>
      </c>
      <c r="AH585" s="1">
        <v>396083</v>
      </c>
      <c r="AI585">
        <v>3</v>
      </c>
    </row>
    <row r="586" spans="1:35" x14ac:dyDescent="0.25">
      <c r="A586" t="s">
        <v>721</v>
      </c>
      <c r="B586" t="s">
        <v>481</v>
      </c>
      <c r="C586" t="s">
        <v>1077</v>
      </c>
      <c r="D586" t="s">
        <v>737</v>
      </c>
      <c r="E586" s="6">
        <v>56.728260869565219</v>
      </c>
      <c r="F586" s="6">
        <v>5.4782608695652177</v>
      </c>
      <c r="G586" s="6">
        <v>3.2608695652173912E-2</v>
      </c>
      <c r="H586" s="6">
        <v>0.27989130434782611</v>
      </c>
      <c r="I586" s="6">
        <v>2.0217391304347827</v>
      </c>
      <c r="J586" s="6">
        <v>0</v>
      </c>
      <c r="K586" s="6">
        <v>0</v>
      </c>
      <c r="L586" s="6">
        <v>1.4673913043478262</v>
      </c>
      <c r="M586" s="6">
        <v>0</v>
      </c>
      <c r="N586" s="6">
        <v>5.8994565217391308</v>
      </c>
      <c r="O586" s="6">
        <f>SUM(NonNurse[[#This Row],[Qualified Social Work Staff Hours]],NonNurse[[#This Row],[Other Social Work Staff Hours]])/NonNurse[[#This Row],[MDS Census]]</f>
        <v>0.10399501820272083</v>
      </c>
      <c r="P586" s="6">
        <v>7.4728260869565215</v>
      </c>
      <c r="Q586" s="6">
        <v>5.8206521739130439</v>
      </c>
      <c r="R586" s="6">
        <f>SUM(NonNurse[[#This Row],[Qualified Activities Professional Hours]],NonNurse[[#This Row],[Other Activities Professional Hours]])/NonNurse[[#This Row],[MDS Census]]</f>
        <v>0.23433607970875647</v>
      </c>
      <c r="S586" s="6">
        <v>5.5461956521739131</v>
      </c>
      <c r="T586" s="6">
        <v>5.6875</v>
      </c>
      <c r="U586" s="6">
        <v>0</v>
      </c>
      <c r="V586" s="6">
        <f>SUM(NonNurse[[#This Row],[Occupational Therapist Hours]],NonNurse[[#This Row],[OT Assistant Hours]],NonNurse[[#This Row],[OT Aide Hours]])/NonNurse[[#This Row],[MDS Census]]</f>
        <v>0.19802644184709717</v>
      </c>
      <c r="W586" s="6">
        <v>1.2717391304347827</v>
      </c>
      <c r="X586" s="6">
        <v>4.2554347826086953</v>
      </c>
      <c r="Y586" s="6">
        <v>0</v>
      </c>
      <c r="Z586" s="6">
        <f>SUM(NonNurse[[#This Row],[Physical Therapist (PT) Hours]],NonNurse[[#This Row],[PT Assistant Hours]],NonNurse[[#This Row],[PT Aide Hours]])/NonNurse[[#This Row],[MDS Census]]</f>
        <v>9.7432458325349691E-2</v>
      </c>
      <c r="AA586" s="6">
        <v>0</v>
      </c>
      <c r="AB586" s="6">
        <v>0</v>
      </c>
      <c r="AC586" s="6">
        <v>0</v>
      </c>
      <c r="AD586" s="6">
        <v>0</v>
      </c>
      <c r="AE586" s="6">
        <v>0</v>
      </c>
      <c r="AF586" s="6">
        <v>0</v>
      </c>
      <c r="AG586" s="6">
        <v>0</v>
      </c>
      <c r="AH586" s="1">
        <v>395785</v>
      </c>
      <c r="AI586">
        <v>3</v>
      </c>
    </row>
    <row r="587" spans="1:35" x14ac:dyDescent="0.25">
      <c r="A587" t="s">
        <v>721</v>
      </c>
      <c r="B587" t="s">
        <v>574</v>
      </c>
      <c r="C587" t="s">
        <v>980</v>
      </c>
      <c r="D587" t="s">
        <v>780</v>
      </c>
      <c r="E587" s="6">
        <v>42.521739130434781</v>
      </c>
      <c r="F587" s="6">
        <v>5.5652173913043477</v>
      </c>
      <c r="G587" s="6">
        <v>0</v>
      </c>
      <c r="H587" s="6">
        <v>0</v>
      </c>
      <c r="I587" s="6">
        <v>32.315217391304351</v>
      </c>
      <c r="J587" s="6">
        <v>0</v>
      </c>
      <c r="K587" s="6">
        <v>0</v>
      </c>
      <c r="L587" s="6">
        <v>0.44326086956521749</v>
      </c>
      <c r="M587" s="6">
        <v>5.0958695652173933</v>
      </c>
      <c r="N587" s="6">
        <v>0</v>
      </c>
      <c r="O587" s="6">
        <f>SUM(NonNurse[[#This Row],[Qualified Social Work Staff Hours]],NonNurse[[#This Row],[Other Social Work Staff Hours]])/NonNurse[[#This Row],[MDS Census]]</f>
        <v>0.11984151329243359</v>
      </c>
      <c r="P587" s="6">
        <v>0</v>
      </c>
      <c r="Q587" s="6">
        <v>4.6967391304347821</v>
      </c>
      <c r="R587" s="6">
        <f>SUM(NonNurse[[#This Row],[Qualified Activities Professional Hours]],NonNurse[[#This Row],[Other Activities Professional Hours]])/NonNurse[[#This Row],[MDS Census]]</f>
        <v>0.11045501022494887</v>
      </c>
      <c r="S587" s="6">
        <v>2.8761956521739132</v>
      </c>
      <c r="T587" s="6">
        <v>0.1859782608695652</v>
      </c>
      <c r="U587" s="6">
        <v>0</v>
      </c>
      <c r="V587" s="6">
        <f>SUM(NonNurse[[#This Row],[Occupational Therapist Hours]],NonNurse[[#This Row],[OT Assistant Hours]],NonNurse[[#This Row],[OT Aide Hours]])/NonNurse[[#This Row],[MDS Census]]</f>
        <v>7.201431492842536E-2</v>
      </c>
      <c r="W587" s="6">
        <v>2.7590217391304352</v>
      </c>
      <c r="X587" s="6">
        <v>3.4234782608695662</v>
      </c>
      <c r="Y587" s="6">
        <v>0.70652173913043481</v>
      </c>
      <c r="Z587" s="6">
        <f>SUM(NonNurse[[#This Row],[Physical Therapist (PT) Hours]],NonNurse[[#This Row],[PT Assistant Hours]],NonNurse[[#This Row],[PT Aide Hours]])/NonNurse[[#This Row],[MDS Census]]</f>
        <v>0.16201175869120657</v>
      </c>
      <c r="AA587" s="6">
        <v>0</v>
      </c>
      <c r="AB587" s="6">
        <v>0</v>
      </c>
      <c r="AC587" s="6">
        <v>0</v>
      </c>
      <c r="AD587" s="6">
        <v>0</v>
      </c>
      <c r="AE587" s="6">
        <v>0</v>
      </c>
      <c r="AF587" s="6">
        <v>0</v>
      </c>
      <c r="AG587" s="6">
        <v>0</v>
      </c>
      <c r="AH587" s="1">
        <v>395927</v>
      </c>
      <c r="AI587">
        <v>3</v>
      </c>
    </row>
    <row r="588" spans="1:35" x14ac:dyDescent="0.25">
      <c r="A588" t="s">
        <v>721</v>
      </c>
      <c r="B588" t="s">
        <v>169</v>
      </c>
      <c r="C588" t="s">
        <v>980</v>
      </c>
      <c r="D588" t="s">
        <v>780</v>
      </c>
      <c r="E588" s="6">
        <v>97.956521739130437</v>
      </c>
      <c r="F588" s="6">
        <v>0</v>
      </c>
      <c r="G588" s="6">
        <v>0</v>
      </c>
      <c r="H588" s="6">
        <v>0</v>
      </c>
      <c r="I588" s="6">
        <v>59.793478260869563</v>
      </c>
      <c r="J588" s="6">
        <v>0</v>
      </c>
      <c r="K588" s="6">
        <v>0</v>
      </c>
      <c r="L588" s="6">
        <v>1.9116304347826085</v>
      </c>
      <c r="M588" s="6">
        <v>15.06086956521739</v>
      </c>
      <c r="N588" s="6">
        <v>0</v>
      </c>
      <c r="O588" s="6">
        <f>SUM(NonNurse[[#This Row],[Qualified Social Work Staff Hours]],NonNurse[[#This Row],[Other Social Work Staff Hours]])/NonNurse[[#This Row],[MDS Census]]</f>
        <v>0.15375055481580113</v>
      </c>
      <c r="P588" s="6">
        <v>6.2951086956521749</v>
      </c>
      <c r="Q588" s="6">
        <v>15.680434782608685</v>
      </c>
      <c r="R588" s="6">
        <f>SUM(NonNurse[[#This Row],[Qualified Activities Professional Hours]],NonNurse[[#This Row],[Other Activities Professional Hours]])/NonNurse[[#This Row],[MDS Census]]</f>
        <v>0.22433976919662663</v>
      </c>
      <c r="S588" s="6">
        <v>3.8819565217391303</v>
      </c>
      <c r="T588" s="6">
        <v>3.5333695652173911</v>
      </c>
      <c r="U588" s="6">
        <v>0</v>
      </c>
      <c r="V588" s="6">
        <f>SUM(NonNurse[[#This Row],[Occupational Therapist Hours]],NonNurse[[#This Row],[OT Assistant Hours]],NonNurse[[#This Row],[OT Aide Hours]])/NonNurse[[#This Row],[MDS Census]]</f>
        <v>7.570017754105636E-2</v>
      </c>
      <c r="W588" s="6">
        <v>4.3667391304347829</v>
      </c>
      <c r="X588" s="6">
        <v>8.016521739130436</v>
      </c>
      <c r="Y588" s="6">
        <v>2.902173913043478</v>
      </c>
      <c r="Z588" s="6">
        <f>SUM(NonNurse[[#This Row],[Physical Therapist (PT) Hours]],NonNurse[[#This Row],[PT Assistant Hours]],NonNurse[[#This Row],[PT Aide Hours]])/NonNurse[[#This Row],[MDS Census]]</f>
        <v>0.15604305370616958</v>
      </c>
      <c r="AA588" s="6">
        <v>0</v>
      </c>
      <c r="AB588" s="6">
        <v>0</v>
      </c>
      <c r="AC588" s="6">
        <v>0</v>
      </c>
      <c r="AD588" s="6">
        <v>0</v>
      </c>
      <c r="AE588" s="6">
        <v>0</v>
      </c>
      <c r="AF588" s="6">
        <v>0</v>
      </c>
      <c r="AG588" s="6">
        <v>0</v>
      </c>
      <c r="AH588" s="1">
        <v>395343</v>
      </c>
      <c r="AI588">
        <v>3</v>
      </c>
    </row>
    <row r="589" spans="1:35" x14ac:dyDescent="0.25">
      <c r="A589" t="s">
        <v>721</v>
      </c>
      <c r="B589" t="s">
        <v>565</v>
      </c>
      <c r="C589" t="s">
        <v>981</v>
      </c>
      <c r="D589" t="s">
        <v>736</v>
      </c>
      <c r="E589" s="6">
        <v>98.543478260869563</v>
      </c>
      <c r="F589" s="6">
        <v>5.4782608695652177</v>
      </c>
      <c r="G589" s="6">
        <v>0.60869565217391308</v>
      </c>
      <c r="H589" s="6">
        <v>0.44021739130434784</v>
      </c>
      <c r="I589" s="6">
        <v>7.0434782608695654</v>
      </c>
      <c r="J589" s="6">
        <v>0</v>
      </c>
      <c r="K589" s="6">
        <v>0</v>
      </c>
      <c r="L589" s="6">
        <v>5.3913043478260869</v>
      </c>
      <c r="M589" s="6">
        <v>0</v>
      </c>
      <c r="N589" s="6">
        <v>6.1956521739130439</v>
      </c>
      <c r="O589" s="6">
        <f>SUM(NonNurse[[#This Row],[Qualified Social Work Staff Hours]],NonNurse[[#This Row],[Other Social Work Staff Hours]])/NonNurse[[#This Row],[MDS Census]]</f>
        <v>6.2872270019854404E-2</v>
      </c>
      <c r="P589" s="6">
        <v>5.6603260869565215</v>
      </c>
      <c r="Q589" s="6">
        <v>0</v>
      </c>
      <c r="R589" s="6">
        <f>SUM(NonNurse[[#This Row],[Qualified Activities Professional Hours]],NonNurse[[#This Row],[Other Activities Professional Hours]])/NonNurse[[#This Row],[MDS Census]]</f>
        <v>5.7439885285682772E-2</v>
      </c>
      <c r="S589" s="6">
        <v>4.6820652173913047</v>
      </c>
      <c r="T589" s="6">
        <v>3.1277173913043477</v>
      </c>
      <c r="U589" s="6">
        <v>0</v>
      </c>
      <c r="V589" s="6">
        <f>SUM(NonNurse[[#This Row],[Occupational Therapist Hours]],NonNurse[[#This Row],[OT Assistant Hours]],NonNurse[[#This Row],[OT Aide Hours]])/NonNurse[[#This Row],[MDS Census]]</f>
        <v>7.9252150893448045E-2</v>
      </c>
      <c r="W589" s="6">
        <v>5.5733695652173916</v>
      </c>
      <c r="X589" s="6">
        <v>6.1413043478260869</v>
      </c>
      <c r="Y589" s="6">
        <v>0</v>
      </c>
      <c r="Z589" s="6">
        <f>SUM(NonNurse[[#This Row],[Physical Therapist (PT) Hours]],NonNurse[[#This Row],[PT Assistant Hours]],NonNurse[[#This Row],[PT Aide Hours]])/NonNurse[[#This Row],[MDS Census]]</f>
        <v>0.11887822634017207</v>
      </c>
      <c r="AA589" s="6">
        <v>0</v>
      </c>
      <c r="AB589" s="6">
        <v>0</v>
      </c>
      <c r="AC589" s="6">
        <v>0</v>
      </c>
      <c r="AD589" s="6">
        <v>0</v>
      </c>
      <c r="AE589" s="6">
        <v>0</v>
      </c>
      <c r="AF589" s="6">
        <v>0</v>
      </c>
      <c r="AG589" s="6">
        <v>0</v>
      </c>
      <c r="AH589" s="1">
        <v>395912</v>
      </c>
      <c r="AI589">
        <v>3</v>
      </c>
    </row>
    <row r="590" spans="1:35" x14ac:dyDescent="0.25">
      <c r="A590" t="s">
        <v>721</v>
      </c>
      <c r="B590" t="s">
        <v>474</v>
      </c>
      <c r="C590" t="s">
        <v>846</v>
      </c>
      <c r="D590" t="s">
        <v>797</v>
      </c>
      <c r="E590" s="6">
        <v>86.086956521739125</v>
      </c>
      <c r="F590" s="6">
        <v>2.2608695652173911</v>
      </c>
      <c r="G590" s="6">
        <v>0.28260869565217389</v>
      </c>
      <c r="H590" s="6">
        <v>5.6956521739130439</v>
      </c>
      <c r="I590" s="6">
        <v>0</v>
      </c>
      <c r="J590" s="6">
        <v>0</v>
      </c>
      <c r="K590" s="6">
        <v>0</v>
      </c>
      <c r="L590" s="6">
        <v>2.3434782608695652</v>
      </c>
      <c r="M590" s="6">
        <v>7.9130434782608692</v>
      </c>
      <c r="N590" s="6">
        <v>0</v>
      </c>
      <c r="O590" s="6">
        <f>SUM(NonNurse[[#This Row],[Qualified Social Work Staff Hours]],NonNurse[[#This Row],[Other Social Work Staff Hours]])/NonNurse[[#This Row],[MDS Census]]</f>
        <v>9.1919191919191914E-2</v>
      </c>
      <c r="P590" s="6">
        <v>0</v>
      </c>
      <c r="Q590" s="6">
        <v>16.792391304347824</v>
      </c>
      <c r="R590" s="6">
        <f>SUM(NonNurse[[#This Row],[Qualified Activities Professional Hours]],NonNurse[[#This Row],[Other Activities Professional Hours]])/NonNurse[[#This Row],[MDS Census]]</f>
        <v>0.1950631313131313</v>
      </c>
      <c r="S590" s="6">
        <v>4.8913043478260872E-2</v>
      </c>
      <c r="T590" s="6">
        <v>2.9858695652173908</v>
      </c>
      <c r="U590" s="6">
        <v>0</v>
      </c>
      <c r="V590" s="6">
        <f>SUM(NonNurse[[#This Row],[Occupational Therapist Hours]],NonNurse[[#This Row],[OT Assistant Hours]],NonNurse[[#This Row],[OT Aide Hours]])/NonNurse[[#This Row],[MDS Census]]</f>
        <v>3.5252525252525244E-2</v>
      </c>
      <c r="W590" s="6">
        <v>5.7934782608695663</v>
      </c>
      <c r="X590" s="6">
        <v>5.1891304347826086</v>
      </c>
      <c r="Y590" s="6">
        <v>3.6630434782608696</v>
      </c>
      <c r="Z590" s="6">
        <f>SUM(NonNurse[[#This Row],[Physical Therapist (PT) Hours]],NonNurse[[#This Row],[PT Assistant Hours]],NonNurse[[#This Row],[PT Aide Hours]])/NonNurse[[#This Row],[MDS Census]]</f>
        <v>0.17012626262626265</v>
      </c>
      <c r="AA590" s="6">
        <v>0</v>
      </c>
      <c r="AB590" s="6">
        <v>0</v>
      </c>
      <c r="AC590" s="6">
        <v>0</v>
      </c>
      <c r="AD590" s="6">
        <v>10.444565217391306</v>
      </c>
      <c r="AE590" s="6">
        <v>0</v>
      </c>
      <c r="AF590" s="6">
        <v>0</v>
      </c>
      <c r="AG590" s="6">
        <v>0</v>
      </c>
      <c r="AH590" s="1">
        <v>395777</v>
      </c>
      <c r="AI590">
        <v>3</v>
      </c>
    </row>
    <row r="591" spans="1:35" x14ac:dyDescent="0.25">
      <c r="A591" t="s">
        <v>721</v>
      </c>
      <c r="B591" t="s">
        <v>129</v>
      </c>
      <c r="C591" t="s">
        <v>953</v>
      </c>
      <c r="D591" t="s">
        <v>760</v>
      </c>
      <c r="E591" s="6">
        <v>58.630434782608695</v>
      </c>
      <c r="F591" s="6">
        <v>5.6521739130434785</v>
      </c>
      <c r="G591" s="6">
        <v>0.32608695652173914</v>
      </c>
      <c r="H591" s="6">
        <v>0.39945652173913043</v>
      </c>
      <c r="I591" s="6">
        <v>2.8260869565217392</v>
      </c>
      <c r="J591" s="6">
        <v>0</v>
      </c>
      <c r="K591" s="6">
        <v>0</v>
      </c>
      <c r="L591" s="6">
        <v>0.72826086956521741</v>
      </c>
      <c r="M591" s="6">
        <v>4.1739130434782608</v>
      </c>
      <c r="N591" s="6">
        <v>0</v>
      </c>
      <c r="O591" s="6">
        <f>SUM(NonNurse[[#This Row],[Qualified Social Work Staff Hours]],NonNurse[[#This Row],[Other Social Work Staff Hours]])/NonNurse[[#This Row],[MDS Census]]</f>
        <v>7.1190211345939933E-2</v>
      </c>
      <c r="P591" s="6">
        <v>4.9021739130434785</v>
      </c>
      <c r="Q591" s="6">
        <v>7.7027173913043478</v>
      </c>
      <c r="R591" s="6">
        <f>SUM(NonNurse[[#This Row],[Qualified Activities Professional Hours]],NonNurse[[#This Row],[Other Activities Professional Hours]])/NonNurse[[#This Row],[MDS Census]]</f>
        <v>0.21498887652947721</v>
      </c>
      <c r="S591" s="6">
        <v>3.6630434782608696</v>
      </c>
      <c r="T591" s="6">
        <v>1.0255434782608694</v>
      </c>
      <c r="U591" s="6">
        <v>0</v>
      </c>
      <c r="V591" s="6">
        <f>SUM(NonNurse[[#This Row],[Occupational Therapist Hours]],NonNurse[[#This Row],[OT Assistant Hours]],NonNurse[[#This Row],[OT Aide Hours]])/NonNurse[[#This Row],[MDS Census]]</f>
        <v>7.9968483500185386E-2</v>
      </c>
      <c r="W591" s="6">
        <v>3.3831521739130435</v>
      </c>
      <c r="X591" s="6">
        <v>1.9967391304347828</v>
      </c>
      <c r="Y591" s="6">
        <v>0</v>
      </c>
      <c r="Z591" s="6">
        <f>SUM(NonNurse[[#This Row],[Physical Therapist (PT) Hours]],NonNurse[[#This Row],[PT Assistant Hours]],NonNurse[[#This Row],[PT Aide Hours]])/NonNurse[[#This Row],[MDS Census]]</f>
        <v>9.1759362254356686E-2</v>
      </c>
      <c r="AA591" s="6">
        <v>0</v>
      </c>
      <c r="AB591" s="6">
        <v>0</v>
      </c>
      <c r="AC591" s="6">
        <v>0</v>
      </c>
      <c r="AD591" s="6">
        <v>0</v>
      </c>
      <c r="AE591" s="6">
        <v>0</v>
      </c>
      <c r="AF591" s="6">
        <v>0</v>
      </c>
      <c r="AG591" s="6">
        <v>0</v>
      </c>
      <c r="AH591" s="1">
        <v>395276</v>
      </c>
      <c r="AI591">
        <v>3</v>
      </c>
    </row>
    <row r="592" spans="1:35" x14ac:dyDescent="0.25">
      <c r="A592" t="s">
        <v>721</v>
      </c>
      <c r="B592" t="s">
        <v>484</v>
      </c>
      <c r="C592" t="s">
        <v>805</v>
      </c>
      <c r="D592" t="s">
        <v>741</v>
      </c>
      <c r="E592" s="6">
        <v>202.70652173913044</v>
      </c>
      <c r="F592" s="6">
        <v>5.2173913043478262</v>
      </c>
      <c r="G592" s="6">
        <v>0</v>
      </c>
      <c r="H592" s="6">
        <v>0</v>
      </c>
      <c r="I592" s="6">
        <v>0</v>
      </c>
      <c r="J592" s="6">
        <v>0</v>
      </c>
      <c r="K592" s="6">
        <v>0</v>
      </c>
      <c r="L592" s="6">
        <v>9.125</v>
      </c>
      <c r="M592" s="6">
        <v>0</v>
      </c>
      <c r="N592" s="6">
        <v>11.880434782608695</v>
      </c>
      <c r="O592" s="6">
        <f>SUM(NonNurse[[#This Row],[Qualified Social Work Staff Hours]],NonNurse[[#This Row],[Other Social Work Staff Hours]])/NonNurse[[#This Row],[MDS Census]]</f>
        <v>5.86090406992332E-2</v>
      </c>
      <c r="P592" s="6">
        <v>5.4972826086956523</v>
      </c>
      <c r="Q592" s="6">
        <v>20.317608695652176</v>
      </c>
      <c r="R592" s="6">
        <f>SUM(NonNurse[[#This Row],[Qualified Activities Professional Hours]],NonNurse[[#This Row],[Other Activities Professional Hours]])/NonNurse[[#This Row],[MDS Census]]</f>
        <v>0.12735106440023594</v>
      </c>
      <c r="S592" s="6">
        <v>8.9483695652173907</v>
      </c>
      <c r="T592" s="6">
        <v>12.191086956521739</v>
      </c>
      <c r="U592" s="6">
        <v>0</v>
      </c>
      <c r="V592" s="6">
        <f>SUM(NonNurse[[#This Row],[Occupational Therapist Hours]],NonNurse[[#This Row],[OT Assistant Hours]],NonNurse[[#This Row],[OT Aide Hours]])/NonNurse[[#This Row],[MDS Census]]</f>
        <v>0.10428602069816074</v>
      </c>
      <c r="W592" s="6">
        <v>11.301630434782609</v>
      </c>
      <c r="X592" s="6">
        <v>0</v>
      </c>
      <c r="Y592" s="6">
        <v>13.25</v>
      </c>
      <c r="Z592" s="6">
        <f>SUM(NonNurse[[#This Row],[Physical Therapist (PT) Hours]],NonNurse[[#This Row],[PT Assistant Hours]],NonNurse[[#This Row],[PT Aide Hours]])/NonNurse[[#This Row],[MDS Census]]</f>
        <v>0.12111909485763311</v>
      </c>
      <c r="AA592" s="6">
        <v>0</v>
      </c>
      <c r="AB592" s="6">
        <v>0</v>
      </c>
      <c r="AC592" s="6">
        <v>0</v>
      </c>
      <c r="AD592" s="6">
        <v>0</v>
      </c>
      <c r="AE592" s="6">
        <v>0</v>
      </c>
      <c r="AF592" s="6">
        <v>0</v>
      </c>
      <c r="AG592" s="6">
        <v>0</v>
      </c>
      <c r="AH592" s="1">
        <v>395788</v>
      </c>
      <c r="AI592">
        <v>3</v>
      </c>
    </row>
    <row r="593" spans="1:35" x14ac:dyDescent="0.25">
      <c r="A593" t="s">
        <v>721</v>
      </c>
      <c r="B593" t="s">
        <v>585</v>
      </c>
      <c r="C593" t="s">
        <v>1111</v>
      </c>
      <c r="D593" t="s">
        <v>744</v>
      </c>
      <c r="E593" s="6">
        <v>55.673913043478258</v>
      </c>
      <c r="F593" s="6">
        <v>4.5217391304347823</v>
      </c>
      <c r="G593" s="6">
        <v>0</v>
      </c>
      <c r="H593" s="6">
        <v>0.16847826086956522</v>
      </c>
      <c r="I593" s="6">
        <v>0.16304347826086957</v>
      </c>
      <c r="J593" s="6">
        <v>0</v>
      </c>
      <c r="K593" s="6">
        <v>0</v>
      </c>
      <c r="L593" s="6">
        <v>5.4789130434782605</v>
      </c>
      <c r="M593" s="6">
        <v>5.3043478260869561</v>
      </c>
      <c r="N593" s="6">
        <v>4.8913043478260872E-2</v>
      </c>
      <c r="O593" s="6">
        <f>SUM(NonNurse[[#This Row],[Qualified Social Work Staff Hours]],NonNurse[[#This Row],[Other Social Work Staff Hours]])/NonNurse[[#This Row],[MDS Census]]</f>
        <v>9.6153846153846145E-2</v>
      </c>
      <c r="P593" s="6">
        <v>4.3478260869565215</v>
      </c>
      <c r="Q593" s="6">
        <v>3.3097826086956523</v>
      </c>
      <c r="R593" s="6">
        <f>SUM(NonNurse[[#This Row],[Qualified Activities Professional Hours]],NonNurse[[#This Row],[Other Activities Professional Hours]])/NonNurse[[#This Row],[MDS Census]]</f>
        <v>0.13754392815306521</v>
      </c>
      <c r="S593" s="6">
        <v>5.5683695652173926</v>
      </c>
      <c r="T593" s="6">
        <v>8.6064130434782609</v>
      </c>
      <c r="U593" s="6">
        <v>0</v>
      </c>
      <c r="V593" s="6">
        <f>SUM(NonNurse[[#This Row],[Occupational Therapist Hours]],NonNurse[[#This Row],[OT Assistant Hours]],NonNurse[[#This Row],[OT Aide Hours]])/NonNurse[[#This Row],[MDS Census]]</f>
        <v>0.25460367044123394</v>
      </c>
      <c r="W593" s="6">
        <v>6.1602173913043483</v>
      </c>
      <c r="X593" s="6">
        <v>4.6768478260869575</v>
      </c>
      <c r="Y593" s="6">
        <v>0</v>
      </c>
      <c r="Z593" s="6">
        <f>SUM(NonNurse[[#This Row],[Physical Therapist (PT) Hours]],NonNurse[[#This Row],[PT Assistant Hours]],NonNurse[[#This Row],[PT Aide Hours]])/NonNurse[[#This Row],[MDS Census]]</f>
        <v>0.19465247950019526</v>
      </c>
      <c r="AA593" s="6">
        <v>0</v>
      </c>
      <c r="AB593" s="6">
        <v>0</v>
      </c>
      <c r="AC593" s="6">
        <v>0</v>
      </c>
      <c r="AD593" s="6">
        <v>0</v>
      </c>
      <c r="AE593" s="6">
        <v>0</v>
      </c>
      <c r="AF593" s="6">
        <v>0</v>
      </c>
      <c r="AG593" s="6">
        <v>0</v>
      </c>
      <c r="AH593" s="1">
        <v>395953</v>
      </c>
      <c r="AI593">
        <v>3</v>
      </c>
    </row>
    <row r="594" spans="1:35" x14ac:dyDescent="0.25">
      <c r="A594" t="s">
        <v>721</v>
      </c>
      <c r="B594" t="s">
        <v>364</v>
      </c>
      <c r="C594" t="s">
        <v>907</v>
      </c>
      <c r="D594" t="s">
        <v>753</v>
      </c>
      <c r="E594" s="6">
        <v>97.586956521739125</v>
      </c>
      <c r="F594" s="6">
        <v>5.0434782608695654</v>
      </c>
      <c r="G594" s="6">
        <v>0.14369565217391306</v>
      </c>
      <c r="H594" s="6">
        <v>0.31521739130434784</v>
      </c>
      <c r="I594" s="6">
        <v>4.8695652173913047</v>
      </c>
      <c r="J594" s="6">
        <v>0</v>
      </c>
      <c r="K594" s="6">
        <v>0</v>
      </c>
      <c r="L594" s="6">
        <v>4.4547826086956519</v>
      </c>
      <c r="M594" s="6">
        <v>4.7905434782608713</v>
      </c>
      <c r="N594" s="6">
        <v>0</v>
      </c>
      <c r="O594" s="6">
        <f>SUM(NonNurse[[#This Row],[Qualified Social Work Staff Hours]],NonNurse[[#This Row],[Other Social Work Staff Hours]])/NonNurse[[#This Row],[MDS Census]]</f>
        <v>4.9089997772332389E-2</v>
      </c>
      <c r="P594" s="6">
        <v>5.4470652173913043</v>
      </c>
      <c r="Q594" s="6">
        <v>5.3645652173913048</v>
      </c>
      <c r="R594" s="6">
        <f>SUM(NonNurse[[#This Row],[Qualified Activities Professional Hours]],NonNurse[[#This Row],[Other Activities Professional Hours]])/NonNurse[[#This Row],[MDS Census]]</f>
        <v>0.11078970817554022</v>
      </c>
      <c r="S594" s="6">
        <v>5.2469565217391301</v>
      </c>
      <c r="T594" s="6">
        <v>20.444239130434784</v>
      </c>
      <c r="U594" s="6">
        <v>0</v>
      </c>
      <c r="V594" s="6">
        <f>SUM(NonNurse[[#This Row],[Occupational Therapist Hours]],NonNurse[[#This Row],[OT Assistant Hours]],NonNurse[[#This Row],[OT Aide Hours]])/NonNurse[[#This Row],[MDS Census]]</f>
        <v>0.26326464691468032</v>
      </c>
      <c r="W594" s="6">
        <v>8.5652173913043494</v>
      </c>
      <c r="X594" s="6">
        <v>9.8479347826086965</v>
      </c>
      <c r="Y594" s="6">
        <v>0</v>
      </c>
      <c r="Z594" s="6">
        <f>SUM(NonNurse[[#This Row],[Physical Therapist (PT) Hours]],NonNurse[[#This Row],[PT Assistant Hours]],NonNurse[[#This Row],[PT Aide Hours]])/NonNurse[[#This Row],[MDS Census]]</f>
        <v>0.18868456226331037</v>
      </c>
      <c r="AA594" s="6">
        <v>0.40217391304347827</v>
      </c>
      <c r="AB594" s="6">
        <v>4.4673913043478262</v>
      </c>
      <c r="AC594" s="6">
        <v>0</v>
      </c>
      <c r="AD594" s="6">
        <v>0</v>
      </c>
      <c r="AE594" s="6">
        <v>0</v>
      </c>
      <c r="AF594" s="6">
        <v>0</v>
      </c>
      <c r="AG594" s="6">
        <v>0</v>
      </c>
      <c r="AH594" s="1">
        <v>395616</v>
      </c>
      <c r="AI594">
        <v>3</v>
      </c>
    </row>
    <row r="595" spans="1:35" x14ac:dyDescent="0.25">
      <c r="A595" t="s">
        <v>721</v>
      </c>
      <c r="B595" t="s">
        <v>211</v>
      </c>
      <c r="C595" t="s">
        <v>845</v>
      </c>
      <c r="D595" t="s">
        <v>761</v>
      </c>
      <c r="E595" s="6">
        <v>142.58695652173913</v>
      </c>
      <c r="F595" s="6">
        <v>5.4782608695652177</v>
      </c>
      <c r="G595" s="6">
        <v>0</v>
      </c>
      <c r="H595" s="6">
        <v>0</v>
      </c>
      <c r="I595" s="6">
        <v>0</v>
      </c>
      <c r="J595" s="6">
        <v>0</v>
      </c>
      <c r="K595" s="6">
        <v>0</v>
      </c>
      <c r="L595" s="6">
        <v>5.2826086956521738</v>
      </c>
      <c r="M595" s="6">
        <v>5.1304347826086953</v>
      </c>
      <c r="N595" s="6">
        <v>1.8559782608695652</v>
      </c>
      <c r="O595" s="6">
        <f>SUM(NonNurse[[#This Row],[Qualified Social Work Staff Hours]],NonNurse[[#This Row],[Other Social Work Staff Hours]])/NonNurse[[#This Row],[MDS Census]]</f>
        <v>4.8997560603750573E-2</v>
      </c>
      <c r="P595" s="6">
        <v>5.6195652173913047</v>
      </c>
      <c r="Q595" s="6">
        <v>24.067391304347826</v>
      </c>
      <c r="R595" s="6">
        <f>SUM(NonNurse[[#This Row],[Qualified Activities Professional Hours]],NonNurse[[#This Row],[Other Activities Professional Hours]])/NonNurse[[#This Row],[MDS Census]]</f>
        <v>0.20820246988870256</v>
      </c>
      <c r="S595" s="6">
        <v>4.1222826086956523</v>
      </c>
      <c r="T595" s="6">
        <v>11.986413043478262</v>
      </c>
      <c r="U595" s="6">
        <v>0</v>
      </c>
      <c r="V595" s="6">
        <f>SUM(NonNurse[[#This Row],[Occupational Therapist Hours]],NonNurse[[#This Row],[OT Assistant Hours]],NonNurse[[#This Row],[OT Aide Hours]])/NonNurse[[#This Row],[MDS Census]]</f>
        <v>0.11297453880164661</v>
      </c>
      <c r="W595" s="6">
        <v>12.277173913043478</v>
      </c>
      <c r="X595" s="6">
        <v>13.135869565217391</v>
      </c>
      <c r="Y595" s="6">
        <v>2.7065217391304346</v>
      </c>
      <c r="Z595" s="6">
        <f>SUM(NonNurse[[#This Row],[Physical Therapist (PT) Hours]],NonNurse[[#This Row],[PT Assistant Hours]],NonNurse[[#This Row],[PT Aide Hours]])/NonNurse[[#This Row],[MDS Census]]</f>
        <v>0.19720994053971641</v>
      </c>
      <c r="AA595" s="6">
        <v>0</v>
      </c>
      <c r="AB595" s="6">
        <v>0</v>
      </c>
      <c r="AC595" s="6">
        <v>0</v>
      </c>
      <c r="AD595" s="6">
        <v>0</v>
      </c>
      <c r="AE595" s="6">
        <v>0</v>
      </c>
      <c r="AF595" s="6">
        <v>0</v>
      </c>
      <c r="AG595" s="6">
        <v>0</v>
      </c>
      <c r="AH595" s="1">
        <v>395400</v>
      </c>
      <c r="AI595">
        <v>3</v>
      </c>
    </row>
    <row r="596" spans="1:35" x14ac:dyDescent="0.25">
      <c r="A596" t="s">
        <v>721</v>
      </c>
      <c r="B596" t="s">
        <v>195</v>
      </c>
      <c r="C596" t="s">
        <v>990</v>
      </c>
      <c r="D596" t="s">
        <v>755</v>
      </c>
      <c r="E596" s="6">
        <v>51.347826086956523</v>
      </c>
      <c r="F596" s="6">
        <v>2.7826086956521738</v>
      </c>
      <c r="G596" s="6">
        <v>0</v>
      </c>
      <c r="H596" s="6">
        <v>0</v>
      </c>
      <c r="I596" s="6">
        <v>4.7826086956521738</v>
      </c>
      <c r="J596" s="6">
        <v>0</v>
      </c>
      <c r="K596" s="6">
        <v>0</v>
      </c>
      <c r="L596" s="6">
        <v>4.007173913043478</v>
      </c>
      <c r="M596" s="6">
        <v>0</v>
      </c>
      <c r="N596" s="6">
        <v>0</v>
      </c>
      <c r="O596" s="6">
        <f>SUM(NonNurse[[#This Row],[Qualified Social Work Staff Hours]],NonNurse[[#This Row],[Other Social Work Staff Hours]])/NonNurse[[#This Row],[MDS Census]]</f>
        <v>0</v>
      </c>
      <c r="P596" s="6">
        <v>9.6086956521739122</v>
      </c>
      <c r="Q596" s="6">
        <v>9.9809782608695645</v>
      </c>
      <c r="R596" s="6">
        <f>SUM(NonNurse[[#This Row],[Qualified Activities Professional Hours]],NonNurse[[#This Row],[Other Activities Professional Hours]])/NonNurse[[#This Row],[MDS Census]]</f>
        <v>0.38150931414055883</v>
      </c>
      <c r="S596" s="6">
        <v>6.3450000000000015</v>
      </c>
      <c r="T596" s="6">
        <v>7.9185869565217368</v>
      </c>
      <c r="U596" s="6">
        <v>0</v>
      </c>
      <c r="V596" s="6">
        <f>SUM(NonNurse[[#This Row],[Occupational Therapist Hours]],NonNurse[[#This Row],[OT Assistant Hours]],NonNurse[[#This Row],[OT Aide Hours]])/NonNurse[[#This Row],[MDS Census]]</f>
        <v>0.27778365791701948</v>
      </c>
      <c r="W596" s="6">
        <v>8.2407608695652179</v>
      </c>
      <c r="X596" s="6">
        <v>8.0427173913043468</v>
      </c>
      <c r="Y596" s="6">
        <v>0</v>
      </c>
      <c r="Z596" s="6">
        <f>SUM(NonNurse[[#This Row],[Physical Therapist (PT) Hours]],NonNurse[[#This Row],[PT Assistant Hours]],NonNurse[[#This Row],[PT Aide Hours]])/NonNurse[[#This Row],[MDS Census]]</f>
        <v>0.317121083827265</v>
      </c>
      <c r="AA596" s="6">
        <v>0</v>
      </c>
      <c r="AB596" s="6">
        <v>0</v>
      </c>
      <c r="AC596" s="6">
        <v>0</v>
      </c>
      <c r="AD596" s="6">
        <v>0</v>
      </c>
      <c r="AE596" s="6">
        <v>0</v>
      </c>
      <c r="AF596" s="6">
        <v>0</v>
      </c>
      <c r="AG596" s="6">
        <v>0</v>
      </c>
      <c r="AH596" s="1">
        <v>395375</v>
      </c>
      <c r="AI596">
        <v>3</v>
      </c>
    </row>
    <row r="597" spans="1:35" x14ac:dyDescent="0.25">
      <c r="A597" t="s">
        <v>721</v>
      </c>
      <c r="B597" t="s">
        <v>420</v>
      </c>
      <c r="C597" t="s">
        <v>943</v>
      </c>
      <c r="D597" t="s">
        <v>783</v>
      </c>
      <c r="E597" s="6">
        <v>80.760563380281695</v>
      </c>
      <c r="F597" s="6">
        <v>5.746478873239437</v>
      </c>
      <c r="G597" s="6">
        <v>0</v>
      </c>
      <c r="H597" s="6">
        <v>0.30985915492957744</v>
      </c>
      <c r="I597" s="6">
        <v>0</v>
      </c>
      <c r="J597" s="6">
        <v>0</v>
      </c>
      <c r="K597" s="6">
        <v>0</v>
      </c>
      <c r="L597" s="6">
        <v>4.8574647887323934</v>
      </c>
      <c r="M597" s="6">
        <v>5.746478873239437</v>
      </c>
      <c r="N597" s="6">
        <v>2.5112676056338019</v>
      </c>
      <c r="O597" s="6">
        <f>SUM(NonNurse[[#This Row],[Qualified Social Work Staff Hours]],NonNurse[[#This Row],[Other Social Work Staff Hours]])/NonNurse[[#This Row],[MDS Census]]</f>
        <v>0.10224973840251132</v>
      </c>
      <c r="P597" s="6">
        <v>4.845070422535211</v>
      </c>
      <c r="Q597" s="6">
        <v>5.2197183098591564</v>
      </c>
      <c r="R597" s="6">
        <f>SUM(NonNurse[[#This Row],[Qualified Activities Professional Hours]],NonNurse[[#This Row],[Other Activities Professional Hours]])/NonNurse[[#This Row],[MDS Census]]</f>
        <v>0.12462504359958144</v>
      </c>
      <c r="S597" s="6">
        <v>5.2366197183098588</v>
      </c>
      <c r="T597" s="6">
        <v>5.3492957746478886</v>
      </c>
      <c r="U597" s="6">
        <v>0</v>
      </c>
      <c r="V597" s="6">
        <f>SUM(NonNurse[[#This Row],[Occupational Therapist Hours]],NonNurse[[#This Row],[OT Assistant Hours]],NonNurse[[#This Row],[OT Aide Hours]])/NonNurse[[#This Row],[MDS Census]]</f>
        <v>0.13107778165329614</v>
      </c>
      <c r="W597" s="6">
        <v>5.3873239436619729</v>
      </c>
      <c r="X597" s="6">
        <v>5.1314084507042255</v>
      </c>
      <c r="Y597" s="6">
        <v>0</v>
      </c>
      <c r="Z597" s="6">
        <f>SUM(NonNurse[[#This Row],[Physical Therapist (PT) Hours]],NonNurse[[#This Row],[PT Assistant Hours]],NonNurse[[#This Row],[PT Aide Hours]])/NonNurse[[#This Row],[MDS Census]]</f>
        <v>0.13024590163934427</v>
      </c>
      <c r="AA597" s="6">
        <v>0</v>
      </c>
      <c r="AB597" s="6">
        <v>0</v>
      </c>
      <c r="AC597" s="6">
        <v>0</v>
      </c>
      <c r="AD597" s="6">
        <v>0</v>
      </c>
      <c r="AE597" s="6">
        <v>0</v>
      </c>
      <c r="AF597" s="6">
        <v>0</v>
      </c>
      <c r="AG597" s="6">
        <v>0</v>
      </c>
      <c r="AH597" s="1">
        <v>395699</v>
      </c>
      <c r="AI597">
        <v>3</v>
      </c>
    </row>
    <row r="598" spans="1:35" x14ac:dyDescent="0.25">
      <c r="A598" t="s">
        <v>721</v>
      </c>
      <c r="B598" t="s">
        <v>600</v>
      </c>
      <c r="C598" t="s">
        <v>881</v>
      </c>
      <c r="D598" t="s">
        <v>774</v>
      </c>
      <c r="E598" s="6">
        <v>12.347826086956522</v>
      </c>
      <c r="F598" s="6">
        <v>5.0434782608695654</v>
      </c>
      <c r="G598" s="6">
        <v>0</v>
      </c>
      <c r="H598" s="6">
        <v>0</v>
      </c>
      <c r="I598" s="6">
        <v>0</v>
      </c>
      <c r="J598" s="6">
        <v>0</v>
      </c>
      <c r="K598" s="6">
        <v>0</v>
      </c>
      <c r="L598" s="6">
        <v>0.27880434782608698</v>
      </c>
      <c r="M598" s="6">
        <v>0</v>
      </c>
      <c r="N598" s="6">
        <v>6.2880434782608692</v>
      </c>
      <c r="O598" s="6">
        <f>SUM(NonNurse[[#This Row],[Qualified Social Work Staff Hours]],NonNurse[[#This Row],[Other Social Work Staff Hours]])/NonNurse[[#This Row],[MDS Census]]</f>
        <v>0.50924295774647887</v>
      </c>
      <c r="P598" s="6">
        <v>0</v>
      </c>
      <c r="Q598" s="6">
        <v>0</v>
      </c>
      <c r="R598" s="6">
        <f>SUM(NonNurse[[#This Row],[Qualified Activities Professional Hours]],NonNurse[[#This Row],[Other Activities Professional Hours]])/NonNurse[[#This Row],[MDS Census]]</f>
        <v>0</v>
      </c>
      <c r="S598" s="6">
        <v>6.0516304347826084</v>
      </c>
      <c r="T598" s="6">
        <v>1.6766304347826086</v>
      </c>
      <c r="U598" s="6">
        <v>0</v>
      </c>
      <c r="V598" s="6">
        <f>SUM(NonNurse[[#This Row],[Occupational Therapist Hours]],NonNurse[[#This Row],[OT Assistant Hours]],NonNurse[[#This Row],[OT Aide Hours]])/NonNurse[[#This Row],[MDS Census]]</f>
        <v>0.62588028169014076</v>
      </c>
      <c r="W598" s="6">
        <v>5.5326086956521738</v>
      </c>
      <c r="X598" s="6">
        <v>1.3940217391304348</v>
      </c>
      <c r="Y598" s="6">
        <v>4.0108695652173916</v>
      </c>
      <c r="Z598" s="6">
        <f>SUM(NonNurse[[#This Row],[Physical Therapist (PT) Hours]],NonNurse[[#This Row],[PT Assistant Hours]],NonNurse[[#This Row],[PT Aide Hours]])/NonNurse[[#This Row],[MDS Census]]</f>
        <v>0.88578345070422537</v>
      </c>
      <c r="AA598" s="6">
        <v>0</v>
      </c>
      <c r="AB598" s="6">
        <v>0</v>
      </c>
      <c r="AC598" s="6">
        <v>0</v>
      </c>
      <c r="AD598" s="6">
        <v>0</v>
      </c>
      <c r="AE598" s="6">
        <v>0</v>
      </c>
      <c r="AF598" s="6">
        <v>0</v>
      </c>
      <c r="AG598" s="6">
        <v>0</v>
      </c>
      <c r="AH598" s="1">
        <v>396002</v>
      </c>
      <c r="AI598">
        <v>3</v>
      </c>
    </row>
    <row r="599" spans="1:35" x14ac:dyDescent="0.25">
      <c r="A599" t="s">
        <v>721</v>
      </c>
      <c r="B599" t="s">
        <v>326</v>
      </c>
      <c r="C599" t="s">
        <v>1008</v>
      </c>
      <c r="D599" t="s">
        <v>778</v>
      </c>
      <c r="E599" s="6">
        <v>90.5</v>
      </c>
      <c r="F599" s="6">
        <v>5.6086956521739131</v>
      </c>
      <c r="G599" s="6">
        <v>0.13043478260869565</v>
      </c>
      <c r="H599" s="6">
        <v>0.40489130434782611</v>
      </c>
      <c r="I599" s="6">
        <v>5.7391304347826084</v>
      </c>
      <c r="J599" s="6">
        <v>0</v>
      </c>
      <c r="K599" s="6">
        <v>0</v>
      </c>
      <c r="L599" s="6">
        <v>4.0901086956521739</v>
      </c>
      <c r="M599" s="6">
        <v>10.391304347826088</v>
      </c>
      <c r="N599" s="6">
        <v>0</v>
      </c>
      <c r="O599" s="6">
        <f>SUM(NonNurse[[#This Row],[Qualified Social Work Staff Hours]],NonNurse[[#This Row],[Other Social Work Staff Hours]])/NonNurse[[#This Row],[MDS Census]]</f>
        <v>0.11482104251741533</v>
      </c>
      <c r="P599" s="6">
        <v>5.5652173913043477</v>
      </c>
      <c r="Q599" s="6">
        <v>14.032608695652174</v>
      </c>
      <c r="R599" s="6">
        <f>SUM(NonNurse[[#This Row],[Qualified Activities Professional Hours]],NonNurse[[#This Row],[Other Activities Professional Hours]])/NonNurse[[#This Row],[MDS Census]]</f>
        <v>0.21655056449675716</v>
      </c>
      <c r="S599" s="6">
        <v>5.6644565217391287</v>
      </c>
      <c r="T599" s="6">
        <v>7.121956521739131</v>
      </c>
      <c r="U599" s="6">
        <v>0</v>
      </c>
      <c r="V599" s="6">
        <f>SUM(NonNurse[[#This Row],[Occupational Therapist Hours]],NonNurse[[#This Row],[OT Assistant Hours]],NonNurse[[#This Row],[OT Aide Hours]])/NonNurse[[#This Row],[MDS Census]]</f>
        <v>0.14128633197213544</v>
      </c>
      <c r="W599" s="6">
        <v>7.5524999999999993</v>
      </c>
      <c r="X599" s="6">
        <v>6.0031521739130458</v>
      </c>
      <c r="Y599" s="6">
        <v>0</v>
      </c>
      <c r="Z599" s="6">
        <f>SUM(NonNurse[[#This Row],[Physical Therapist (PT) Hours]],NonNurse[[#This Row],[PT Assistant Hours]],NonNurse[[#This Row],[PT Aide Hours]])/NonNurse[[#This Row],[MDS Census]]</f>
        <v>0.1497862118664425</v>
      </c>
      <c r="AA599" s="6">
        <v>0</v>
      </c>
      <c r="AB599" s="6">
        <v>0</v>
      </c>
      <c r="AC599" s="6">
        <v>0</v>
      </c>
      <c r="AD599" s="6">
        <v>0</v>
      </c>
      <c r="AE599" s="6">
        <v>0</v>
      </c>
      <c r="AF599" s="6">
        <v>0</v>
      </c>
      <c r="AG599" s="6">
        <v>0</v>
      </c>
      <c r="AH599" s="1">
        <v>395562</v>
      </c>
      <c r="AI599">
        <v>3</v>
      </c>
    </row>
    <row r="600" spans="1:35" x14ac:dyDescent="0.25">
      <c r="A600" t="s">
        <v>721</v>
      </c>
      <c r="B600" t="s">
        <v>622</v>
      </c>
      <c r="C600" t="s">
        <v>881</v>
      </c>
      <c r="D600" t="s">
        <v>774</v>
      </c>
      <c r="E600" s="6">
        <v>45.804347826086953</v>
      </c>
      <c r="F600" s="6">
        <v>5.7391304347826084</v>
      </c>
      <c r="G600" s="6">
        <v>0</v>
      </c>
      <c r="H600" s="6">
        <v>0</v>
      </c>
      <c r="I600" s="6">
        <v>0.33695652173913043</v>
      </c>
      <c r="J600" s="6">
        <v>0</v>
      </c>
      <c r="K600" s="6">
        <v>0</v>
      </c>
      <c r="L600" s="6">
        <v>2.052173913043478</v>
      </c>
      <c r="M600" s="6">
        <v>0</v>
      </c>
      <c r="N600" s="6">
        <v>6.5234782608695649</v>
      </c>
      <c r="O600" s="6">
        <f>SUM(NonNurse[[#This Row],[Qualified Social Work Staff Hours]],NonNurse[[#This Row],[Other Social Work Staff Hours]])/NonNurse[[#This Row],[MDS Census]]</f>
        <v>0.14242050308495491</v>
      </c>
      <c r="P600" s="6">
        <v>5.3043478260869561</v>
      </c>
      <c r="Q600" s="6">
        <v>0</v>
      </c>
      <c r="R600" s="6">
        <f>SUM(NonNurse[[#This Row],[Qualified Activities Professional Hours]],NonNurse[[#This Row],[Other Activities Professional Hours]])/NonNurse[[#This Row],[MDS Census]]</f>
        <v>0.11580446131941148</v>
      </c>
      <c r="S600" s="6">
        <v>13.223804347826084</v>
      </c>
      <c r="T600" s="6">
        <v>15.189021739130434</v>
      </c>
      <c r="U600" s="6">
        <v>0</v>
      </c>
      <c r="V600" s="6">
        <f>SUM(NonNurse[[#This Row],[Occupational Therapist Hours]],NonNurse[[#This Row],[OT Assistant Hours]],NonNurse[[#This Row],[OT Aide Hours]])/NonNurse[[#This Row],[MDS Census]]</f>
        <v>0.62030849549121969</v>
      </c>
      <c r="W600" s="6">
        <v>17.169891304347829</v>
      </c>
      <c r="X600" s="6">
        <v>13.284130434782609</v>
      </c>
      <c r="Y600" s="6">
        <v>0</v>
      </c>
      <c r="Z600" s="6">
        <f>SUM(NonNurse[[#This Row],[Physical Therapist (PT) Hours]],NonNurse[[#This Row],[PT Assistant Hours]],NonNurse[[#This Row],[PT Aide Hours]])/NonNurse[[#This Row],[MDS Census]]</f>
        <v>0.66487185571903196</v>
      </c>
      <c r="AA600" s="6">
        <v>0</v>
      </c>
      <c r="AB600" s="6">
        <v>0</v>
      </c>
      <c r="AC600" s="6">
        <v>0</v>
      </c>
      <c r="AD600" s="6">
        <v>0</v>
      </c>
      <c r="AE600" s="6">
        <v>0</v>
      </c>
      <c r="AF600" s="6">
        <v>0</v>
      </c>
      <c r="AG600" s="6">
        <v>0</v>
      </c>
      <c r="AH600" s="1">
        <v>396070</v>
      </c>
      <c r="AI600">
        <v>3</v>
      </c>
    </row>
    <row r="601" spans="1:35" x14ac:dyDescent="0.25">
      <c r="A601" t="s">
        <v>721</v>
      </c>
      <c r="B601" t="s">
        <v>632</v>
      </c>
      <c r="C601" t="s">
        <v>894</v>
      </c>
      <c r="D601" t="s">
        <v>778</v>
      </c>
      <c r="E601" s="6">
        <v>36.108695652173914</v>
      </c>
      <c r="F601" s="6">
        <v>5.2173913043478262</v>
      </c>
      <c r="G601" s="6">
        <v>0.32608695652173914</v>
      </c>
      <c r="H601" s="6">
        <v>0.55163043478260865</v>
      </c>
      <c r="I601" s="6">
        <v>4.1956521739130439</v>
      </c>
      <c r="J601" s="6">
        <v>0</v>
      </c>
      <c r="K601" s="6">
        <v>0</v>
      </c>
      <c r="L601" s="6">
        <v>4.151630434782609</v>
      </c>
      <c r="M601" s="6">
        <v>7.180326086956522</v>
      </c>
      <c r="N601" s="6">
        <v>0</v>
      </c>
      <c r="O601" s="6">
        <f>SUM(NonNurse[[#This Row],[Qualified Social Work Staff Hours]],NonNurse[[#This Row],[Other Social Work Staff Hours]])/NonNurse[[#This Row],[MDS Census]]</f>
        <v>0.19885310054184227</v>
      </c>
      <c r="P601" s="6">
        <v>0</v>
      </c>
      <c r="Q601" s="6">
        <v>8.6240217391304359</v>
      </c>
      <c r="R601" s="6">
        <f>SUM(NonNurse[[#This Row],[Qualified Activities Professional Hours]],NonNurse[[#This Row],[Other Activities Professional Hours]])/NonNurse[[#This Row],[MDS Census]]</f>
        <v>0.2388350391330524</v>
      </c>
      <c r="S601" s="6">
        <v>4.0417391304347845</v>
      </c>
      <c r="T601" s="6">
        <v>5.5730434782608684</v>
      </c>
      <c r="U601" s="6">
        <v>0</v>
      </c>
      <c r="V601" s="6">
        <f>SUM(NonNurse[[#This Row],[Occupational Therapist Hours]],NonNurse[[#This Row],[OT Assistant Hours]],NonNurse[[#This Row],[OT Aide Hours]])/NonNurse[[#This Row],[MDS Census]]</f>
        <v>0.26627332931968695</v>
      </c>
      <c r="W601" s="6">
        <v>5.1943478260869576</v>
      </c>
      <c r="X601" s="6">
        <v>3.3825000000000012</v>
      </c>
      <c r="Y601" s="6">
        <v>0</v>
      </c>
      <c r="Z601" s="6">
        <f>SUM(NonNurse[[#This Row],[Physical Therapist (PT) Hours]],NonNurse[[#This Row],[PT Assistant Hours]],NonNurse[[#This Row],[PT Aide Hours]])/NonNurse[[#This Row],[MDS Census]]</f>
        <v>0.237528597230584</v>
      </c>
      <c r="AA601" s="6">
        <v>0</v>
      </c>
      <c r="AB601" s="6">
        <v>0</v>
      </c>
      <c r="AC601" s="6">
        <v>0</v>
      </c>
      <c r="AD601" s="6">
        <v>0</v>
      </c>
      <c r="AE601" s="6">
        <v>0</v>
      </c>
      <c r="AF601" s="6">
        <v>0</v>
      </c>
      <c r="AG601" s="6">
        <v>0</v>
      </c>
      <c r="AH601" s="1">
        <v>396082</v>
      </c>
      <c r="AI601">
        <v>3</v>
      </c>
    </row>
    <row r="602" spans="1:35" x14ac:dyDescent="0.25">
      <c r="A602" t="s">
        <v>721</v>
      </c>
      <c r="B602" t="s">
        <v>494</v>
      </c>
      <c r="C602" t="s">
        <v>813</v>
      </c>
      <c r="D602" t="s">
        <v>755</v>
      </c>
      <c r="E602" s="6">
        <v>71.521739130434781</v>
      </c>
      <c r="F602" s="6">
        <v>4.7282608695652177</v>
      </c>
      <c r="G602" s="6">
        <v>0.13043478260869565</v>
      </c>
      <c r="H602" s="6">
        <v>0</v>
      </c>
      <c r="I602" s="6">
        <v>1.7717391304347827</v>
      </c>
      <c r="J602" s="6">
        <v>0</v>
      </c>
      <c r="K602" s="6">
        <v>0</v>
      </c>
      <c r="L602" s="6">
        <v>2.6953260869565216</v>
      </c>
      <c r="M602" s="6">
        <v>9.2035869565217379</v>
      </c>
      <c r="N602" s="6">
        <v>0</v>
      </c>
      <c r="O602" s="6">
        <f>SUM(NonNurse[[#This Row],[Qualified Social Work Staff Hours]],NonNurse[[#This Row],[Other Social Work Staff Hours]])/NonNurse[[#This Row],[MDS Census]]</f>
        <v>0.12868237082066869</v>
      </c>
      <c r="P602" s="6">
        <v>4.2391304347826084</v>
      </c>
      <c r="Q602" s="6">
        <v>12.626521739130435</v>
      </c>
      <c r="R602" s="6">
        <f>SUM(NonNurse[[#This Row],[Qualified Activities Professional Hours]],NonNurse[[#This Row],[Other Activities Professional Hours]])/NonNurse[[#This Row],[MDS Census]]</f>
        <v>0.23581155015197572</v>
      </c>
      <c r="S602" s="6">
        <v>5.8170652173913036</v>
      </c>
      <c r="T602" s="6">
        <v>7.1679347826086941</v>
      </c>
      <c r="U602" s="6">
        <v>0</v>
      </c>
      <c r="V602" s="6">
        <f>SUM(NonNurse[[#This Row],[Occupational Therapist Hours]],NonNurse[[#This Row],[OT Assistant Hours]],NonNurse[[#This Row],[OT Aide Hours]])/NonNurse[[#This Row],[MDS Census]]</f>
        <v>0.18155319148936166</v>
      </c>
      <c r="W602" s="6">
        <v>3.3190217391304349</v>
      </c>
      <c r="X602" s="6">
        <v>8.0449999999999982</v>
      </c>
      <c r="Y602" s="6">
        <v>1.2282608695652173</v>
      </c>
      <c r="Z602" s="6">
        <f>SUM(NonNurse[[#This Row],[Physical Therapist (PT) Hours]],NonNurse[[#This Row],[PT Assistant Hours]],NonNurse[[#This Row],[PT Aide Hours]])/NonNurse[[#This Row],[MDS Census]]</f>
        <v>0.1760623100303951</v>
      </c>
      <c r="AA602" s="6">
        <v>0</v>
      </c>
      <c r="AB602" s="6">
        <v>0</v>
      </c>
      <c r="AC602" s="6">
        <v>0</v>
      </c>
      <c r="AD602" s="6">
        <v>0</v>
      </c>
      <c r="AE602" s="6">
        <v>0</v>
      </c>
      <c r="AF602" s="6">
        <v>0</v>
      </c>
      <c r="AG602" s="6">
        <v>0</v>
      </c>
      <c r="AH602" s="1">
        <v>395802</v>
      </c>
      <c r="AI602">
        <v>3</v>
      </c>
    </row>
    <row r="603" spans="1:35" x14ac:dyDescent="0.25">
      <c r="A603" t="s">
        <v>721</v>
      </c>
      <c r="B603" t="s">
        <v>557</v>
      </c>
      <c r="C603" t="s">
        <v>832</v>
      </c>
      <c r="D603" t="s">
        <v>745</v>
      </c>
      <c r="E603" s="6">
        <v>54.445652173913047</v>
      </c>
      <c r="F603" s="6">
        <v>5.4782608695652177</v>
      </c>
      <c r="G603" s="6">
        <v>5.9782608695652176E-2</v>
      </c>
      <c r="H603" s="6">
        <v>0.3016304347826087</v>
      </c>
      <c r="I603" s="6">
        <v>1.0434782608695652</v>
      </c>
      <c r="J603" s="6">
        <v>0</v>
      </c>
      <c r="K603" s="6">
        <v>0</v>
      </c>
      <c r="L603" s="6">
        <v>5.1421739130434778</v>
      </c>
      <c r="M603" s="6">
        <v>5.2173913043478262</v>
      </c>
      <c r="N603" s="6">
        <v>0</v>
      </c>
      <c r="O603" s="6">
        <f>SUM(NonNurse[[#This Row],[Qualified Social Work Staff Hours]],NonNurse[[#This Row],[Other Social Work Staff Hours]])/NonNurse[[#This Row],[MDS Census]]</f>
        <v>9.5827510481133957E-2</v>
      </c>
      <c r="P603" s="6">
        <v>4.2309782608695654</v>
      </c>
      <c r="Q603" s="6">
        <v>3.0652173913043477</v>
      </c>
      <c r="R603" s="6">
        <f>SUM(NonNurse[[#This Row],[Qualified Activities Professional Hours]],NonNurse[[#This Row],[Other Activities Professional Hours]])/NonNurse[[#This Row],[MDS Census]]</f>
        <v>0.13400878418846077</v>
      </c>
      <c r="S603" s="6">
        <v>4.6766304347826084</v>
      </c>
      <c r="T603" s="6">
        <v>9.4130434782608692</v>
      </c>
      <c r="U603" s="6">
        <v>0</v>
      </c>
      <c r="V603" s="6">
        <f>SUM(NonNurse[[#This Row],[Occupational Therapist Hours]],NonNurse[[#This Row],[OT Assistant Hours]],NonNurse[[#This Row],[OT Aide Hours]])/NonNurse[[#This Row],[MDS Census]]</f>
        <v>0.25878418846077056</v>
      </c>
      <c r="W603" s="6">
        <v>3.8804347826086958</v>
      </c>
      <c r="X603" s="6">
        <v>8.4543478260869573</v>
      </c>
      <c r="Y603" s="6">
        <v>0</v>
      </c>
      <c r="Z603" s="6">
        <f>SUM(NonNurse[[#This Row],[Physical Therapist (PT) Hours]],NonNurse[[#This Row],[PT Assistant Hours]],NonNurse[[#This Row],[PT Aide Hours]])/NonNurse[[#This Row],[MDS Census]]</f>
        <v>0.22655220602914752</v>
      </c>
      <c r="AA603" s="6">
        <v>0</v>
      </c>
      <c r="AB603" s="6">
        <v>0</v>
      </c>
      <c r="AC603" s="6">
        <v>0</v>
      </c>
      <c r="AD603" s="6">
        <v>0</v>
      </c>
      <c r="AE603" s="6">
        <v>0</v>
      </c>
      <c r="AF603" s="6">
        <v>0</v>
      </c>
      <c r="AG603" s="6">
        <v>0</v>
      </c>
      <c r="AH603" s="1">
        <v>395901</v>
      </c>
      <c r="AI603">
        <v>3</v>
      </c>
    </row>
    <row r="604" spans="1:35" x14ac:dyDescent="0.25">
      <c r="A604" t="s">
        <v>721</v>
      </c>
      <c r="B604" t="s">
        <v>246</v>
      </c>
      <c r="C604" t="s">
        <v>981</v>
      </c>
      <c r="D604" t="s">
        <v>736</v>
      </c>
      <c r="E604" s="6">
        <v>101.68478260869566</v>
      </c>
      <c r="F604" s="6">
        <v>0.24456521739130435</v>
      </c>
      <c r="G604" s="6">
        <v>0.3858695652173913</v>
      </c>
      <c r="H604" s="6">
        <v>0.64130434782608692</v>
      </c>
      <c r="I604" s="6">
        <v>2.0869565217391304</v>
      </c>
      <c r="J604" s="6">
        <v>0</v>
      </c>
      <c r="K604" s="6">
        <v>0</v>
      </c>
      <c r="L604" s="6">
        <v>2.010217391304348</v>
      </c>
      <c r="M604" s="6">
        <v>0.4891304347826087</v>
      </c>
      <c r="N604" s="6">
        <v>0</v>
      </c>
      <c r="O604" s="6">
        <f>SUM(NonNurse[[#This Row],[Qualified Social Work Staff Hours]],NonNurse[[#This Row],[Other Social Work Staff Hours]])/NonNurse[[#This Row],[MDS Census]]</f>
        <v>4.8102618920363438E-3</v>
      </c>
      <c r="P604" s="6">
        <v>3.9809782608695654</v>
      </c>
      <c r="Q604" s="6">
        <v>4.7146739130434785</v>
      </c>
      <c r="R604" s="6">
        <f>SUM(NonNurse[[#This Row],[Qualified Activities Professional Hours]],NonNurse[[#This Row],[Other Activities Professional Hours]])/NonNurse[[#This Row],[MDS Census]]</f>
        <v>8.5515766969535001E-2</v>
      </c>
      <c r="S604" s="6">
        <v>9.383043478260868</v>
      </c>
      <c r="T604" s="6">
        <v>4.8228260869565203</v>
      </c>
      <c r="U604" s="6">
        <v>0</v>
      </c>
      <c r="V604" s="6">
        <f>SUM(NonNurse[[#This Row],[Occupational Therapist Hours]],NonNurse[[#This Row],[OT Assistant Hours]],NonNurse[[#This Row],[OT Aide Hours]])/NonNurse[[#This Row],[MDS Census]]</f>
        <v>0.13970497060395506</v>
      </c>
      <c r="W604" s="6">
        <v>5.7575000000000003</v>
      </c>
      <c r="X604" s="6">
        <v>4.95</v>
      </c>
      <c r="Y604" s="6">
        <v>1.2934782608695652</v>
      </c>
      <c r="Z604" s="6">
        <f>SUM(NonNurse[[#This Row],[Physical Therapist (PT) Hours]],NonNurse[[#This Row],[PT Assistant Hours]],NonNurse[[#This Row],[PT Aide Hours]])/NonNurse[[#This Row],[MDS Census]]</f>
        <v>0.11802137894174237</v>
      </c>
      <c r="AA604" s="6">
        <v>0</v>
      </c>
      <c r="AB604" s="6">
        <v>0</v>
      </c>
      <c r="AC604" s="6">
        <v>0</v>
      </c>
      <c r="AD604" s="6">
        <v>0</v>
      </c>
      <c r="AE604" s="6">
        <v>0</v>
      </c>
      <c r="AF604" s="6">
        <v>0</v>
      </c>
      <c r="AG604" s="6">
        <v>0</v>
      </c>
      <c r="AH604" s="1">
        <v>395446</v>
      </c>
      <c r="AI604">
        <v>3</v>
      </c>
    </row>
    <row r="605" spans="1:35" x14ac:dyDescent="0.25">
      <c r="A605" t="s">
        <v>721</v>
      </c>
      <c r="B605" t="s">
        <v>172</v>
      </c>
      <c r="C605" t="s">
        <v>981</v>
      </c>
      <c r="D605" t="s">
        <v>736</v>
      </c>
      <c r="E605" s="6">
        <v>86.847826086956516</v>
      </c>
      <c r="F605" s="6">
        <v>4.9728260869565215</v>
      </c>
      <c r="G605" s="6">
        <v>0.28260869565217389</v>
      </c>
      <c r="H605" s="6">
        <v>0.5625</v>
      </c>
      <c r="I605" s="6">
        <v>2.7065217391304346</v>
      </c>
      <c r="J605" s="6">
        <v>0</v>
      </c>
      <c r="K605" s="6">
        <v>0</v>
      </c>
      <c r="L605" s="6">
        <v>2.1764130434782616</v>
      </c>
      <c r="M605" s="6">
        <v>5.0543478260869561</v>
      </c>
      <c r="N605" s="6">
        <v>0</v>
      </c>
      <c r="O605" s="6">
        <f>SUM(NonNurse[[#This Row],[Qualified Social Work Staff Hours]],NonNurse[[#This Row],[Other Social Work Staff Hours]])/NonNurse[[#This Row],[MDS Census]]</f>
        <v>5.8197747183979971E-2</v>
      </c>
      <c r="P605" s="6">
        <v>6.5190217391304346</v>
      </c>
      <c r="Q605" s="6">
        <v>4.25</v>
      </c>
      <c r="R605" s="6">
        <f>SUM(NonNurse[[#This Row],[Qualified Activities Professional Hours]],NonNurse[[#This Row],[Other Activities Professional Hours]])/NonNurse[[#This Row],[MDS Census]]</f>
        <v>0.12399874843554443</v>
      </c>
      <c r="S605" s="6">
        <v>5.8548913043478246</v>
      </c>
      <c r="T605" s="6">
        <v>4.4717391304347824</v>
      </c>
      <c r="U605" s="6">
        <v>0</v>
      </c>
      <c r="V605" s="6">
        <f>SUM(NonNurse[[#This Row],[Occupational Therapist Hours]],NonNurse[[#This Row],[OT Assistant Hours]],NonNurse[[#This Row],[OT Aide Hours]])/NonNurse[[#This Row],[MDS Census]]</f>
        <v>0.11890488110137672</v>
      </c>
      <c r="W605" s="6">
        <v>9.9648913043478249</v>
      </c>
      <c r="X605" s="6">
        <v>4.6448913043478237</v>
      </c>
      <c r="Y605" s="6">
        <v>4.3478260869565216E-2</v>
      </c>
      <c r="Z605" s="6">
        <f>SUM(NonNurse[[#This Row],[Physical Therapist (PT) Hours]],NonNurse[[#This Row],[PT Assistant Hours]],NonNurse[[#This Row],[PT Aide Hours]])/NonNurse[[#This Row],[MDS Census]]</f>
        <v>0.16872340425531912</v>
      </c>
      <c r="AA605" s="6">
        <v>0</v>
      </c>
      <c r="AB605" s="6">
        <v>0</v>
      </c>
      <c r="AC605" s="6">
        <v>0</v>
      </c>
      <c r="AD605" s="6">
        <v>0</v>
      </c>
      <c r="AE605" s="6">
        <v>0</v>
      </c>
      <c r="AF605" s="6">
        <v>0</v>
      </c>
      <c r="AG605" s="6">
        <v>0</v>
      </c>
      <c r="AH605" s="1">
        <v>395346</v>
      </c>
      <c r="AI605">
        <v>3</v>
      </c>
    </row>
    <row r="606" spans="1:35" x14ac:dyDescent="0.25">
      <c r="A606" t="s">
        <v>721</v>
      </c>
      <c r="B606" t="s">
        <v>505</v>
      </c>
      <c r="C606" t="s">
        <v>960</v>
      </c>
      <c r="D606" t="s">
        <v>738</v>
      </c>
      <c r="E606" s="6">
        <v>91.152173913043484</v>
      </c>
      <c r="F606" s="6">
        <v>5.4402173913043477</v>
      </c>
      <c r="G606" s="6">
        <v>6.5217391304347824E-2</v>
      </c>
      <c r="H606" s="6">
        <v>5.7065217391304345E-2</v>
      </c>
      <c r="I606" s="6">
        <v>3.5760869565217392</v>
      </c>
      <c r="J606" s="6">
        <v>0</v>
      </c>
      <c r="K606" s="6">
        <v>0</v>
      </c>
      <c r="L606" s="6">
        <v>5.2484782608695637</v>
      </c>
      <c r="M606" s="6">
        <v>5.6521739130434785</v>
      </c>
      <c r="N606" s="6">
        <v>0</v>
      </c>
      <c r="O606" s="6">
        <f>SUM(NonNurse[[#This Row],[Qualified Social Work Staff Hours]],NonNurse[[#This Row],[Other Social Work Staff Hours]])/NonNurse[[#This Row],[MDS Census]]</f>
        <v>6.200810875268304E-2</v>
      </c>
      <c r="P606" s="6">
        <v>5.0706521739130439</v>
      </c>
      <c r="Q606" s="6">
        <v>10.404891304347826</v>
      </c>
      <c r="R606" s="6">
        <f>SUM(NonNurse[[#This Row],[Qualified Activities Professional Hours]],NonNurse[[#This Row],[Other Activities Professional Hours]])/NonNurse[[#This Row],[MDS Census]]</f>
        <v>0.16977700930121631</v>
      </c>
      <c r="S606" s="6">
        <v>4.9719565217391315</v>
      </c>
      <c r="T606" s="6">
        <v>4.3859782608695648</v>
      </c>
      <c r="U606" s="6">
        <v>0</v>
      </c>
      <c r="V606" s="6">
        <f>SUM(NonNurse[[#This Row],[Occupational Therapist Hours]],NonNurse[[#This Row],[OT Assistant Hours]],NonNurse[[#This Row],[OT Aide Hours]])/NonNurse[[#This Row],[MDS Census]]</f>
        <v>0.1026627712854758</v>
      </c>
      <c r="W606" s="6">
        <v>4.7158695652173908</v>
      </c>
      <c r="X606" s="6">
        <v>6.6006521739130433</v>
      </c>
      <c r="Y606" s="6">
        <v>0</v>
      </c>
      <c r="Z606" s="6">
        <f>SUM(NonNurse[[#This Row],[Physical Therapist (PT) Hours]],NonNurse[[#This Row],[PT Assistant Hours]],NonNurse[[#This Row],[PT Aide Hours]])/NonNurse[[#This Row],[MDS Census]]</f>
        <v>0.1241497734319103</v>
      </c>
      <c r="AA606" s="6">
        <v>0</v>
      </c>
      <c r="AB606" s="6">
        <v>0</v>
      </c>
      <c r="AC606" s="6">
        <v>0</v>
      </c>
      <c r="AD606" s="6">
        <v>0</v>
      </c>
      <c r="AE606" s="6">
        <v>0</v>
      </c>
      <c r="AF606" s="6">
        <v>0</v>
      </c>
      <c r="AG606" s="6">
        <v>0</v>
      </c>
      <c r="AH606" s="1">
        <v>395823</v>
      </c>
      <c r="AI606">
        <v>3</v>
      </c>
    </row>
    <row r="607" spans="1:35" x14ac:dyDescent="0.25">
      <c r="A607" t="s">
        <v>721</v>
      </c>
      <c r="B607" t="s">
        <v>579</v>
      </c>
      <c r="C607" t="s">
        <v>1081</v>
      </c>
      <c r="D607" t="s">
        <v>776</v>
      </c>
      <c r="E607" s="6">
        <v>46.641304347826086</v>
      </c>
      <c r="F607" s="6">
        <v>4.7826086956521738</v>
      </c>
      <c r="G607" s="6">
        <v>0</v>
      </c>
      <c r="H607" s="6">
        <v>0</v>
      </c>
      <c r="I607" s="6">
        <v>17.173913043478262</v>
      </c>
      <c r="J607" s="6">
        <v>0</v>
      </c>
      <c r="K607" s="6">
        <v>0</v>
      </c>
      <c r="L607" s="6">
        <v>7.3288043478260869</v>
      </c>
      <c r="M607" s="6">
        <v>4.6603260869565215</v>
      </c>
      <c r="N607" s="6">
        <v>0</v>
      </c>
      <c r="O607" s="6">
        <f>SUM(NonNurse[[#This Row],[Qualified Social Work Staff Hours]],NonNurse[[#This Row],[Other Social Work Staff Hours]])/NonNurse[[#This Row],[MDS Census]]</f>
        <v>9.9918433931484502E-2</v>
      </c>
      <c r="P607" s="6">
        <v>0</v>
      </c>
      <c r="Q607" s="6">
        <v>4.6793478260869561</v>
      </c>
      <c r="R607" s="6">
        <f>SUM(NonNurse[[#This Row],[Qualified Activities Professional Hours]],NonNurse[[#This Row],[Other Activities Professional Hours]])/NonNurse[[#This Row],[MDS Census]]</f>
        <v>0.10032626427406198</v>
      </c>
      <c r="S607" s="6">
        <v>33.342391304347828</v>
      </c>
      <c r="T607" s="6">
        <v>0.22826086956521738</v>
      </c>
      <c r="U607" s="6">
        <v>0</v>
      </c>
      <c r="V607" s="6">
        <f>SUM(NonNurse[[#This Row],[Occupational Therapist Hours]],NonNurse[[#This Row],[OT Assistant Hours]],NonNurse[[#This Row],[OT Aide Hours]])/NonNurse[[#This Row],[MDS Census]]</f>
        <v>0.71976229317175489</v>
      </c>
      <c r="W607" s="6">
        <v>46.130434782608695</v>
      </c>
      <c r="X607" s="6">
        <v>7.2907608695652177</v>
      </c>
      <c r="Y607" s="6">
        <v>5.7391304347826084</v>
      </c>
      <c r="Z607" s="6">
        <f>SUM(NonNurse[[#This Row],[Physical Therapist (PT) Hours]],NonNurse[[#This Row],[PT Assistant Hours]],NonNurse[[#This Row],[PT Aide Hours]])/NonNurse[[#This Row],[MDS Census]]</f>
        <v>1.268410626893498</v>
      </c>
      <c r="AA607" s="6">
        <v>0</v>
      </c>
      <c r="AB607" s="6">
        <v>4.2173913043478262</v>
      </c>
      <c r="AC607" s="6">
        <v>0</v>
      </c>
      <c r="AD607" s="6">
        <v>0</v>
      </c>
      <c r="AE607" s="6">
        <v>14.336956521739131</v>
      </c>
      <c r="AF607" s="6">
        <v>0</v>
      </c>
      <c r="AG607" s="6">
        <v>4.7065217391304346</v>
      </c>
      <c r="AH607" s="1">
        <v>395941</v>
      </c>
      <c r="AI607">
        <v>3</v>
      </c>
    </row>
    <row r="608" spans="1:35" x14ac:dyDescent="0.25">
      <c r="A608" t="s">
        <v>721</v>
      </c>
      <c r="B608" t="s">
        <v>113</v>
      </c>
      <c r="C608" t="s">
        <v>874</v>
      </c>
      <c r="D608" t="s">
        <v>741</v>
      </c>
      <c r="E608" s="6">
        <v>94.510869565217391</v>
      </c>
      <c r="F608" s="6">
        <v>5.0869565217391308</v>
      </c>
      <c r="G608" s="6">
        <v>0.82608695652173914</v>
      </c>
      <c r="H608" s="6">
        <v>0.60869565217391308</v>
      </c>
      <c r="I608" s="6">
        <v>7.4456521739130439</v>
      </c>
      <c r="J608" s="6">
        <v>1.2173913043478262</v>
      </c>
      <c r="K608" s="6">
        <v>0.73913043478260865</v>
      </c>
      <c r="L608" s="6">
        <v>4.6576086956521738</v>
      </c>
      <c r="M608" s="6">
        <v>5.1141304347826084</v>
      </c>
      <c r="N608" s="6">
        <v>0</v>
      </c>
      <c r="O608" s="6">
        <f>SUM(NonNurse[[#This Row],[Qualified Social Work Staff Hours]],NonNurse[[#This Row],[Other Social Work Staff Hours]])/NonNurse[[#This Row],[MDS Census]]</f>
        <v>5.4111558366877512E-2</v>
      </c>
      <c r="P608" s="6">
        <v>5.0760869565217392</v>
      </c>
      <c r="Q608" s="6">
        <v>17.459239130434781</v>
      </c>
      <c r="R608" s="6">
        <f>SUM(NonNurse[[#This Row],[Qualified Activities Professional Hours]],NonNurse[[#This Row],[Other Activities Professional Hours]])/NonNurse[[#This Row],[MDS Census]]</f>
        <v>0.23844163312248418</v>
      </c>
      <c r="S608" s="6">
        <v>5.8940217391304346</v>
      </c>
      <c r="T608" s="6">
        <v>4.6603260869565215</v>
      </c>
      <c r="U608" s="6">
        <v>0</v>
      </c>
      <c r="V608" s="6">
        <f>SUM(NonNurse[[#This Row],[Occupational Therapist Hours]],NonNurse[[#This Row],[OT Assistant Hours]],NonNurse[[#This Row],[OT Aide Hours]])/NonNurse[[#This Row],[MDS Census]]</f>
        <v>0.11167337550316274</v>
      </c>
      <c r="W608" s="6">
        <v>7.0706521739130439</v>
      </c>
      <c r="X608" s="6">
        <v>4.5353260869565215</v>
      </c>
      <c r="Y608" s="6">
        <v>0</v>
      </c>
      <c r="Z608" s="6">
        <f>SUM(NonNurse[[#This Row],[Physical Therapist (PT) Hours]],NonNurse[[#This Row],[PT Assistant Hours]],NonNurse[[#This Row],[PT Aide Hours]])/NonNurse[[#This Row],[MDS Census]]</f>
        <v>0.1228004600345026</v>
      </c>
      <c r="AA608" s="6">
        <v>0</v>
      </c>
      <c r="AB608" s="6">
        <v>0</v>
      </c>
      <c r="AC608" s="6">
        <v>0</v>
      </c>
      <c r="AD608" s="6">
        <v>0</v>
      </c>
      <c r="AE608" s="6">
        <v>0</v>
      </c>
      <c r="AF608" s="6">
        <v>0</v>
      </c>
      <c r="AG608" s="6">
        <v>0</v>
      </c>
      <c r="AH608" s="1">
        <v>395248</v>
      </c>
      <c r="AI608">
        <v>3</v>
      </c>
    </row>
    <row r="609" spans="1:35" x14ac:dyDescent="0.25">
      <c r="A609" t="s">
        <v>721</v>
      </c>
      <c r="B609" t="s">
        <v>491</v>
      </c>
      <c r="C609" t="s">
        <v>945</v>
      </c>
      <c r="D609" t="s">
        <v>749</v>
      </c>
      <c r="E609" s="6">
        <v>125.51086956521739</v>
      </c>
      <c r="F609" s="6">
        <v>4.6956521739130439</v>
      </c>
      <c r="G609" s="6">
        <v>1.2440217391304349</v>
      </c>
      <c r="H609" s="6">
        <v>0.45652173913043476</v>
      </c>
      <c r="I609" s="6">
        <v>4.0869565217391308</v>
      </c>
      <c r="J609" s="6">
        <v>0</v>
      </c>
      <c r="K609" s="6">
        <v>0</v>
      </c>
      <c r="L609" s="6">
        <v>5.6059782608695654</v>
      </c>
      <c r="M609" s="6">
        <v>10.478260869565217</v>
      </c>
      <c r="N609" s="6">
        <v>0</v>
      </c>
      <c r="O609" s="6">
        <f>SUM(NonNurse[[#This Row],[Qualified Social Work Staff Hours]],NonNurse[[#This Row],[Other Social Work Staff Hours]])/NonNurse[[#This Row],[MDS Census]]</f>
        <v>8.3484887849657921E-2</v>
      </c>
      <c r="P609" s="6">
        <v>4.8695652173913047</v>
      </c>
      <c r="Q609" s="6">
        <v>19.391304347826086</v>
      </c>
      <c r="R609" s="6">
        <f>SUM(NonNurse[[#This Row],[Qualified Activities Professional Hours]],NonNurse[[#This Row],[Other Activities Professional Hours]])/NonNurse[[#This Row],[MDS Census]]</f>
        <v>0.19329696024941542</v>
      </c>
      <c r="S609" s="6">
        <v>0.78532608695652173</v>
      </c>
      <c r="T609" s="6">
        <v>8.9347826086956523</v>
      </c>
      <c r="U609" s="6">
        <v>0</v>
      </c>
      <c r="V609" s="6">
        <f>SUM(NonNurse[[#This Row],[Occupational Therapist Hours]],NonNurse[[#This Row],[OT Assistant Hours]],NonNurse[[#This Row],[OT Aide Hours]])/NonNurse[[#This Row],[MDS Census]]</f>
        <v>7.7444357841863681E-2</v>
      </c>
      <c r="W609" s="6">
        <v>7.4266304347826084</v>
      </c>
      <c r="X609" s="6">
        <v>7.9184782608695654</v>
      </c>
      <c r="Y609" s="6">
        <v>0</v>
      </c>
      <c r="Z609" s="6">
        <f>SUM(NonNurse[[#This Row],[Physical Therapist (PT) Hours]],NonNurse[[#This Row],[PT Assistant Hours]],NonNurse[[#This Row],[PT Aide Hours]])/NonNurse[[#This Row],[MDS Census]]</f>
        <v>0.12226119338356282</v>
      </c>
      <c r="AA609" s="6">
        <v>0</v>
      </c>
      <c r="AB609" s="6">
        <v>0</v>
      </c>
      <c r="AC609" s="6">
        <v>0</v>
      </c>
      <c r="AD609" s="6">
        <v>0</v>
      </c>
      <c r="AE609" s="6">
        <v>0</v>
      </c>
      <c r="AF609" s="6">
        <v>0</v>
      </c>
      <c r="AG609" s="6">
        <v>0</v>
      </c>
      <c r="AH609" s="1">
        <v>395798</v>
      </c>
      <c r="AI609">
        <v>3</v>
      </c>
    </row>
    <row r="610" spans="1:35" x14ac:dyDescent="0.25">
      <c r="A610" t="s">
        <v>721</v>
      </c>
      <c r="B610" t="s">
        <v>341</v>
      </c>
      <c r="C610" t="s">
        <v>993</v>
      </c>
      <c r="D610" t="s">
        <v>781</v>
      </c>
      <c r="E610" s="6">
        <v>101.45652173913044</v>
      </c>
      <c r="F610" s="6">
        <v>5.8097826086956523</v>
      </c>
      <c r="G610" s="6">
        <v>1.6521739130434783</v>
      </c>
      <c r="H610" s="6">
        <v>0.64130434782608692</v>
      </c>
      <c r="I610" s="6">
        <v>6.1630434782608692</v>
      </c>
      <c r="J610" s="6">
        <v>0</v>
      </c>
      <c r="K610" s="6">
        <v>5.3913043478260869</v>
      </c>
      <c r="L610" s="6">
        <v>9.7200000000000006</v>
      </c>
      <c r="M610" s="6">
        <v>10.005434782608695</v>
      </c>
      <c r="N610" s="6">
        <v>0</v>
      </c>
      <c r="O610" s="6">
        <f>SUM(NonNurse[[#This Row],[Qualified Social Work Staff Hours]],NonNurse[[#This Row],[Other Social Work Staff Hours]])/NonNurse[[#This Row],[MDS Census]]</f>
        <v>9.8617955860295689E-2</v>
      </c>
      <c r="P610" s="6">
        <v>0</v>
      </c>
      <c r="Q610" s="6">
        <v>15.584239130434783</v>
      </c>
      <c r="R610" s="6">
        <f>SUM(NonNurse[[#This Row],[Qualified Activities Professional Hours]],NonNurse[[#This Row],[Other Activities Professional Hours]])/NonNurse[[#This Row],[MDS Census]]</f>
        <v>0.15360509963574032</v>
      </c>
      <c r="S610" s="6">
        <v>10.320652173913043</v>
      </c>
      <c r="T610" s="6">
        <v>8.8777173913043477</v>
      </c>
      <c r="U610" s="6">
        <v>0</v>
      </c>
      <c r="V610" s="6">
        <f>SUM(NonNurse[[#This Row],[Occupational Therapist Hours]],NonNurse[[#This Row],[OT Assistant Hours]],NonNurse[[#This Row],[OT Aide Hours]])/NonNurse[[#This Row],[MDS Census]]</f>
        <v>0.18922755517463039</v>
      </c>
      <c r="W610" s="6">
        <v>5.5951086956521738</v>
      </c>
      <c r="X610" s="6">
        <v>9.3125</v>
      </c>
      <c r="Y610" s="6">
        <v>0</v>
      </c>
      <c r="Z610" s="6">
        <f>SUM(NonNurse[[#This Row],[Physical Therapist (PT) Hours]],NonNurse[[#This Row],[PT Assistant Hours]],NonNurse[[#This Row],[PT Aide Hours]])/NonNurse[[#This Row],[MDS Census]]</f>
        <v>0.14693593314763231</v>
      </c>
      <c r="AA610" s="6">
        <v>0</v>
      </c>
      <c r="AB610" s="6">
        <v>0</v>
      </c>
      <c r="AC610" s="6">
        <v>0</v>
      </c>
      <c r="AD610" s="6">
        <v>0</v>
      </c>
      <c r="AE610" s="6">
        <v>0</v>
      </c>
      <c r="AF610" s="6">
        <v>0</v>
      </c>
      <c r="AG610" s="6">
        <v>0</v>
      </c>
      <c r="AH610" s="1">
        <v>395585</v>
      </c>
      <c r="AI610">
        <v>3</v>
      </c>
    </row>
    <row r="611" spans="1:35" x14ac:dyDescent="0.25">
      <c r="A611" t="s">
        <v>721</v>
      </c>
      <c r="B611" t="s">
        <v>416</v>
      </c>
      <c r="C611" t="s">
        <v>829</v>
      </c>
      <c r="D611" t="s">
        <v>738</v>
      </c>
      <c r="E611" s="6">
        <v>104.45652173913044</v>
      </c>
      <c r="F611" s="6">
        <v>5.5815217391304346</v>
      </c>
      <c r="G611" s="6">
        <v>1.7826086956521738</v>
      </c>
      <c r="H611" s="6">
        <v>0.33695652173913043</v>
      </c>
      <c r="I611" s="6">
        <v>11.076086956521738</v>
      </c>
      <c r="J611" s="6">
        <v>0</v>
      </c>
      <c r="K611" s="6">
        <v>7.2934782608695654</v>
      </c>
      <c r="L611" s="6">
        <v>8.2404347826086948</v>
      </c>
      <c r="M611" s="6">
        <v>6.1141304347826084</v>
      </c>
      <c r="N611" s="6">
        <v>4.3233695652173916</v>
      </c>
      <c r="O611" s="6">
        <f>SUM(NonNurse[[#This Row],[Qualified Social Work Staff Hours]],NonNurse[[#This Row],[Other Social Work Staff Hours]])/NonNurse[[#This Row],[MDS Census]]</f>
        <v>9.9921956295525485E-2</v>
      </c>
      <c r="P611" s="6">
        <v>5.4402173913043477</v>
      </c>
      <c r="Q611" s="6">
        <v>7.2255434782608692</v>
      </c>
      <c r="R611" s="6">
        <f>SUM(NonNurse[[#This Row],[Qualified Activities Professional Hours]],NonNurse[[#This Row],[Other Activities Professional Hours]])/NonNurse[[#This Row],[MDS Census]]</f>
        <v>0.12125390218522372</v>
      </c>
      <c r="S611" s="6">
        <v>5.3804347826086953</v>
      </c>
      <c r="T611" s="6">
        <v>6.7589130434782598</v>
      </c>
      <c r="U611" s="6">
        <v>0</v>
      </c>
      <c r="V611" s="6">
        <f>SUM(NonNurse[[#This Row],[Occupational Therapist Hours]],NonNurse[[#This Row],[OT Assistant Hours]],NonNurse[[#This Row],[OT Aide Hours]])/NonNurse[[#This Row],[MDS Census]]</f>
        <v>0.11621436004162329</v>
      </c>
      <c r="W611" s="6">
        <v>3.1144565217391302</v>
      </c>
      <c r="X611" s="6">
        <v>5.9503260869565233</v>
      </c>
      <c r="Y611" s="6">
        <v>0</v>
      </c>
      <c r="Z611" s="6">
        <f>SUM(NonNurse[[#This Row],[Physical Therapist (PT) Hours]],NonNurse[[#This Row],[PT Assistant Hours]],NonNurse[[#This Row],[PT Aide Hours]])/NonNurse[[#This Row],[MDS Census]]</f>
        <v>8.6780437044745071E-2</v>
      </c>
      <c r="AA611" s="6">
        <v>0</v>
      </c>
      <c r="AB611" s="6">
        <v>0</v>
      </c>
      <c r="AC611" s="6">
        <v>0</v>
      </c>
      <c r="AD611" s="6">
        <v>0</v>
      </c>
      <c r="AE611" s="6">
        <v>52.315217391304351</v>
      </c>
      <c r="AF611" s="6">
        <v>0</v>
      </c>
      <c r="AG611" s="6">
        <v>3.1413043478260869</v>
      </c>
      <c r="AH611" s="1">
        <v>395692</v>
      </c>
      <c r="AI611">
        <v>3</v>
      </c>
    </row>
    <row r="612" spans="1:35" x14ac:dyDescent="0.25">
      <c r="A612" t="s">
        <v>721</v>
      </c>
      <c r="B612" t="s">
        <v>287</v>
      </c>
      <c r="C612" t="s">
        <v>1027</v>
      </c>
      <c r="D612" t="s">
        <v>784</v>
      </c>
      <c r="E612" s="6">
        <v>144.11956521739131</v>
      </c>
      <c r="F612" s="6">
        <v>4.8695652173913047</v>
      </c>
      <c r="G612" s="6">
        <v>1.0869565217391304E-2</v>
      </c>
      <c r="H612" s="6">
        <v>0.50543478260869568</v>
      </c>
      <c r="I612" s="6">
        <v>4.2934782608695654</v>
      </c>
      <c r="J612" s="6">
        <v>0</v>
      </c>
      <c r="K612" s="6">
        <v>0</v>
      </c>
      <c r="L612" s="6">
        <v>5.1005434782608692</v>
      </c>
      <c r="M612" s="6">
        <v>0</v>
      </c>
      <c r="N612" s="6">
        <v>11.315217391304348</v>
      </c>
      <c r="O612" s="6">
        <f>SUM(NonNurse[[#This Row],[Qualified Social Work Staff Hours]],NonNurse[[#This Row],[Other Social Work Staff Hours]])/NonNurse[[#This Row],[MDS Census]]</f>
        <v>7.8512708349045932E-2</v>
      </c>
      <c r="P612" s="6">
        <v>5.1603260869565215</v>
      </c>
      <c r="Q612" s="6">
        <v>20.355978260869566</v>
      </c>
      <c r="R612" s="6">
        <f>SUM(NonNurse[[#This Row],[Qualified Activities Professional Hours]],NonNurse[[#This Row],[Other Activities Professional Hours]])/NonNurse[[#This Row],[MDS Census]]</f>
        <v>0.17704955124820876</v>
      </c>
      <c r="S612" s="6">
        <v>7.8342391304347823</v>
      </c>
      <c r="T612" s="6">
        <v>6.8831521739130439</v>
      </c>
      <c r="U612" s="6">
        <v>0</v>
      </c>
      <c r="V612" s="6">
        <f>SUM(NonNurse[[#This Row],[Occupational Therapist Hours]],NonNurse[[#This Row],[OT Assistant Hours]],NonNurse[[#This Row],[OT Aide Hours]])/NonNurse[[#This Row],[MDS Census]]</f>
        <v>0.10211931518214043</v>
      </c>
      <c r="W612" s="6">
        <v>13.551630434782609</v>
      </c>
      <c r="X612" s="6">
        <v>5.5679347826086953</v>
      </c>
      <c r="Y612" s="6">
        <v>0</v>
      </c>
      <c r="Z612" s="6">
        <f>SUM(NonNurse[[#This Row],[Physical Therapist (PT) Hours]],NonNurse[[#This Row],[PT Assistant Hours]],NonNurse[[#This Row],[PT Aide Hours]])/NonNurse[[#This Row],[MDS Census]]</f>
        <v>0.13266460517384418</v>
      </c>
      <c r="AA612" s="6">
        <v>0</v>
      </c>
      <c r="AB612" s="6">
        <v>0</v>
      </c>
      <c r="AC612" s="6">
        <v>0</v>
      </c>
      <c r="AD612" s="6">
        <v>0</v>
      </c>
      <c r="AE612" s="6">
        <v>0</v>
      </c>
      <c r="AF612" s="6">
        <v>0</v>
      </c>
      <c r="AG612" s="6">
        <v>0</v>
      </c>
      <c r="AH612" s="1">
        <v>395499</v>
      </c>
      <c r="AI612">
        <v>3</v>
      </c>
    </row>
    <row r="613" spans="1:35" x14ac:dyDescent="0.25">
      <c r="A613" t="s">
        <v>721</v>
      </c>
      <c r="B613" t="s">
        <v>255</v>
      </c>
      <c r="C613" t="s">
        <v>881</v>
      </c>
      <c r="D613" t="s">
        <v>774</v>
      </c>
      <c r="E613" s="6">
        <v>146.02173913043478</v>
      </c>
      <c r="F613" s="6">
        <v>9.5951086956521738</v>
      </c>
      <c r="G613" s="6">
        <v>0</v>
      </c>
      <c r="H613" s="6">
        <v>0</v>
      </c>
      <c r="I613" s="6">
        <v>4.6956521739130439</v>
      </c>
      <c r="J613" s="6">
        <v>0</v>
      </c>
      <c r="K613" s="6">
        <v>0</v>
      </c>
      <c r="L613" s="6">
        <v>1.1266304347826088</v>
      </c>
      <c r="M613" s="6">
        <v>3.0434782608695654</v>
      </c>
      <c r="N613" s="6">
        <v>5.6141304347826084</v>
      </c>
      <c r="O613" s="6">
        <f>SUM(NonNurse[[#This Row],[Qualified Social Work Staff Hours]],NonNurse[[#This Row],[Other Social Work Staff Hours]])/NonNurse[[#This Row],[MDS Census]]</f>
        <v>5.9289861545332737E-2</v>
      </c>
      <c r="P613" s="6">
        <v>8.4211956521739122</v>
      </c>
      <c r="Q613" s="6">
        <v>12.512500000000001</v>
      </c>
      <c r="R613" s="6">
        <f>SUM(NonNurse[[#This Row],[Qualified Activities Professional Hours]],NonNurse[[#This Row],[Other Activities Professional Hours]])/NonNurse[[#This Row],[MDS Census]]</f>
        <v>0.14336013101086795</v>
      </c>
      <c r="S613" s="6">
        <v>7.5869565217391313E-2</v>
      </c>
      <c r="T613" s="6">
        <v>5.2984782608695653</v>
      </c>
      <c r="U613" s="6">
        <v>0</v>
      </c>
      <c r="V613" s="6">
        <f>SUM(NonNurse[[#This Row],[Occupational Therapist Hours]],NonNurse[[#This Row],[OT Assistant Hours]],NonNurse[[#This Row],[OT Aide Hours]])/NonNurse[[#This Row],[MDS Census]]</f>
        <v>3.6805121333928839E-2</v>
      </c>
      <c r="W613" s="6">
        <v>9.5516304347826093</v>
      </c>
      <c r="X613" s="6">
        <v>3.9130434782608696</v>
      </c>
      <c r="Y613" s="6">
        <v>0</v>
      </c>
      <c r="Z613" s="6">
        <f>SUM(NonNurse[[#This Row],[Physical Therapist (PT) Hours]],NonNurse[[#This Row],[PT Assistant Hours]],NonNurse[[#This Row],[PT Aide Hours]])/NonNurse[[#This Row],[MDS Census]]</f>
        <v>9.2210064016674115E-2</v>
      </c>
      <c r="AA613" s="6">
        <v>0</v>
      </c>
      <c r="AB613" s="6">
        <v>0</v>
      </c>
      <c r="AC613" s="6">
        <v>0</v>
      </c>
      <c r="AD613" s="6">
        <v>0</v>
      </c>
      <c r="AE613" s="6">
        <v>0</v>
      </c>
      <c r="AF613" s="6">
        <v>0</v>
      </c>
      <c r="AG613" s="6">
        <v>0</v>
      </c>
      <c r="AH613" s="1">
        <v>395461</v>
      </c>
      <c r="AI613">
        <v>3</v>
      </c>
    </row>
    <row r="614" spans="1:35" x14ac:dyDescent="0.25">
      <c r="A614" t="s">
        <v>721</v>
      </c>
      <c r="B614" t="s">
        <v>671</v>
      </c>
      <c r="C614" t="s">
        <v>881</v>
      </c>
      <c r="D614" t="s">
        <v>774</v>
      </c>
      <c r="E614" s="6">
        <v>43.228260869565219</v>
      </c>
      <c r="F614" s="6">
        <v>0</v>
      </c>
      <c r="G614" s="6">
        <v>0</v>
      </c>
      <c r="H614" s="6">
        <v>0</v>
      </c>
      <c r="I614" s="6">
        <v>0</v>
      </c>
      <c r="J614" s="6">
        <v>0</v>
      </c>
      <c r="K614" s="6">
        <v>0</v>
      </c>
      <c r="L614" s="6">
        <v>4.0269565217391303</v>
      </c>
      <c r="M614" s="6">
        <v>0</v>
      </c>
      <c r="N614" s="6">
        <v>0</v>
      </c>
      <c r="O614" s="6">
        <f>SUM(NonNurse[[#This Row],[Qualified Social Work Staff Hours]],NonNurse[[#This Row],[Other Social Work Staff Hours]])/NonNurse[[#This Row],[MDS Census]]</f>
        <v>0</v>
      </c>
      <c r="P614" s="6">
        <v>0</v>
      </c>
      <c r="Q614" s="6">
        <v>0</v>
      </c>
      <c r="R614" s="6">
        <f>SUM(NonNurse[[#This Row],[Qualified Activities Professional Hours]],NonNurse[[#This Row],[Other Activities Professional Hours]])/NonNurse[[#This Row],[MDS Census]]</f>
        <v>0</v>
      </c>
      <c r="S614" s="6">
        <v>4.4960869565217392</v>
      </c>
      <c r="T614" s="6">
        <v>4.6499999999999995</v>
      </c>
      <c r="U614" s="6">
        <v>0</v>
      </c>
      <c r="V614" s="6">
        <f>SUM(NonNurse[[#This Row],[Occupational Therapist Hours]],NonNurse[[#This Row],[OT Assistant Hours]],NonNurse[[#This Row],[OT Aide Hours]])/NonNurse[[#This Row],[MDS Census]]</f>
        <v>0.21157656525018856</v>
      </c>
      <c r="W614" s="6">
        <v>3.3324999999999996</v>
      </c>
      <c r="X614" s="6">
        <v>4.2859782608695669</v>
      </c>
      <c r="Y614" s="6">
        <v>0</v>
      </c>
      <c r="Z614" s="6">
        <f>SUM(NonNurse[[#This Row],[Physical Therapist (PT) Hours]],NonNurse[[#This Row],[PT Assistant Hours]],NonNurse[[#This Row],[PT Aide Hours]])/NonNurse[[#This Row],[MDS Census]]</f>
        <v>0.17623837063112902</v>
      </c>
      <c r="AA614" s="6">
        <v>0</v>
      </c>
      <c r="AB614" s="6">
        <v>4.9565217391304346</v>
      </c>
      <c r="AC614" s="6">
        <v>0</v>
      </c>
      <c r="AD614" s="6">
        <v>0</v>
      </c>
      <c r="AE614" s="6">
        <v>64.239130434782609</v>
      </c>
      <c r="AF614" s="6">
        <v>0</v>
      </c>
      <c r="AG614" s="6">
        <v>0</v>
      </c>
      <c r="AH614" s="1">
        <v>396143</v>
      </c>
      <c r="AI614">
        <v>3</v>
      </c>
    </row>
    <row r="615" spans="1:35" x14ac:dyDescent="0.25">
      <c r="A615" t="s">
        <v>721</v>
      </c>
      <c r="B615" t="s">
        <v>288</v>
      </c>
      <c r="C615" t="s">
        <v>849</v>
      </c>
      <c r="D615" t="s">
        <v>781</v>
      </c>
      <c r="E615" s="6">
        <v>91.054347826086953</v>
      </c>
      <c r="F615" s="6">
        <v>5.5652173913043477</v>
      </c>
      <c r="G615" s="6">
        <v>0</v>
      </c>
      <c r="H615" s="6">
        <v>0</v>
      </c>
      <c r="I615" s="6">
        <v>0</v>
      </c>
      <c r="J615" s="6">
        <v>0</v>
      </c>
      <c r="K615" s="6">
        <v>0</v>
      </c>
      <c r="L615" s="6">
        <v>4.4369565217391305</v>
      </c>
      <c r="M615" s="6">
        <v>0</v>
      </c>
      <c r="N615" s="6">
        <v>8.6684782608695645</v>
      </c>
      <c r="O615" s="6">
        <f>SUM(NonNurse[[#This Row],[Qualified Social Work Staff Hours]],NonNurse[[#This Row],[Other Social Work Staff Hours]])/NonNurse[[#This Row],[MDS Census]]</f>
        <v>9.5201145994986261E-2</v>
      </c>
      <c r="P615" s="6">
        <v>5.1304347826086953</v>
      </c>
      <c r="Q615" s="6">
        <v>8.5127173913043475</v>
      </c>
      <c r="R615" s="6">
        <f>SUM(NonNurse[[#This Row],[Qualified Activities Professional Hours]],NonNurse[[#This Row],[Other Activities Professional Hours]])/NonNurse[[#This Row],[MDS Census]]</f>
        <v>0.14983526322072341</v>
      </c>
      <c r="S615" s="6">
        <v>4.5298913043478262</v>
      </c>
      <c r="T615" s="6">
        <v>8.2445652173913047</v>
      </c>
      <c r="U615" s="6">
        <v>0</v>
      </c>
      <c r="V615" s="6">
        <f>SUM(NonNurse[[#This Row],[Occupational Therapist Hours]],NonNurse[[#This Row],[OT Assistant Hours]],NonNurse[[#This Row],[OT Aide Hours]])/NonNurse[[#This Row],[MDS Census]]</f>
        <v>0.14029485496000957</v>
      </c>
      <c r="W615" s="6">
        <v>10.907608695652174</v>
      </c>
      <c r="X615" s="6">
        <v>6.7255434782608692</v>
      </c>
      <c r="Y615" s="6">
        <v>0</v>
      </c>
      <c r="Z615" s="6">
        <f>SUM(NonNurse[[#This Row],[Physical Therapist (PT) Hours]],NonNurse[[#This Row],[PT Assistant Hours]],NonNurse[[#This Row],[PT Aide Hours]])/NonNurse[[#This Row],[MDS Census]]</f>
        <v>0.19365524650829652</v>
      </c>
      <c r="AA615" s="6">
        <v>0</v>
      </c>
      <c r="AB615" s="6">
        <v>0</v>
      </c>
      <c r="AC615" s="6">
        <v>0</v>
      </c>
      <c r="AD615" s="6">
        <v>0</v>
      </c>
      <c r="AE615" s="6">
        <v>8.3369565217391308</v>
      </c>
      <c r="AF615" s="6">
        <v>0</v>
      </c>
      <c r="AG615" s="6">
        <v>0</v>
      </c>
      <c r="AH615" s="1">
        <v>395500</v>
      </c>
      <c r="AI615">
        <v>3</v>
      </c>
    </row>
    <row r="616" spans="1:35" x14ac:dyDescent="0.25">
      <c r="A616" t="s">
        <v>721</v>
      </c>
      <c r="B616" t="s">
        <v>652</v>
      </c>
      <c r="C616" t="s">
        <v>1120</v>
      </c>
      <c r="D616" t="s">
        <v>778</v>
      </c>
      <c r="E616" s="6">
        <v>105.28260869565217</v>
      </c>
      <c r="F616" s="6">
        <v>6</v>
      </c>
      <c r="G616" s="6">
        <v>1.0869565217391304E-2</v>
      </c>
      <c r="H616" s="6">
        <v>0.76086956521739135</v>
      </c>
      <c r="I616" s="6">
        <v>2.2826086956521738</v>
      </c>
      <c r="J616" s="6">
        <v>0</v>
      </c>
      <c r="K616" s="6">
        <v>1.0869565217391304E-2</v>
      </c>
      <c r="L616" s="6">
        <v>2.3315217391304346</v>
      </c>
      <c r="M616" s="6">
        <v>0</v>
      </c>
      <c r="N616" s="6">
        <v>7.1521739130434785</v>
      </c>
      <c r="O616" s="6">
        <f>SUM(NonNurse[[#This Row],[Qualified Social Work Staff Hours]],NonNurse[[#This Row],[Other Social Work Staff Hours]])/NonNurse[[#This Row],[MDS Census]]</f>
        <v>6.7933099318604168E-2</v>
      </c>
      <c r="P616" s="6">
        <v>5.8396739130434785</v>
      </c>
      <c r="Q616" s="6">
        <v>6.8206521739130439</v>
      </c>
      <c r="R616" s="6">
        <f>SUM(NonNurse[[#This Row],[Qualified Activities Professional Hours]],NonNurse[[#This Row],[Other Activities Professional Hours]])/NonNurse[[#This Row],[MDS Census]]</f>
        <v>0.12025087755523438</v>
      </c>
      <c r="S616" s="6">
        <v>10.6875</v>
      </c>
      <c r="T616" s="6">
        <v>0</v>
      </c>
      <c r="U616" s="6">
        <v>0</v>
      </c>
      <c r="V616" s="6">
        <f>SUM(NonNurse[[#This Row],[Occupational Therapist Hours]],NonNurse[[#This Row],[OT Assistant Hours]],NonNurse[[#This Row],[OT Aide Hours]])/NonNurse[[#This Row],[MDS Census]]</f>
        <v>0.10151249225686558</v>
      </c>
      <c r="W616" s="6">
        <v>11.016304347826088</v>
      </c>
      <c r="X616" s="6">
        <v>5.1739130434782608</v>
      </c>
      <c r="Y616" s="6">
        <v>0</v>
      </c>
      <c r="Z616" s="6">
        <f>SUM(NonNurse[[#This Row],[Physical Therapist (PT) Hours]],NonNurse[[#This Row],[PT Assistant Hours]],NonNurse[[#This Row],[PT Aide Hours]])/NonNurse[[#This Row],[MDS Census]]</f>
        <v>0.15377864959735701</v>
      </c>
      <c r="AA616" s="6">
        <v>0</v>
      </c>
      <c r="AB616" s="6">
        <v>0</v>
      </c>
      <c r="AC616" s="6">
        <v>0</v>
      </c>
      <c r="AD616" s="6">
        <v>0</v>
      </c>
      <c r="AE616" s="6">
        <v>0</v>
      </c>
      <c r="AF616" s="6">
        <v>0</v>
      </c>
      <c r="AG616" s="6">
        <v>0</v>
      </c>
      <c r="AH616" s="1">
        <v>396114</v>
      </c>
      <c r="AI616">
        <v>3</v>
      </c>
    </row>
    <row r="617" spans="1:35" x14ac:dyDescent="0.25">
      <c r="A617" t="s">
        <v>721</v>
      </c>
      <c r="B617" t="s">
        <v>37</v>
      </c>
      <c r="C617" t="s">
        <v>909</v>
      </c>
      <c r="D617" t="s">
        <v>763</v>
      </c>
      <c r="E617" s="6">
        <v>71.315217391304344</v>
      </c>
      <c r="F617" s="6">
        <v>2.7391304347826089</v>
      </c>
      <c r="G617" s="6">
        <v>0</v>
      </c>
      <c r="H617" s="6">
        <v>0.2608695652173913</v>
      </c>
      <c r="I617" s="6">
        <v>2.7826086956521738</v>
      </c>
      <c r="J617" s="6">
        <v>0</v>
      </c>
      <c r="K617" s="6">
        <v>0</v>
      </c>
      <c r="L617" s="6">
        <v>0</v>
      </c>
      <c r="M617" s="6">
        <v>5.0434782608695654</v>
      </c>
      <c r="N617" s="6">
        <v>0</v>
      </c>
      <c r="O617" s="6">
        <f>SUM(NonNurse[[#This Row],[Qualified Social Work Staff Hours]],NonNurse[[#This Row],[Other Social Work Staff Hours]])/NonNurse[[#This Row],[MDS Census]]</f>
        <v>7.0720926688004879E-2</v>
      </c>
      <c r="P617" s="6">
        <v>6.4854347826086967</v>
      </c>
      <c r="Q617" s="6">
        <v>1.8511956521739128</v>
      </c>
      <c r="R617" s="6">
        <f>SUM(NonNurse[[#This Row],[Qualified Activities Professional Hours]],NonNurse[[#This Row],[Other Activities Professional Hours]])/NonNurse[[#This Row],[MDS Census]]</f>
        <v>0.11689833866788601</v>
      </c>
      <c r="S617" s="6">
        <v>0</v>
      </c>
      <c r="T617" s="6">
        <v>0</v>
      </c>
      <c r="U617" s="6">
        <v>0</v>
      </c>
      <c r="V617" s="6">
        <f>SUM(NonNurse[[#This Row],[Occupational Therapist Hours]],NonNurse[[#This Row],[OT Assistant Hours]],NonNurse[[#This Row],[OT Aide Hours]])/NonNurse[[#This Row],[MDS Census]]</f>
        <v>0</v>
      </c>
      <c r="W617" s="6">
        <v>0</v>
      </c>
      <c r="X617" s="6">
        <v>0</v>
      </c>
      <c r="Y617" s="6">
        <v>0</v>
      </c>
      <c r="Z617" s="6">
        <f>SUM(NonNurse[[#This Row],[Physical Therapist (PT) Hours]],NonNurse[[#This Row],[PT Assistant Hours]],NonNurse[[#This Row],[PT Aide Hours]])/NonNurse[[#This Row],[MDS Census]]</f>
        <v>0</v>
      </c>
      <c r="AA617" s="6">
        <v>0</v>
      </c>
      <c r="AB617" s="6">
        <v>0</v>
      </c>
      <c r="AC617" s="6">
        <v>0</v>
      </c>
      <c r="AD617" s="6">
        <v>0</v>
      </c>
      <c r="AE617" s="6">
        <v>0</v>
      </c>
      <c r="AF617" s="6">
        <v>0</v>
      </c>
      <c r="AG617" s="6">
        <v>0</v>
      </c>
      <c r="AH617" s="1">
        <v>395041</v>
      </c>
      <c r="AI617">
        <v>3</v>
      </c>
    </row>
    <row r="618" spans="1:35" x14ac:dyDescent="0.25">
      <c r="A618" t="s">
        <v>721</v>
      </c>
      <c r="B618" t="s">
        <v>402</v>
      </c>
      <c r="C618" t="s">
        <v>944</v>
      </c>
      <c r="D618" t="s">
        <v>740</v>
      </c>
      <c r="E618" s="6">
        <v>105.44565217391305</v>
      </c>
      <c r="F618" s="6">
        <v>4.8043478260869561</v>
      </c>
      <c r="G618" s="6">
        <v>0.86956521739130432</v>
      </c>
      <c r="H618" s="6">
        <v>0.94836956521739135</v>
      </c>
      <c r="I618" s="6">
        <v>2.0869565217391304</v>
      </c>
      <c r="J618" s="6">
        <v>0</v>
      </c>
      <c r="K618" s="6">
        <v>0</v>
      </c>
      <c r="L618" s="6">
        <v>10.963695652173913</v>
      </c>
      <c r="M618" s="6">
        <v>5.5652173913043477</v>
      </c>
      <c r="N618" s="6">
        <v>0.86956521739130432</v>
      </c>
      <c r="O618" s="6">
        <f>SUM(NonNurse[[#This Row],[Qualified Social Work Staff Hours]],NonNurse[[#This Row],[Other Social Work Staff Hours]])/NonNurse[[#This Row],[MDS Census]]</f>
        <v>6.1024636635398415E-2</v>
      </c>
      <c r="P618" s="6">
        <v>5.0135869565217392</v>
      </c>
      <c r="Q618" s="6">
        <v>4.9945652173913047</v>
      </c>
      <c r="R618" s="6">
        <f>SUM(NonNurse[[#This Row],[Qualified Activities Professional Hours]],NonNurse[[#This Row],[Other Activities Professional Hours]])/NonNurse[[#This Row],[MDS Census]]</f>
        <v>9.4912895577775477E-2</v>
      </c>
      <c r="S618" s="6">
        <v>11.72086956521739</v>
      </c>
      <c r="T618" s="6">
        <v>8.4868478260869544</v>
      </c>
      <c r="U618" s="6">
        <v>0</v>
      </c>
      <c r="V618" s="6">
        <f>SUM(NonNurse[[#This Row],[Occupational Therapist Hours]],NonNurse[[#This Row],[OT Assistant Hours]],NonNurse[[#This Row],[OT Aide Hours]])/NonNurse[[#This Row],[MDS Census]]</f>
        <v>0.19164106793114105</v>
      </c>
      <c r="W618" s="6">
        <v>11.162173913043478</v>
      </c>
      <c r="X618" s="6">
        <v>16.216195652173912</v>
      </c>
      <c r="Y618" s="6">
        <v>0</v>
      </c>
      <c r="Z618" s="6">
        <f>SUM(NonNurse[[#This Row],[Physical Therapist (PT) Hours]],NonNurse[[#This Row],[PT Assistant Hours]],NonNurse[[#This Row],[PT Aide Hours]])/NonNurse[[#This Row],[MDS Census]]</f>
        <v>0.25964436656014844</v>
      </c>
      <c r="AA618" s="6">
        <v>0</v>
      </c>
      <c r="AB618" s="6">
        <v>0</v>
      </c>
      <c r="AC618" s="6">
        <v>0</v>
      </c>
      <c r="AD618" s="6">
        <v>0</v>
      </c>
      <c r="AE618" s="6">
        <v>0</v>
      </c>
      <c r="AF618" s="6">
        <v>0</v>
      </c>
      <c r="AG618" s="6">
        <v>0</v>
      </c>
      <c r="AH618" s="1">
        <v>395674</v>
      </c>
      <c r="AI618">
        <v>3</v>
      </c>
    </row>
    <row r="619" spans="1:35" x14ac:dyDescent="0.25">
      <c r="A619" t="s">
        <v>721</v>
      </c>
      <c r="B619" t="s">
        <v>375</v>
      </c>
      <c r="C619" t="s">
        <v>972</v>
      </c>
      <c r="D619" t="s">
        <v>761</v>
      </c>
      <c r="E619" s="6">
        <v>56.717391304347828</v>
      </c>
      <c r="F619" s="6">
        <v>5.2065217391304346</v>
      </c>
      <c r="G619" s="6">
        <v>0</v>
      </c>
      <c r="H619" s="6">
        <v>0.29076086956521741</v>
      </c>
      <c r="I619" s="6">
        <v>3.0760869565217392</v>
      </c>
      <c r="J619" s="6">
        <v>0</v>
      </c>
      <c r="K619" s="6">
        <v>0</v>
      </c>
      <c r="L619" s="6">
        <v>1.5304347826086957</v>
      </c>
      <c r="M619" s="6">
        <v>9.3388043478260858</v>
      </c>
      <c r="N619" s="6">
        <v>0</v>
      </c>
      <c r="O619" s="6">
        <f>SUM(NonNurse[[#This Row],[Qualified Social Work Staff Hours]],NonNurse[[#This Row],[Other Social Work Staff Hours]])/NonNurse[[#This Row],[MDS Census]]</f>
        <v>0.1646550402453047</v>
      </c>
      <c r="P619" s="6">
        <v>5.1304347826086953</v>
      </c>
      <c r="Q619" s="6">
        <v>15.1270652173913</v>
      </c>
      <c r="R619" s="6">
        <f>SUM(NonNurse[[#This Row],[Qualified Activities Professional Hours]],NonNurse[[#This Row],[Other Activities Professional Hours]])/NonNurse[[#This Row],[MDS Census]]</f>
        <v>0.35716558068225362</v>
      </c>
      <c r="S619" s="6">
        <v>4.5795652173913046</v>
      </c>
      <c r="T619" s="6">
        <v>3.9484782608695652</v>
      </c>
      <c r="U619" s="6">
        <v>0</v>
      </c>
      <c r="V619" s="6">
        <f>SUM(NonNurse[[#This Row],[Occupational Therapist Hours]],NonNurse[[#This Row],[OT Assistant Hours]],NonNurse[[#This Row],[OT Aide Hours]])/NonNurse[[#This Row],[MDS Census]]</f>
        <v>0.15036029129934841</v>
      </c>
      <c r="W619" s="6">
        <v>3.2410869565217384</v>
      </c>
      <c r="X619" s="6">
        <v>4.1256521739130445</v>
      </c>
      <c r="Y619" s="6">
        <v>0</v>
      </c>
      <c r="Z619" s="6">
        <f>SUM(NonNurse[[#This Row],[Physical Therapist (PT) Hours]],NonNurse[[#This Row],[PT Assistant Hours]],NonNurse[[#This Row],[PT Aide Hours]])/NonNurse[[#This Row],[MDS Census]]</f>
        <v>0.12988501341510159</v>
      </c>
      <c r="AA619" s="6">
        <v>0</v>
      </c>
      <c r="AB619" s="6">
        <v>0</v>
      </c>
      <c r="AC619" s="6">
        <v>0</v>
      </c>
      <c r="AD619" s="6">
        <v>0</v>
      </c>
      <c r="AE619" s="6">
        <v>0</v>
      </c>
      <c r="AF619" s="6">
        <v>0</v>
      </c>
      <c r="AG619" s="6">
        <v>0</v>
      </c>
      <c r="AH619" s="1">
        <v>395631</v>
      </c>
      <c r="AI619">
        <v>3</v>
      </c>
    </row>
    <row r="620" spans="1:35" x14ac:dyDescent="0.25">
      <c r="A620" t="s">
        <v>721</v>
      </c>
      <c r="B620" t="s">
        <v>445</v>
      </c>
      <c r="C620" t="s">
        <v>905</v>
      </c>
      <c r="D620" t="s">
        <v>768</v>
      </c>
      <c r="E620" s="6">
        <v>96.478260869565219</v>
      </c>
      <c r="F620" s="6">
        <v>4.7826086956521738</v>
      </c>
      <c r="G620" s="6">
        <v>0</v>
      </c>
      <c r="H620" s="6">
        <v>0.84782608695652173</v>
      </c>
      <c r="I620" s="6">
        <v>0</v>
      </c>
      <c r="J620" s="6">
        <v>0</v>
      </c>
      <c r="K620" s="6">
        <v>2.4211956521739131</v>
      </c>
      <c r="L620" s="6">
        <v>4.8260869565217392</v>
      </c>
      <c r="M620" s="6">
        <v>6.0217391304347823</v>
      </c>
      <c r="N620" s="6">
        <v>0</v>
      </c>
      <c r="O620" s="6">
        <f>SUM(NonNurse[[#This Row],[Qualified Social Work Staff Hours]],NonNurse[[#This Row],[Other Social Work Staff Hours]])/NonNurse[[#This Row],[MDS Census]]</f>
        <v>6.2415502478593954E-2</v>
      </c>
      <c r="P620" s="6">
        <v>5.2608695652173916</v>
      </c>
      <c r="Q620" s="6">
        <v>7.9880434782608729</v>
      </c>
      <c r="R620" s="6">
        <f>SUM(NonNurse[[#This Row],[Qualified Activities Professional Hours]],NonNurse[[#This Row],[Other Activities Professional Hours]])/NonNurse[[#This Row],[MDS Census]]</f>
        <v>0.13732537178909424</v>
      </c>
      <c r="S620" s="6">
        <v>5.9923913043478256</v>
      </c>
      <c r="T620" s="6">
        <v>13.234782608695653</v>
      </c>
      <c r="U620" s="6">
        <v>0</v>
      </c>
      <c r="V620" s="6">
        <f>SUM(NonNurse[[#This Row],[Occupational Therapist Hours]],NonNurse[[#This Row],[OT Assistant Hours]],NonNurse[[#This Row],[OT Aide Hours]])/NonNurse[[#This Row],[MDS Census]]</f>
        <v>0.1992902208201893</v>
      </c>
      <c r="W620" s="6">
        <v>14.054347826086957</v>
      </c>
      <c r="X620" s="6">
        <v>10.13913043478261</v>
      </c>
      <c r="Y620" s="6">
        <v>8.6956521739130432E-2</v>
      </c>
      <c r="Z620" s="6">
        <f>SUM(NonNurse[[#This Row],[Physical Therapist (PT) Hours]],NonNurse[[#This Row],[PT Assistant Hours]],NonNurse[[#This Row],[PT Aide Hours]])/NonNurse[[#This Row],[MDS Census]]</f>
        <v>0.25166741775574586</v>
      </c>
      <c r="AA620" s="6">
        <v>0</v>
      </c>
      <c r="AB620" s="6">
        <v>0</v>
      </c>
      <c r="AC620" s="6">
        <v>0</v>
      </c>
      <c r="AD620" s="6">
        <v>0</v>
      </c>
      <c r="AE620" s="6">
        <v>0</v>
      </c>
      <c r="AF620" s="6">
        <v>0</v>
      </c>
      <c r="AG620" s="6">
        <v>0</v>
      </c>
      <c r="AH620" s="1">
        <v>395732</v>
      </c>
      <c r="AI620">
        <v>3</v>
      </c>
    </row>
    <row r="621" spans="1:35" x14ac:dyDescent="0.25">
      <c r="A621" t="s">
        <v>721</v>
      </c>
      <c r="B621" t="s">
        <v>642</v>
      </c>
      <c r="C621" t="s">
        <v>905</v>
      </c>
      <c r="D621" t="s">
        <v>768</v>
      </c>
      <c r="E621" s="6">
        <v>10.369565217391305</v>
      </c>
      <c r="F621" s="6">
        <v>0.25543478260869568</v>
      </c>
      <c r="G621" s="6">
        <v>0</v>
      </c>
      <c r="H621" s="6">
        <v>2.2608695652173914E-2</v>
      </c>
      <c r="I621" s="6">
        <v>7.6086956521739135E-2</v>
      </c>
      <c r="J621" s="6">
        <v>0</v>
      </c>
      <c r="K621" s="6">
        <v>0</v>
      </c>
      <c r="L621" s="6">
        <v>0.36967391304347824</v>
      </c>
      <c r="M621" s="6">
        <v>0</v>
      </c>
      <c r="N621" s="6">
        <v>0</v>
      </c>
      <c r="O621" s="6">
        <f>SUM(NonNurse[[#This Row],[Qualified Social Work Staff Hours]],NonNurse[[#This Row],[Other Social Work Staff Hours]])/NonNurse[[#This Row],[MDS Census]]</f>
        <v>0</v>
      </c>
      <c r="P621" s="6">
        <v>0</v>
      </c>
      <c r="Q621" s="6">
        <v>0</v>
      </c>
      <c r="R621" s="6">
        <f>SUM(NonNurse[[#This Row],[Qualified Activities Professional Hours]],NonNurse[[#This Row],[Other Activities Professional Hours]])/NonNurse[[#This Row],[MDS Census]]</f>
        <v>0</v>
      </c>
      <c r="S621" s="6">
        <v>2.2608695652173911</v>
      </c>
      <c r="T621" s="6">
        <v>0</v>
      </c>
      <c r="U621" s="6">
        <v>0</v>
      </c>
      <c r="V621" s="6">
        <f>SUM(NonNurse[[#This Row],[Occupational Therapist Hours]],NonNurse[[#This Row],[OT Assistant Hours]],NonNurse[[#This Row],[OT Aide Hours]])/NonNurse[[#This Row],[MDS Census]]</f>
        <v>0.21802935010482177</v>
      </c>
      <c r="W621" s="6">
        <v>5.4619565217391308</v>
      </c>
      <c r="X621" s="6">
        <v>0</v>
      </c>
      <c r="Y621" s="6">
        <v>0</v>
      </c>
      <c r="Z621" s="6">
        <f>SUM(NonNurse[[#This Row],[Physical Therapist (PT) Hours]],NonNurse[[#This Row],[PT Assistant Hours]],NonNurse[[#This Row],[PT Aide Hours]])/NonNurse[[#This Row],[MDS Census]]</f>
        <v>0.52672955974842772</v>
      </c>
      <c r="AA621" s="6">
        <v>0</v>
      </c>
      <c r="AB621" s="6">
        <v>0</v>
      </c>
      <c r="AC621" s="6">
        <v>0</v>
      </c>
      <c r="AD621" s="6">
        <v>0</v>
      </c>
      <c r="AE621" s="6">
        <v>3.2608695652173912E-2</v>
      </c>
      <c r="AF621" s="6">
        <v>0</v>
      </c>
      <c r="AG621" s="6">
        <v>0</v>
      </c>
      <c r="AH621" s="1">
        <v>396098</v>
      </c>
      <c r="AI621">
        <v>3</v>
      </c>
    </row>
    <row r="622" spans="1:35" x14ac:dyDescent="0.25">
      <c r="A622" t="s">
        <v>721</v>
      </c>
      <c r="B622" t="s">
        <v>590</v>
      </c>
      <c r="C622" t="s">
        <v>855</v>
      </c>
      <c r="D622" t="s">
        <v>797</v>
      </c>
      <c r="E622" s="6">
        <v>11.728260869565217</v>
      </c>
      <c r="F622" s="6">
        <v>0</v>
      </c>
      <c r="G622" s="6">
        <v>0.19021739130434784</v>
      </c>
      <c r="H622" s="6">
        <v>0.56521739130434778</v>
      </c>
      <c r="I622" s="6">
        <v>1.9130434782608696</v>
      </c>
      <c r="J622" s="6">
        <v>0</v>
      </c>
      <c r="K622" s="6">
        <v>0</v>
      </c>
      <c r="L622" s="6">
        <v>0.61956521739130432</v>
      </c>
      <c r="M622" s="6">
        <v>2.4249999999999998</v>
      </c>
      <c r="N622" s="6">
        <v>0</v>
      </c>
      <c r="O622" s="6">
        <f>SUM(NonNurse[[#This Row],[Qualified Social Work Staff Hours]],NonNurse[[#This Row],[Other Social Work Staff Hours]])/NonNurse[[#This Row],[MDS Census]]</f>
        <v>0.2067655236329935</v>
      </c>
      <c r="P622" s="6">
        <v>0</v>
      </c>
      <c r="Q622" s="6">
        <v>0</v>
      </c>
      <c r="R622" s="6">
        <f>SUM(NonNurse[[#This Row],[Qualified Activities Professional Hours]],NonNurse[[#This Row],[Other Activities Professional Hours]])/NonNurse[[#This Row],[MDS Census]]</f>
        <v>0</v>
      </c>
      <c r="S622" s="6">
        <v>1.3456521739130436</v>
      </c>
      <c r="T622" s="6">
        <v>4.1260869565217391</v>
      </c>
      <c r="U622" s="6">
        <v>0</v>
      </c>
      <c r="V622" s="6">
        <f>SUM(NonNurse[[#This Row],[Occupational Therapist Hours]],NonNurse[[#This Row],[OT Assistant Hours]],NonNurse[[#This Row],[OT Aide Hours]])/NonNurse[[#This Row],[MDS Census]]</f>
        <v>0.46654309545875811</v>
      </c>
      <c r="W622" s="6">
        <v>7.4429347826086971</v>
      </c>
      <c r="X622" s="6">
        <v>5.5885869565217385</v>
      </c>
      <c r="Y622" s="6">
        <v>0</v>
      </c>
      <c r="Z622" s="6">
        <f>SUM(NonNurse[[#This Row],[Physical Therapist (PT) Hours]],NonNurse[[#This Row],[PT Assistant Hours]],NonNurse[[#This Row],[PT Aide Hours]])/NonNurse[[#This Row],[MDS Census]]</f>
        <v>1.1111214087117705</v>
      </c>
      <c r="AA622" s="6">
        <v>0</v>
      </c>
      <c r="AB622" s="6">
        <v>0</v>
      </c>
      <c r="AC622" s="6">
        <v>0</v>
      </c>
      <c r="AD622" s="6">
        <v>0</v>
      </c>
      <c r="AE622" s="6">
        <v>0</v>
      </c>
      <c r="AF622" s="6">
        <v>0</v>
      </c>
      <c r="AG622" s="6">
        <v>0</v>
      </c>
      <c r="AH622" s="1">
        <v>395966</v>
      </c>
      <c r="AI622">
        <v>3</v>
      </c>
    </row>
    <row r="623" spans="1:35" x14ac:dyDescent="0.25">
      <c r="A623" t="s">
        <v>721</v>
      </c>
      <c r="B623" t="s">
        <v>78</v>
      </c>
      <c r="C623" t="s">
        <v>930</v>
      </c>
      <c r="D623" t="s">
        <v>769</v>
      </c>
      <c r="E623" s="6">
        <v>149.19565217391303</v>
      </c>
      <c r="F623" s="6">
        <v>11.173913043478262</v>
      </c>
      <c r="G623" s="6">
        <v>0</v>
      </c>
      <c r="H623" s="6">
        <v>0.72826086956521741</v>
      </c>
      <c r="I623" s="6">
        <v>5.2282608695652177</v>
      </c>
      <c r="J623" s="6">
        <v>0</v>
      </c>
      <c r="K623" s="6">
        <v>0</v>
      </c>
      <c r="L623" s="6">
        <v>5.3097826086956523</v>
      </c>
      <c r="M623" s="6">
        <v>9.9048913043478262</v>
      </c>
      <c r="N623" s="6">
        <v>0</v>
      </c>
      <c r="O623" s="6">
        <f>SUM(NonNurse[[#This Row],[Qualified Social Work Staff Hours]],NonNurse[[#This Row],[Other Social Work Staff Hours]])/NonNurse[[#This Row],[MDS Census]]</f>
        <v>6.6388605566078979E-2</v>
      </c>
      <c r="P623" s="6">
        <v>4.8043478260869561</v>
      </c>
      <c r="Q623" s="6">
        <v>0</v>
      </c>
      <c r="R623" s="6">
        <f>SUM(NonNurse[[#This Row],[Qualified Activities Professional Hours]],NonNurse[[#This Row],[Other Activities Professional Hours]])/NonNurse[[#This Row],[MDS Census]]</f>
        <v>3.2201661081159842E-2</v>
      </c>
      <c r="S623" s="6">
        <v>6.1086956521739131</v>
      </c>
      <c r="T623" s="6">
        <v>0</v>
      </c>
      <c r="U623" s="6">
        <v>5.2391304347826084</v>
      </c>
      <c r="V623" s="6">
        <f>SUM(NonNurse[[#This Row],[Occupational Therapist Hours]],NonNurse[[#This Row],[OT Assistant Hours]],NonNurse[[#This Row],[OT Aide Hours]])/NonNurse[[#This Row],[MDS Census]]</f>
        <v>7.6060032055952215E-2</v>
      </c>
      <c r="W623" s="6">
        <v>4.1358695652173916</v>
      </c>
      <c r="X623" s="6">
        <v>4.6576086956521738</v>
      </c>
      <c r="Y623" s="6">
        <v>4.6195652173913047</v>
      </c>
      <c r="Z623" s="6">
        <f>SUM(NonNurse[[#This Row],[Physical Therapist (PT) Hours]],NonNurse[[#This Row],[PT Assistant Hours]],NonNurse[[#This Row],[PT Aide Hours]])/NonNurse[[#This Row],[MDS Census]]</f>
        <v>8.990237505464084E-2</v>
      </c>
      <c r="AA623" s="6">
        <v>0</v>
      </c>
      <c r="AB623" s="6">
        <v>0</v>
      </c>
      <c r="AC623" s="6">
        <v>0</v>
      </c>
      <c r="AD623" s="6">
        <v>0</v>
      </c>
      <c r="AE623" s="6">
        <v>0</v>
      </c>
      <c r="AF623" s="6">
        <v>0</v>
      </c>
      <c r="AG623" s="6">
        <v>0</v>
      </c>
      <c r="AH623" s="1">
        <v>395167</v>
      </c>
      <c r="AI623">
        <v>3</v>
      </c>
    </row>
    <row r="624" spans="1:35" x14ac:dyDescent="0.25">
      <c r="A624" t="s">
        <v>721</v>
      </c>
      <c r="B624" t="s">
        <v>483</v>
      </c>
      <c r="C624" t="s">
        <v>843</v>
      </c>
      <c r="D624" t="s">
        <v>788</v>
      </c>
      <c r="E624" s="6">
        <v>100.09782608695652</v>
      </c>
      <c r="F624" s="6">
        <v>6.5511956521739139</v>
      </c>
      <c r="G624" s="6">
        <v>1.0326086956521738</v>
      </c>
      <c r="H624" s="6">
        <v>1.0108695652173914</v>
      </c>
      <c r="I624" s="6">
        <v>4.5217391304347823</v>
      </c>
      <c r="J624" s="6">
        <v>0</v>
      </c>
      <c r="K624" s="6">
        <v>0</v>
      </c>
      <c r="L624" s="6">
        <v>3.650108695652174</v>
      </c>
      <c r="M624" s="6">
        <v>4.8532608695652177</v>
      </c>
      <c r="N624" s="6">
        <v>6.1842391304347846</v>
      </c>
      <c r="O624" s="6">
        <f>SUM(NonNurse[[#This Row],[Qualified Social Work Staff Hours]],NonNurse[[#This Row],[Other Social Work Staff Hours]])/NonNurse[[#This Row],[MDS Census]]</f>
        <v>0.11026712998153981</v>
      </c>
      <c r="P624" s="6">
        <v>9.945652173913043</v>
      </c>
      <c r="Q624" s="6">
        <v>19.393260869565221</v>
      </c>
      <c r="R624" s="6">
        <f>SUM(NonNurse[[#This Row],[Qualified Activities Professional Hours]],NonNurse[[#This Row],[Other Activities Professional Hours]])/NonNurse[[#This Row],[MDS Census]]</f>
        <v>0.29310239982625697</v>
      </c>
      <c r="S624" s="6">
        <v>3.4439130434782608</v>
      </c>
      <c r="T624" s="6">
        <v>5.3168478260869563</v>
      </c>
      <c r="U624" s="6">
        <v>0</v>
      </c>
      <c r="V624" s="6">
        <f>SUM(NonNurse[[#This Row],[Occupational Therapist Hours]],NonNurse[[#This Row],[OT Assistant Hours]],NonNurse[[#This Row],[OT Aide Hours]])/NonNurse[[#This Row],[MDS Census]]</f>
        <v>8.7521989358236518E-2</v>
      </c>
      <c r="W624" s="6">
        <v>11.06217391304348</v>
      </c>
      <c r="X624" s="6">
        <v>6.2051086956521724</v>
      </c>
      <c r="Y624" s="6">
        <v>0</v>
      </c>
      <c r="Z624" s="6">
        <f>SUM(NonNurse[[#This Row],[Physical Therapist (PT) Hours]],NonNurse[[#This Row],[PT Assistant Hours]],NonNurse[[#This Row],[PT Aide Hours]])/NonNurse[[#This Row],[MDS Census]]</f>
        <v>0.17250407210337715</v>
      </c>
      <c r="AA624" s="6">
        <v>0</v>
      </c>
      <c r="AB624" s="6">
        <v>0</v>
      </c>
      <c r="AC624" s="6">
        <v>0</v>
      </c>
      <c r="AD624" s="6">
        <v>0</v>
      </c>
      <c r="AE624" s="6">
        <v>0</v>
      </c>
      <c r="AF624" s="6">
        <v>0</v>
      </c>
      <c r="AG624" s="6">
        <v>0</v>
      </c>
      <c r="AH624" s="1">
        <v>395787</v>
      </c>
      <c r="AI624">
        <v>3</v>
      </c>
    </row>
    <row r="625" spans="1:35" x14ac:dyDescent="0.25">
      <c r="A625" t="s">
        <v>721</v>
      </c>
      <c r="B625" t="s">
        <v>553</v>
      </c>
      <c r="C625" t="s">
        <v>991</v>
      </c>
      <c r="D625" t="s">
        <v>793</v>
      </c>
      <c r="E625" s="6">
        <v>109.6304347826087</v>
      </c>
      <c r="F625" s="6">
        <v>55.75</v>
      </c>
      <c r="G625" s="6">
        <v>0</v>
      </c>
      <c r="H625" s="6">
        <v>0.75271739130434778</v>
      </c>
      <c r="I625" s="6">
        <v>5.3913043478260869</v>
      </c>
      <c r="J625" s="6">
        <v>0</v>
      </c>
      <c r="K625" s="6">
        <v>0</v>
      </c>
      <c r="L625" s="6">
        <v>11.911521739130434</v>
      </c>
      <c r="M625" s="6">
        <v>7.8097826086956523</v>
      </c>
      <c r="N625" s="6">
        <v>0</v>
      </c>
      <c r="O625" s="6">
        <f>SUM(NonNurse[[#This Row],[Qualified Social Work Staff Hours]],NonNurse[[#This Row],[Other Social Work Staff Hours]])/NonNurse[[#This Row],[MDS Census]]</f>
        <v>7.1237358715050561E-2</v>
      </c>
      <c r="P625" s="6">
        <v>0</v>
      </c>
      <c r="Q625" s="6">
        <v>21.285326086956523</v>
      </c>
      <c r="R625" s="6">
        <f>SUM(NonNurse[[#This Row],[Qualified Activities Professional Hours]],NonNurse[[#This Row],[Other Activities Professional Hours]])/NonNurse[[#This Row],[MDS Census]]</f>
        <v>0.19415526472337893</v>
      </c>
      <c r="S625" s="6">
        <v>8.2427173913043479</v>
      </c>
      <c r="T625" s="6">
        <v>22.362282608695658</v>
      </c>
      <c r="U625" s="6">
        <v>0</v>
      </c>
      <c r="V625" s="6">
        <f>SUM(NonNurse[[#This Row],[Occupational Therapist Hours]],NonNurse[[#This Row],[OT Assistant Hours]],NonNurse[[#This Row],[OT Aide Hours]])/NonNurse[[#This Row],[MDS Census]]</f>
        <v>0.27916517945667263</v>
      </c>
      <c r="W625" s="6">
        <v>7.985760869565218</v>
      </c>
      <c r="X625" s="6">
        <v>11.309999999999997</v>
      </c>
      <c r="Y625" s="6">
        <v>0</v>
      </c>
      <c r="Z625" s="6">
        <f>SUM(NonNurse[[#This Row],[Physical Therapist (PT) Hours]],NonNurse[[#This Row],[PT Assistant Hours]],NonNurse[[#This Row],[PT Aide Hours]])/NonNurse[[#This Row],[MDS Census]]</f>
        <v>0.17600733690263728</v>
      </c>
      <c r="AA625" s="6">
        <v>0</v>
      </c>
      <c r="AB625" s="6">
        <v>5.3913043478260869</v>
      </c>
      <c r="AC625" s="6">
        <v>0</v>
      </c>
      <c r="AD625" s="6">
        <v>0</v>
      </c>
      <c r="AE625" s="6">
        <v>0</v>
      </c>
      <c r="AF625" s="6">
        <v>0</v>
      </c>
      <c r="AG625" s="6">
        <v>0</v>
      </c>
      <c r="AH625" s="1">
        <v>395895</v>
      </c>
      <c r="AI625">
        <v>3</v>
      </c>
    </row>
    <row r="626" spans="1:35" x14ac:dyDescent="0.25">
      <c r="A626" t="s">
        <v>721</v>
      </c>
      <c r="B626" t="s">
        <v>664</v>
      </c>
      <c r="C626" t="s">
        <v>994</v>
      </c>
      <c r="D626" t="s">
        <v>755</v>
      </c>
      <c r="E626" s="6">
        <v>37.5</v>
      </c>
      <c r="F626" s="6">
        <v>5.2483695652173896</v>
      </c>
      <c r="G626" s="6">
        <v>0.70652173913043481</v>
      </c>
      <c r="H626" s="6">
        <v>0.27815217391304348</v>
      </c>
      <c r="I626" s="6">
        <v>0</v>
      </c>
      <c r="J626" s="6">
        <v>0</v>
      </c>
      <c r="K626" s="6">
        <v>0</v>
      </c>
      <c r="L626" s="6">
        <v>2.6183695652173919</v>
      </c>
      <c r="M626" s="6">
        <v>2.5581521739130424</v>
      </c>
      <c r="N626" s="6">
        <v>0</v>
      </c>
      <c r="O626" s="6">
        <f>SUM(NonNurse[[#This Row],[Qualified Social Work Staff Hours]],NonNurse[[#This Row],[Other Social Work Staff Hours]])/NonNurse[[#This Row],[MDS Census]]</f>
        <v>6.8217391304347799E-2</v>
      </c>
      <c r="P626" s="6">
        <v>0</v>
      </c>
      <c r="Q626" s="6">
        <v>0</v>
      </c>
      <c r="R626" s="6">
        <f>SUM(NonNurse[[#This Row],[Qualified Activities Professional Hours]],NonNurse[[#This Row],[Other Activities Professional Hours]])/NonNurse[[#This Row],[MDS Census]]</f>
        <v>0</v>
      </c>
      <c r="S626" s="6">
        <v>10.303043478260872</v>
      </c>
      <c r="T626" s="6">
        <v>7.3271739130434801</v>
      </c>
      <c r="U626" s="6">
        <v>0</v>
      </c>
      <c r="V626" s="6">
        <f>SUM(NonNurse[[#This Row],[Occupational Therapist Hours]],NonNurse[[#This Row],[OT Assistant Hours]],NonNurse[[#This Row],[OT Aide Hours]])/NonNurse[[#This Row],[MDS Census]]</f>
        <v>0.47013913043478273</v>
      </c>
      <c r="W626" s="6">
        <v>8.4817391304347822</v>
      </c>
      <c r="X626" s="6">
        <v>5.9970652173913059</v>
      </c>
      <c r="Y626" s="6">
        <v>4.8804347826086953</v>
      </c>
      <c r="Z626" s="6">
        <f>SUM(NonNurse[[#This Row],[Physical Therapist (PT) Hours]],NonNurse[[#This Row],[PT Assistant Hours]],NonNurse[[#This Row],[PT Aide Hours]])/NonNurse[[#This Row],[MDS Census]]</f>
        <v>0.51624637681159424</v>
      </c>
      <c r="AA626" s="6">
        <v>0</v>
      </c>
      <c r="AB626" s="6">
        <v>0</v>
      </c>
      <c r="AC626" s="6">
        <v>0</v>
      </c>
      <c r="AD626" s="6">
        <v>0</v>
      </c>
      <c r="AE626" s="6">
        <v>0</v>
      </c>
      <c r="AF626" s="6">
        <v>0</v>
      </c>
      <c r="AG626" s="6">
        <v>0</v>
      </c>
      <c r="AH626" s="1">
        <v>396133</v>
      </c>
      <c r="AI626">
        <v>3</v>
      </c>
    </row>
    <row r="627" spans="1:35" x14ac:dyDescent="0.25">
      <c r="A627" t="s">
        <v>721</v>
      </c>
      <c r="B627" t="s">
        <v>675</v>
      </c>
      <c r="C627" t="s">
        <v>885</v>
      </c>
      <c r="D627" t="s">
        <v>795</v>
      </c>
      <c r="E627" s="6">
        <v>11.869565217391305</v>
      </c>
      <c r="F627" s="6">
        <v>5.7391304347826084</v>
      </c>
      <c r="G627" s="6">
        <v>0.45652173913043476</v>
      </c>
      <c r="H627" s="6">
        <v>0.13043478260869565</v>
      </c>
      <c r="I627" s="6">
        <v>1.5434782608695652</v>
      </c>
      <c r="J627" s="6">
        <v>0</v>
      </c>
      <c r="K627" s="6">
        <v>0</v>
      </c>
      <c r="L627" s="6">
        <v>1.7651086956521735</v>
      </c>
      <c r="M627" s="6">
        <v>4.3043478260869561</v>
      </c>
      <c r="N627" s="6">
        <v>0</v>
      </c>
      <c r="O627" s="6">
        <f>SUM(NonNurse[[#This Row],[Qualified Social Work Staff Hours]],NonNurse[[#This Row],[Other Social Work Staff Hours]])/NonNurse[[#This Row],[MDS Census]]</f>
        <v>0.36263736263736257</v>
      </c>
      <c r="P627" s="6">
        <v>0</v>
      </c>
      <c r="Q627" s="6">
        <v>1.6086956521739131</v>
      </c>
      <c r="R627" s="6">
        <f>SUM(NonNurse[[#This Row],[Qualified Activities Professional Hours]],NonNurse[[#This Row],[Other Activities Professional Hours]])/NonNurse[[#This Row],[MDS Census]]</f>
        <v>0.13553113553113552</v>
      </c>
      <c r="S627" s="6">
        <v>1.2555434782608696</v>
      </c>
      <c r="T627" s="6">
        <v>5.3435869565217393</v>
      </c>
      <c r="U627" s="6">
        <v>0</v>
      </c>
      <c r="V627" s="6">
        <f>SUM(NonNurse[[#This Row],[Occupational Therapist Hours]],NonNurse[[#This Row],[OT Assistant Hours]],NonNurse[[#This Row],[OT Aide Hours]])/NonNurse[[#This Row],[MDS Census]]</f>
        <v>0.55597069597069593</v>
      </c>
      <c r="W627" s="6">
        <v>5.2134782608695653</v>
      </c>
      <c r="X627" s="6">
        <v>3.3492391304347824</v>
      </c>
      <c r="Y627" s="6">
        <v>0</v>
      </c>
      <c r="Z627" s="6">
        <f>SUM(NonNurse[[#This Row],[Physical Therapist (PT) Hours]],NonNurse[[#This Row],[PT Assistant Hours]],NonNurse[[#This Row],[PT Aide Hours]])/NonNurse[[#This Row],[MDS Census]]</f>
        <v>0.72140109890109894</v>
      </c>
      <c r="AA627" s="6">
        <v>0</v>
      </c>
      <c r="AB627" s="6">
        <v>0</v>
      </c>
      <c r="AC627" s="6">
        <v>0</v>
      </c>
      <c r="AD627" s="6">
        <v>0</v>
      </c>
      <c r="AE627" s="6">
        <v>0</v>
      </c>
      <c r="AF627" s="6">
        <v>0</v>
      </c>
      <c r="AG627" s="6">
        <v>0</v>
      </c>
      <c r="AH627" s="1">
        <v>396147</v>
      </c>
      <c r="AI627">
        <v>3</v>
      </c>
    </row>
    <row r="628" spans="1:35" x14ac:dyDescent="0.25">
      <c r="A628" t="s">
        <v>721</v>
      </c>
      <c r="B628" t="s">
        <v>638</v>
      </c>
      <c r="C628" t="s">
        <v>1073</v>
      </c>
      <c r="D628" t="s">
        <v>798</v>
      </c>
      <c r="E628" s="6">
        <v>32.021739130434781</v>
      </c>
      <c r="F628" s="6">
        <v>5.5597826086956523</v>
      </c>
      <c r="G628" s="6">
        <v>0.21195652173913043</v>
      </c>
      <c r="H628" s="6">
        <v>0.28260869565217389</v>
      </c>
      <c r="I628" s="6">
        <v>2.347826086956522</v>
      </c>
      <c r="J628" s="6">
        <v>0</v>
      </c>
      <c r="K628" s="6">
        <v>0</v>
      </c>
      <c r="L628" s="6">
        <v>7.7827173913043515</v>
      </c>
      <c r="M628" s="6">
        <v>4.8217391304347839</v>
      </c>
      <c r="N628" s="6">
        <v>0</v>
      </c>
      <c r="O628" s="6">
        <f>SUM(NonNurse[[#This Row],[Qualified Social Work Staff Hours]],NonNurse[[#This Row],[Other Social Work Staff Hours]])/NonNurse[[#This Row],[MDS Census]]</f>
        <v>0.15057705363204349</v>
      </c>
      <c r="P628" s="6">
        <v>9.816304347826085</v>
      </c>
      <c r="Q628" s="6">
        <v>0</v>
      </c>
      <c r="R628" s="6">
        <f>SUM(NonNurse[[#This Row],[Qualified Activities Professional Hours]],NonNurse[[#This Row],[Other Activities Professional Hours]])/NonNurse[[#This Row],[MDS Census]]</f>
        <v>0.30655125594025795</v>
      </c>
      <c r="S628" s="6">
        <v>3.7147826086956526</v>
      </c>
      <c r="T628" s="6">
        <v>3.1944565217391316</v>
      </c>
      <c r="U628" s="6">
        <v>0</v>
      </c>
      <c r="V628" s="6">
        <f>SUM(NonNurse[[#This Row],[Occupational Therapist Hours]],NonNurse[[#This Row],[OT Assistant Hours]],NonNurse[[#This Row],[OT Aide Hours]])/NonNurse[[#This Row],[MDS Census]]</f>
        <v>0.21576714188730489</v>
      </c>
      <c r="W628" s="6">
        <v>1.6198913043478258</v>
      </c>
      <c r="X628" s="6">
        <v>3.1869565217391296</v>
      </c>
      <c r="Y628" s="6">
        <v>0</v>
      </c>
      <c r="Z628" s="6">
        <f>SUM(NonNurse[[#This Row],[Physical Therapist (PT) Hours]],NonNurse[[#This Row],[PT Assistant Hours]],NonNurse[[#This Row],[PT Aide Hours]])/NonNurse[[#This Row],[MDS Census]]</f>
        <v>0.150112016293279</v>
      </c>
      <c r="AA628" s="6">
        <v>0.39130434782608697</v>
      </c>
      <c r="AB628" s="6">
        <v>0</v>
      </c>
      <c r="AC628" s="6">
        <v>0</v>
      </c>
      <c r="AD628" s="6">
        <v>0</v>
      </c>
      <c r="AE628" s="6">
        <v>0</v>
      </c>
      <c r="AF628" s="6">
        <v>0</v>
      </c>
      <c r="AG628" s="6">
        <v>0</v>
      </c>
      <c r="AH628" s="1">
        <v>396092</v>
      </c>
      <c r="AI628">
        <v>3</v>
      </c>
    </row>
    <row r="629" spans="1:35" x14ac:dyDescent="0.25">
      <c r="A629" t="s">
        <v>721</v>
      </c>
      <c r="B629" t="s">
        <v>518</v>
      </c>
      <c r="C629" t="s">
        <v>905</v>
      </c>
      <c r="D629" t="s">
        <v>768</v>
      </c>
      <c r="E629" s="6">
        <v>44.108695652173914</v>
      </c>
      <c r="F629" s="6">
        <v>4.7391304347826084</v>
      </c>
      <c r="G629" s="6">
        <v>0.31521739130434784</v>
      </c>
      <c r="H629" s="6">
        <v>0.29347826086956524</v>
      </c>
      <c r="I629" s="6">
        <v>0</v>
      </c>
      <c r="J629" s="6">
        <v>0</v>
      </c>
      <c r="K629" s="6">
        <v>0</v>
      </c>
      <c r="L629" s="6">
        <v>5.6320652173913057</v>
      </c>
      <c r="M629" s="6">
        <v>4.8369565217391308</v>
      </c>
      <c r="N629" s="6">
        <v>0</v>
      </c>
      <c r="O629" s="6">
        <f>SUM(NonNurse[[#This Row],[Qualified Social Work Staff Hours]],NonNurse[[#This Row],[Other Social Work Staff Hours]])/NonNurse[[#This Row],[MDS Census]]</f>
        <v>0.10965993100049286</v>
      </c>
      <c r="P629" s="6">
        <v>5.2173913043478262</v>
      </c>
      <c r="Q629" s="6">
        <v>1.673913043478261</v>
      </c>
      <c r="R629" s="6">
        <f>SUM(NonNurse[[#This Row],[Qualified Activities Professional Hours]],NonNurse[[#This Row],[Other Activities Professional Hours]])/NonNurse[[#This Row],[MDS Census]]</f>
        <v>0.15623459832429767</v>
      </c>
      <c r="S629" s="6">
        <v>6.0283695652173899</v>
      </c>
      <c r="T629" s="6">
        <v>0.66217391304347828</v>
      </c>
      <c r="U629" s="6">
        <v>0</v>
      </c>
      <c r="V629" s="6">
        <f>SUM(NonNurse[[#This Row],[Occupational Therapist Hours]],NonNurse[[#This Row],[OT Assistant Hours]],NonNurse[[#This Row],[OT Aide Hours]])/NonNurse[[#This Row],[MDS Census]]</f>
        <v>0.1516830951207491</v>
      </c>
      <c r="W629" s="6">
        <v>5.4456521739130439</v>
      </c>
      <c r="X629" s="6">
        <v>5.5363043478260865</v>
      </c>
      <c r="Y629" s="6">
        <v>0</v>
      </c>
      <c r="Z629" s="6">
        <f>SUM(NonNurse[[#This Row],[Physical Therapist (PT) Hours]],NonNurse[[#This Row],[PT Assistant Hours]],NonNurse[[#This Row],[PT Aide Hours]])/NonNurse[[#This Row],[MDS Census]]</f>
        <v>0.24897486446525383</v>
      </c>
      <c r="AA629" s="6">
        <v>0</v>
      </c>
      <c r="AB629" s="6">
        <v>0</v>
      </c>
      <c r="AC629" s="6">
        <v>0</v>
      </c>
      <c r="AD629" s="6">
        <v>0</v>
      </c>
      <c r="AE629" s="6">
        <v>0</v>
      </c>
      <c r="AF629" s="6">
        <v>0</v>
      </c>
      <c r="AG629" s="6">
        <v>0</v>
      </c>
      <c r="AH629" s="1">
        <v>395842</v>
      </c>
      <c r="AI629">
        <v>3</v>
      </c>
    </row>
    <row r="630" spans="1:35" x14ac:dyDescent="0.25">
      <c r="A630" t="s">
        <v>721</v>
      </c>
      <c r="B630" t="s">
        <v>35</v>
      </c>
      <c r="C630" t="s">
        <v>905</v>
      </c>
      <c r="D630" t="s">
        <v>768</v>
      </c>
      <c r="E630" s="6">
        <v>125.09782608695652</v>
      </c>
      <c r="F630" s="6">
        <v>5.2173913043478262</v>
      </c>
      <c r="G630" s="6">
        <v>0.23097826086956522</v>
      </c>
      <c r="H630" s="6">
        <v>1.0407608695652173</v>
      </c>
      <c r="I630" s="6">
        <v>10.076086956521738</v>
      </c>
      <c r="J630" s="6">
        <v>0</v>
      </c>
      <c r="K630" s="6">
        <v>0</v>
      </c>
      <c r="L630" s="6">
        <v>16.98804347826087</v>
      </c>
      <c r="M630" s="6">
        <v>17.339673913043477</v>
      </c>
      <c r="N630" s="6">
        <v>0</v>
      </c>
      <c r="O630" s="6">
        <f>SUM(NonNurse[[#This Row],[Qualified Social Work Staff Hours]],NonNurse[[#This Row],[Other Social Work Staff Hours]])/NonNurse[[#This Row],[MDS Census]]</f>
        <v>0.1386089147623599</v>
      </c>
      <c r="P630" s="6">
        <v>4.8260869565217392</v>
      </c>
      <c r="Q630" s="6">
        <v>0.69836956521739135</v>
      </c>
      <c r="R630" s="6">
        <f>SUM(NonNurse[[#This Row],[Qualified Activities Professional Hours]],NonNurse[[#This Row],[Other Activities Professional Hours]])/NonNurse[[#This Row],[MDS Census]]</f>
        <v>4.4161091319836657E-2</v>
      </c>
      <c r="S630" s="6">
        <v>11.774130434782609</v>
      </c>
      <c r="T630" s="6">
        <v>16.619565217391305</v>
      </c>
      <c r="U630" s="6">
        <v>0</v>
      </c>
      <c r="V630" s="6">
        <f>SUM(NonNurse[[#This Row],[Occupational Therapist Hours]],NonNurse[[#This Row],[OT Assistant Hours]],NonNurse[[#This Row],[OT Aide Hours]])/NonNurse[[#This Row],[MDS Census]]</f>
        <v>0.22697193500738555</v>
      </c>
      <c r="W630" s="6">
        <v>17.180326086956519</v>
      </c>
      <c r="X630" s="6">
        <v>16.517173913043486</v>
      </c>
      <c r="Y630" s="6">
        <v>0</v>
      </c>
      <c r="Z630" s="6">
        <f>SUM(NonNurse[[#This Row],[Physical Therapist (PT) Hours]],NonNurse[[#This Row],[PT Assistant Hours]],NonNurse[[#This Row],[PT Aide Hours]])/NonNurse[[#This Row],[MDS Census]]</f>
        <v>0.26936918933008958</v>
      </c>
      <c r="AA630" s="6">
        <v>0</v>
      </c>
      <c r="AB630" s="6">
        <v>0</v>
      </c>
      <c r="AC630" s="6">
        <v>0</v>
      </c>
      <c r="AD630" s="6">
        <v>0</v>
      </c>
      <c r="AE630" s="6">
        <v>0</v>
      </c>
      <c r="AF630" s="6">
        <v>0</v>
      </c>
      <c r="AG630" s="6">
        <v>0</v>
      </c>
      <c r="AH630" s="1">
        <v>395034</v>
      </c>
      <c r="AI630">
        <v>3</v>
      </c>
    </row>
    <row r="631" spans="1:35" x14ac:dyDescent="0.25">
      <c r="A631" t="s">
        <v>721</v>
      </c>
      <c r="B631" t="s">
        <v>93</v>
      </c>
      <c r="C631" t="s">
        <v>909</v>
      </c>
      <c r="D631" t="s">
        <v>763</v>
      </c>
      <c r="E631" s="6">
        <v>103.90217391304348</v>
      </c>
      <c r="F631" s="6">
        <v>5.4782608695652177</v>
      </c>
      <c r="G631" s="6">
        <v>0.84782608695652173</v>
      </c>
      <c r="H631" s="6">
        <v>0.42119565217391303</v>
      </c>
      <c r="I631" s="6">
        <v>3.347826086956522</v>
      </c>
      <c r="J631" s="6">
        <v>0</v>
      </c>
      <c r="K631" s="6">
        <v>0</v>
      </c>
      <c r="L631" s="6">
        <v>7.453804347826086</v>
      </c>
      <c r="M631" s="6">
        <v>0.5625</v>
      </c>
      <c r="N631" s="6">
        <v>5.9836956521739131</v>
      </c>
      <c r="O631" s="6">
        <f>SUM(NonNurse[[#This Row],[Qualified Social Work Staff Hours]],NonNurse[[#This Row],[Other Social Work Staff Hours]])/NonNurse[[#This Row],[MDS Census]]</f>
        <v>6.3003452243958563E-2</v>
      </c>
      <c r="P631" s="6">
        <v>4.9211956521739131</v>
      </c>
      <c r="Q631" s="6">
        <v>4</v>
      </c>
      <c r="R631" s="6">
        <f>SUM(NonNurse[[#This Row],[Qualified Activities Professional Hours]],NonNurse[[#This Row],[Other Activities Professional Hours]])/NonNurse[[#This Row],[MDS Census]]</f>
        <v>8.5861491787843927E-2</v>
      </c>
      <c r="S631" s="6">
        <v>7.5866304347826068</v>
      </c>
      <c r="T631" s="6">
        <v>10.996304347826086</v>
      </c>
      <c r="U631" s="6">
        <v>0</v>
      </c>
      <c r="V631" s="6">
        <f>SUM(NonNurse[[#This Row],[Occupational Therapist Hours]],NonNurse[[#This Row],[OT Assistant Hours]],NonNurse[[#This Row],[OT Aide Hours]])/NonNurse[[#This Row],[MDS Census]]</f>
        <v>0.17885029814834183</v>
      </c>
      <c r="W631" s="6">
        <v>8.2344565217391317</v>
      </c>
      <c r="X631" s="6">
        <v>13.986195652173915</v>
      </c>
      <c r="Y631" s="6">
        <v>0</v>
      </c>
      <c r="Z631" s="6">
        <f>SUM(NonNurse[[#This Row],[Physical Therapist (PT) Hours]],NonNurse[[#This Row],[PT Assistant Hours]],NonNurse[[#This Row],[PT Aide Hours]])/NonNurse[[#This Row],[MDS Census]]</f>
        <v>0.21386128256093734</v>
      </c>
      <c r="AA631" s="6">
        <v>0</v>
      </c>
      <c r="AB631" s="6">
        <v>0</v>
      </c>
      <c r="AC631" s="6">
        <v>0</v>
      </c>
      <c r="AD631" s="6">
        <v>0</v>
      </c>
      <c r="AE631" s="6">
        <v>0</v>
      </c>
      <c r="AF631" s="6">
        <v>0</v>
      </c>
      <c r="AG631" s="6">
        <v>0</v>
      </c>
      <c r="AH631" s="1">
        <v>395200</v>
      </c>
      <c r="AI631">
        <v>3</v>
      </c>
    </row>
    <row r="632" spans="1:35" x14ac:dyDescent="0.25">
      <c r="A632" t="s">
        <v>721</v>
      </c>
      <c r="B632" t="s">
        <v>388</v>
      </c>
      <c r="C632" t="s">
        <v>810</v>
      </c>
      <c r="D632" t="s">
        <v>751</v>
      </c>
      <c r="E632" s="6">
        <v>91.08450704225352</v>
      </c>
      <c r="F632" s="6">
        <v>5.746478873239437</v>
      </c>
      <c r="G632" s="6">
        <v>0</v>
      </c>
      <c r="H632" s="6">
        <v>0.29352112676056336</v>
      </c>
      <c r="I632" s="6">
        <v>0</v>
      </c>
      <c r="J632" s="6">
        <v>0</v>
      </c>
      <c r="K632" s="6">
        <v>0</v>
      </c>
      <c r="L632" s="6">
        <v>9.6442253521126737</v>
      </c>
      <c r="M632" s="6">
        <v>5.704225352112676</v>
      </c>
      <c r="N632" s="6">
        <v>0</v>
      </c>
      <c r="O632" s="6">
        <f>SUM(NonNurse[[#This Row],[Qualified Social Work Staff Hours]],NonNurse[[#This Row],[Other Social Work Staff Hours]])/NonNurse[[#This Row],[MDS Census]]</f>
        <v>6.2625637853718885E-2</v>
      </c>
      <c r="P632" s="6">
        <v>5.746478873239437</v>
      </c>
      <c r="Q632" s="6">
        <v>6.4873239436619707</v>
      </c>
      <c r="R632" s="6">
        <f>SUM(NonNurse[[#This Row],[Qualified Activities Professional Hours]],NonNurse[[#This Row],[Other Activities Professional Hours]])/NonNurse[[#This Row],[MDS Census]]</f>
        <v>0.13431266429565486</v>
      </c>
      <c r="S632" s="6">
        <v>4.9439436619718311</v>
      </c>
      <c r="T632" s="6">
        <v>14.957887323943662</v>
      </c>
      <c r="U632" s="6">
        <v>0</v>
      </c>
      <c r="V632" s="6">
        <f>SUM(NonNurse[[#This Row],[Occupational Therapist Hours]],NonNurse[[#This Row],[OT Assistant Hours]],NonNurse[[#This Row],[OT Aide Hours]])/NonNurse[[#This Row],[MDS Census]]</f>
        <v>0.21849853100355654</v>
      </c>
      <c r="W632" s="6">
        <v>5.2990140845070437</v>
      </c>
      <c r="X632" s="6">
        <v>11.24056338028169</v>
      </c>
      <c r="Y632" s="6">
        <v>0</v>
      </c>
      <c r="Z632" s="6">
        <f>SUM(NonNurse[[#This Row],[Physical Therapist (PT) Hours]],NonNurse[[#This Row],[PT Assistant Hours]],NonNurse[[#This Row],[PT Aide Hours]])/NonNurse[[#This Row],[MDS Census]]</f>
        <v>0.18158496984691513</v>
      </c>
      <c r="AA632" s="6">
        <v>0</v>
      </c>
      <c r="AB632" s="6">
        <v>0</v>
      </c>
      <c r="AC632" s="6">
        <v>0</v>
      </c>
      <c r="AD632" s="6">
        <v>0</v>
      </c>
      <c r="AE632" s="6">
        <v>0</v>
      </c>
      <c r="AF632" s="6">
        <v>0</v>
      </c>
      <c r="AG632" s="6">
        <v>0</v>
      </c>
      <c r="AH632" s="1">
        <v>395650</v>
      </c>
      <c r="AI632">
        <v>3</v>
      </c>
    </row>
    <row r="633" spans="1:35" x14ac:dyDescent="0.25">
      <c r="A633" t="s">
        <v>721</v>
      </c>
      <c r="B633" t="s">
        <v>507</v>
      </c>
      <c r="C633" t="s">
        <v>1089</v>
      </c>
      <c r="D633" t="s">
        <v>770</v>
      </c>
      <c r="E633" s="6">
        <v>97.347826086956516</v>
      </c>
      <c r="F633" s="6">
        <v>5.3913043478260869</v>
      </c>
      <c r="G633" s="6">
        <v>0.60869565217391308</v>
      </c>
      <c r="H633" s="6">
        <v>0</v>
      </c>
      <c r="I633" s="6">
        <v>5.4239130434782608</v>
      </c>
      <c r="J633" s="6">
        <v>0</v>
      </c>
      <c r="K633" s="6">
        <v>0</v>
      </c>
      <c r="L633" s="6">
        <v>3.2391304347826098</v>
      </c>
      <c r="M633" s="6">
        <v>6.9880434782608685</v>
      </c>
      <c r="N633" s="6">
        <v>0</v>
      </c>
      <c r="O633" s="6">
        <f>SUM(NonNurse[[#This Row],[Qualified Social Work Staff Hours]],NonNurse[[#This Row],[Other Social Work Staff Hours]])/NonNurse[[#This Row],[MDS Census]]</f>
        <v>7.178427869584636E-2</v>
      </c>
      <c r="P633" s="6">
        <v>5.2271739130434796</v>
      </c>
      <c r="Q633" s="6">
        <v>15.020652173913037</v>
      </c>
      <c r="R633" s="6">
        <f>SUM(NonNurse[[#This Row],[Qualified Activities Professional Hours]],NonNurse[[#This Row],[Other Activities Professional Hours]])/NonNurse[[#This Row],[MDS Census]]</f>
        <v>0.20799464046449301</v>
      </c>
      <c r="S633" s="6">
        <v>3.22608695652174</v>
      </c>
      <c r="T633" s="6">
        <v>6.9228260869565199</v>
      </c>
      <c r="U633" s="6">
        <v>0</v>
      </c>
      <c r="V633" s="6">
        <f>SUM(NonNurse[[#This Row],[Occupational Therapist Hours]],NonNurse[[#This Row],[OT Assistant Hours]],NonNurse[[#This Row],[OT Aide Hours]])/NonNurse[[#This Row],[MDS Census]]</f>
        <v>0.10425413130861991</v>
      </c>
      <c r="W633" s="6">
        <v>2.8271739130434783</v>
      </c>
      <c r="X633" s="6">
        <v>6.6239130434782618</v>
      </c>
      <c r="Y633" s="6">
        <v>0</v>
      </c>
      <c r="Z633" s="6">
        <f>SUM(NonNurse[[#This Row],[Physical Therapist (PT) Hours]],NonNurse[[#This Row],[PT Assistant Hours]],NonNurse[[#This Row],[PT Aide Hours]])/NonNurse[[#This Row],[MDS Census]]</f>
        <v>9.7085752568110778E-2</v>
      </c>
      <c r="AA633" s="6">
        <v>0</v>
      </c>
      <c r="AB633" s="6">
        <v>0</v>
      </c>
      <c r="AC633" s="6">
        <v>0</v>
      </c>
      <c r="AD633" s="6">
        <v>0</v>
      </c>
      <c r="AE633" s="6">
        <v>3.5652173913043477</v>
      </c>
      <c r="AF633" s="6">
        <v>0</v>
      </c>
      <c r="AG633" s="6">
        <v>0</v>
      </c>
      <c r="AH633" s="1">
        <v>395825</v>
      </c>
      <c r="AI633">
        <v>3</v>
      </c>
    </row>
    <row r="634" spans="1:35" x14ac:dyDescent="0.25">
      <c r="A634" t="s">
        <v>721</v>
      </c>
      <c r="B634" t="s">
        <v>436</v>
      </c>
      <c r="C634" t="s">
        <v>1071</v>
      </c>
      <c r="D634" t="s">
        <v>736</v>
      </c>
      <c r="E634" s="6">
        <v>26.086956521739129</v>
      </c>
      <c r="F634" s="6">
        <v>4.9565217391304346</v>
      </c>
      <c r="G634" s="6">
        <v>1.0652173913043479</v>
      </c>
      <c r="H634" s="6">
        <v>0</v>
      </c>
      <c r="I634" s="6">
        <v>2.9456521739130435</v>
      </c>
      <c r="J634" s="6">
        <v>0</v>
      </c>
      <c r="K634" s="6">
        <v>0</v>
      </c>
      <c r="L634" s="6">
        <v>4.7717391304347823</v>
      </c>
      <c r="M634" s="6">
        <v>0</v>
      </c>
      <c r="N634" s="6">
        <v>5.1739130434782608</v>
      </c>
      <c r="O634" s="6">
        <f>SUM(NonNurse[[#This Row],[Qualified Social Work Staff Hours]],NonNurse[[#This Row],[Other Social Work Staff Hours]])/NonNurse[[#This Row],[MDS Census]]</f>
        <v>0.19833333333333333</v>
      </c>
      <c r="P634" s="6">
        <v>0</v>
      </c>
      <c r="Q634" s="6">
        <v>0.60869565217391308</v>
      </c>
      <c r="R634" s="6">
        <f>SUM(NonNurse[[#This Row],[Qualified Activities Professional Hours]],NonNurse[[#This Row],[Other Activities Professional Hours]])/NonNurse[[#This Row],[MDS Census]]</f>
        <v>2.3333333333333334E-2</v>
      </c>
      <c r="S634" s="6">
        <v>4.6161956521739151</v>
      </c>
      <c r="T634" s="6">
        <v>5.4278260869565234</v>
      </c>
      <c r="U634" s="6">
        <v>0</v>
      </c>
      <c r="V634" s="6">
        <f>SUM(NonNurse[[#This Row],[Occupational Therapist Hours]],NonNurse[[#This Row],[OT Assistant Hours]],NonNurse[[#This Row],[OT Aide Hours]])/NonNurse[[#This Row],[MDS Census]]</f>
        <v>0.38502083333333353</v>
      </c>
      <c r="W634" s="6">
        <v>8.6738043478260867</v>
      </c>
      <c r="X634" s="6">
        <v>8.0665217391304385</v>
      </c>
      <c r="Y634" s="6">
        <v>5.434782608695652E-2</v>
      </c>
      <c r="Z634" s="6">
        <f>SUM(NonNurse[[#This Row],[Physical Therapist (PT) Hours]],NonNurse[[#This Row],[PT Assistant Hours]],NonNurse[[#This Row],[PT Aide Hours]])/NonNurse[[#This Row],[MDS Census]]</f>
        <v>0.64379583333333357</v>
      </c>
      <c r="AA634" s="6">
        <v>0</v>
      </c>
      <c r="AB634" s="6">
        <v>21.826086956521738</v>
      </c>
      <c r="AC634" s="6">
        <v>0</v>
      </c>
      <c r="AD634" s="6">
        <v>0</v>
      </c>
      <c r="AE634" s="6">
        <v>0</v>
      </c>
      <c r="AF634" s="6">
        <v>0</v>
      </c>
      <c r="AG634" s="6">
        <v>0.39945652173913043</v>
      </c>
      <c r="AH634" s="1">
        <v>395718</v>
      </c>
      <c r="AI634">
        <v>3</v>
      </c>
    </row>
    <row r="635" spans="1:35" x14ac:dyDescent="0.25">
      <c r="A635" t="s">
        <v>721</v>
      </c>
      <c r="B635" t="s">
        <v>162</v>
      </c>
      <c r="C635" t="s">
        <v>873</v>
      </c>
      <c r="D635" t="s">
        <v>778</v>
      </c>
      <c r="E635" s="6">
        <v>103.67391304347827</v>
      </c>
      <c r="F635" s="6">
        <v>4.8695652173913047</v>
      </c>
      <c r="G635" s="6">
        <v>0.64130434782608692</v>
      </c>
      <c r="H635" s="6">
        <v>0.62978260869565228</v>
      </c>
      <c r="I635" s="6">
        <v>3.6630434782608696</v>
      </c>
      <c r="J635" s="6">
        <v>0</v>
      </c>
      <c r="K635" s="6">
        <v>5.3913043478260869</v>
      </c>
      <c r="L635" s="6">
        <v>5.0133695652173911</v>
      </c>
      <c r="M635" s="6">
        <v>10.637391304347823</v>
      </c>
      <c r="N635" s="6">
        <v>0</v>
      </c>
      <c r="O635" s="6">
        <f>SUM(NonNurse[[#This Row],[Qualified Social Work Staff Hours]],NonNurse[[#This Row],[Other Social Work Staff Hours]])/NonNurse[[#This Row],[MDS Census]]</f>
        <v>0.10260431956384983</v>
      </c>
      <c r="P635" s="6">
        <v>0</v>
      </c>
      <c r="Q635" s="6">
        <v>9.5931521739130456</v>
      </c>
      <c r="R635" s="6">
        <f>SUM(NonNurse[[#This Row],[Qualified Activities Professional Hours]],NonNurse[[#This Row],[Other Activities Professional Hours]])/NonNurse[[#This Row],[MDS Census]]</f>
        <v>9.2531977353742939E-2</v>
      </c>
      <c r="S635" s="6">
        <v>5.2565217391304335</v>
      </c>
      <c r="T635" s="6">
        <v>9.6971739130434784</v>
      </c>
      <c r="U635" s="6">
        <v>0</v>
      </c>
      <c r="V635" s="6">
        <f>SUM(NonNurse[[#This Row],[Occupational Therapist Hours]],NonNurse[[#This Row],[OT Assistant Hours]],NonNurse[[#This Row],[OT Aide Hours]])/NonNurse[[#This Row],[MDS Census]]</f>
        <v>0.14423778569930804</v>
      </c>
      <c r="W635" s="6">
        <v>5.2654347826086969</v>
      </c>
      <c r="X635" s="6">
        <v>8.8113043478260877</v>
      </c>
      <c r="Y635" s="6">
        <v>0</v>
      </c>
      <c r="Z635" s="6">
        <f>SUM(NonNurse[[#This Row],[Physical Therapist (PT) Hours]],NonNurse[[#This Row],[PT Assistant Hours]],NonNurse[[#This Row],[PT Aide Hours]])/NonNurse[[#This Row],[MDS Census]]</f>
        <v>0.13577898930593418</v>
      </c>
      <c r="AA635" s="6">
        <v>0</v>
      </c>
      <c r="AB635" s="6">
        <v>4.9021739130434785</v>
      </c>
      <c r="AC635" s="6">
        <v>0</v>
      </c>
      <c r="AD635" s="6">
        <v>0</v>
      </c>
      <c r="AE635" s="6">
        <v>0</v>
      </c>
      <c r="AF635" s="6">
        <v>0</v>
      </c>
      <c r="AG635" s="6">
        <v>0</v>
      </c>
      <c r="AH635" s="1">
        <v>395332</v>
      </c>
      <c r="AI635">
        <v>3</v>
      </c>
    </row>
    <row r="636" spans="1:35" x14ac:dyDescent="0.25">
      <c r="A636" t="s">
        <v>721</v>
      </c>
      <c r="B636" t="s">
        <v>576</v>
      </c>
      <c r="C636" t="s">
        <v>1107</v>
      </c>
      <c r="D636" t="s">
        <v>752</v>
      </c>
      <c r="E636" s="6">
        <v>61.467391304347828</v>
      </c>
      <c r="F636" s="6">
        <v>0</v>
      </c>
      <c r="G636" s="6">
        <v>0</v>
      </c>
      <c r="H636" s="6">
        <v>0</v>
      </c>
      <c r="I636" s="6">
        <v>5.2934782608695654</v>
      </c>
      <c r="J636" s="6">
        <v>0</v>
      </c>
      <c r="K636" s="6">
        <v>0</v>
      </c>
      <c r="L636" s="6">
        <v>8.25543478260869</v>
      </c>
      <c r="M636" s="6">
        <v>0</v>
      </c>
      <c r="N636" s="6">
        <v>0</v>
      </c>
      <c r="O636" s="6">
        <f>SUM(NonNurse[[#This Row],[Qualified Social Work Staff Hours]],NonNurse[[#This Row],[Other Social Work Staff Hours]])/NonNurse[[#This Row],[MDS Census]]</f>
        <v>0</v>
      </c>
      <c r="P636" s="6">
        <v>4.1739130434782608</v>
      </c>
      <c r="Q636" s="6">
        <v>15.016304347826088</v>
      </c>
      <c r="R636" s="6">
        <f>SUM(NonNurse[[#This Row],[Qualified Activities Professional Hours]],NonNurse[[#This Row],[Other Activities Professional Hours]])/NonNurse[[#This Row],[MDS Census]]</f>
        <v>0.31220159151193633</v>
      </c>
      <c r="S636" s="6">
        <v>4.3702173913043483</v>
      </c>
      <c r="T636" s="6">
        <v>3.2428260869565229</v>
      </c>
      <c r="U636" s="6">
        <v>0</v>
      </c>
      <c r="V636" s="6">
        <f>SUM(NonNurse[[#This Row],[Occupational Therapist Hours]],NonNurse[[#This Row],[OT Assistant Hours]],NonNurse[[#This Row],[OT Aide Hours]])/NonNurse[[#This Row],[MDS Census]]</f>
        <v>0.12385499557913353</v>
      </c>
      <c r="W636" s="6">
        <v>5.4167391304347827</v>
      </c>
      <c r="X636" s="6">
        <v>6.7286956521739114</v>
      </c>
      <c r="Y636" s="6">
        <v>0</v>
      </c>
      <c r="Z636" s="6">
        <f>SUM(NonNurse[[#This Row],[Physical Therapist (PT) Hours]],NonNurse[[#This Row],[PT Assistant Hours]],NonNurse[[#This Row],[PT Aide Hours]])/NonNurse[[#This Row],[MDS Census]]</f>
        <v>0.1975915119363395</v>
      </c>
      <c r="AA636" s="6">
        <v>0</v>
      </c>
      <c r="AB636" s="6">
        <v>0</v>
      </c>
      <c r="AC636" s="6">
        <v>0</v>
      </c>
      <c r="AD636" s="6">
        <v>0</v>
      </c>
      <c r="AE636" s="6">
        <v>0</v>
      </c>
      <c r="AF636" s="6">
        <v>0</v>
      </c>
      <c r="AG636" s="6">
        <v>1.6304347826086956</v>
      </c>
      <c r="AH636" s="1">
        <v>395936</v>
      </c>
      <c r="AI636">
        <v>3</v>
      </c>
    </row>
    <row r="637" spans="1:35" x14ac:dyDescent="0.25">
      <c r="A637" t="s">
        <v>721</v>
      </c>
      <c r="B637" t="s">
        <v>403</v>
      </c>
      <c r="C637" t="s">
        <v>1052</v>
      </c>
      <c r="D637" t="s">
        <v>746</v>
      </c>
      <c r="E637" s="6">
        <v>102.1195652173913</v>
      </c>
      <c r="F637" s="6">
        <v>4.8695652173913047</v>
      </c>
      <c r="G637" s="6">
        <v>0.98641304347826086</v>
      </c>
      <c r="H637" s="6">
        <v>0.70108695652173914</v>
      </c>
      <c r="I637" s="6">
        <v>2.6956521739130435</v>
      </c>
      <c r="J637" s="6">
        <v>0</v>
      </c>
      <c r="K637" s="6">
        <v>0</v>
      </c>
      <c r="L637" s="6">
        <v>11.140108695652172</v>
      </c>
      <c r="M637" s="6">
        <v>5.3913043478260869</v>
      </c>
      <c r="N637" s="6">
        <v>2.6086956521739131</v>
      </c>
      <c r="O637" s="6">
        <f>SUM(NonNurse[[#This Row],[Qualified Social Work Staff Hours]],NonNurse[[#This Row],[Other Social Work Staff Hours]])/NonNurse[[#This Row],[MDS Census]]</f>
        <v>7.8339542309739232E-2</v>
      </c>
      <c r="P637" s="6">
        <v>4.8695652173913047</v>
      </c>
      <c r="Q637" s="6">
        <v>15.630434782608695</v>
      </c>
      <c r="R637" s="6">
        <f>SUM(NonNurse[[#This Row],[Qualified Activities Professional Hours]],NonNurse[[#This Row],[Other Activities Professional Hours]])/NonNurse[[#This Row],[MDS Census]]</f>
        <v>0.20074507716870676</v>
      </c>
      <c r="S637" s="6">
        <v>9.4546739130434769</v>
      </c>
      <c r="T637" s="6">
        <v>8.3101086956521737</v>
      </c>
      <c r="U637" s="6">
        <v>0</v>
      </c>
      <c r="V637" s="6">
        <f>SUM(NonNurse[[#This Row],[Occupational Therapist Hours]],NonNurse[[#This Row],[OT Assistant Hours]],NonNurse[[#This Row],[OT Aide Hours]])/NonNurse[[#This Row],[MDS Census]]</f>
        <v>0.17396061734965407</v>
      </c>
      <c r="W637" s="6">
        <v>6.6108695652173903</v>
      </c>
      <c r="X637" s="6">
        <v>9.8991304347826095</v>
      </c>
      <c r="Y637" s="6">
        <v>0</v>
      </c>
      <c r="Z637" s="6">
        <f>SUM(NonNurse[[#This Row],[Physical Therapist (PT) Hours]],NonNurse[[#This Row],[PT Assistant Hours]],NonNurse[[#This Row],[PT Aide Hours]])/NonNurse[[#This Row],[MDS Census]]</f>
        <v>0.16167323044172432</v>
      </c>
      <c r="AA637" s="6">
        <v>0</v>
      </c>
      <c r="AB637" s="6">
        <v>0</v>
      </c>
      <c r="AC637" s="6">
        <v>0</v>
      </c>
      <c r="AD637" s="6">
        <v>0</v>
      </c>
      <c r="AE637" s="6">
        <v>0</v>
      </c>
      <c r="AF637" s="6">
        <v>0</v>
      </c>
      <c r="AG637" s="6">
        <v>0</v>
      </c>
      <c r="AH637" s="1">
        <v>395675</v>
      </c>
      <c r="AI637">
        <v>3</v>
      </c>
    </row>
    <row r="638" spans="1:35" x14ac:dyDescent="0.25">
      <c r="A638" t="s">
        <v>721</v>
      </c>
      <c r="B638" t="s">
        <v>257</v>
      </c>
      <c r="C638" t="s">
        <v>1015</v>
      </c>
      <c r="D638" t="s">
        <v>760</v>
      </c>
      <c r="E638" s="6">
        <v>167.06521739130434</v>
      </c>
      <c r="F638" s="6">
        <v>8.4347826086956523</v>
      </c>
      <c r="G638" s="6">
        <v>0.36684782608695654</v>
      </c>
      <c r="H638" s="6">
        <v>0.56521739130434778</v>
      </c>
      <c r="I638" s="6">
        <v>4.6956521739130439</v>
      </c>
      <c r="J638" s="6">
        <v>0.41304347826086957</v>
      </c>
      <c r="K638" s="6">
        <v>0.98641304347826086</v>
      </c>
      <c r="L638" s="6">
        <v>9.3039130434782606</v>
      </c>
      <c r="M638" s="6">
        <v>8.695652173913043</v>
      </c>
      <c r="N638" s="6">
        <v>2.5842391304347827</v>
      </c>
      <c r="O638" s="6">
        <f>SUM(NonNurse[[#This Row],[Qualified Social Work Staff Hours]],NonNurse[[#This Row],[Other Social Work Staff Hours]])/NonNurse[[#This Row],[MDS Census]]</f>
        <v>6.7517891997397536E-2</v>
      </c>
      <c r="P638" s="6">
        <v>5.0869565217391308</v>
      </c>
      <c r="Q638" s="6">
        <v>8.7798913043478262</v>
      </c>
      <c r="R638" s="6">
        <f>SUM(NonNurse[[#This Row],[Qualified Activities Professional Hours]],NonNurse[[#This Row],[Other Activities Professional Hours]])/NonNurse[[#This Row],[MDS Census]]</f>
        <v>8.3002602472348738E-2</v>
      </c>
      <c r="S638" s="6">
        <v>17.431630434782608</v>
      </c>
      <c r="T638" s="6">
        <v>15.150978260869566</v>
      </c>
      <c r="U638" s="6">
        <v>0</v>
      </c>
      <c r="V638" s="6">
        <f>SUM(NonNurse[[#This Row],[Occupational Therapist Hours]],NonNurse[[#This Row],[OT Assistant Hours]],NonNurse[[#This Row],[OT Aide Hours]])/NonNurse[[#This Row],[MDS Census]]</f>
        <v>0.19502927781392324</v>
      </c>
      <c r="W638" s="6">
        <v>6.759999999999998</v>
      </c>
      <c r="X638" s="6">
        <v>16.820000000000011</v>
      </c>
      <c r="Y638" s="6">
        <v>0</v>
      </c>
      <c r="Z638" s="6">
        <f>SUM(NonNurse[[#This Row],[Physical Therapist (PT) Hours]],NonNurse[[#This Row],[PT Assistant Hours]],NonNurse[[#This Row],[PT Aide Hours]])/NonNurse[[#This Row],[MDS Census]]</f>
        <v>0.14114248536109308</v>
      </c>
      <c r="AA638" s="6">
        <v>0</v>
      </c>
      <c r="AB638" s="6">
        <v>0</v>
      </c>
      <c r="AC638" s="6">
        <v>0</v>
      </c>
      <c r="AD638" s="6">
        <v>0</v>
      </c>
      <c r="AE638" s="6">
        <v>0</v>
      </c>
      <c r="AF638" s="6">
        <v>0</v>
      </c>
      <c r="AG638" s="6">
        <v>0</v>
      </c>
      <c r="AH638" s="1">
        <v>395464</v>
      </c>
      <c r="AI638">
        <v>3</v>
      </c>
    </row>
    <row r="639" spans="1:35" x14ac:dyDescent="0.25">
      <c r="A639" t="s">
        <v>721</v>
      </c>
      <c r="B639" t="s">
        <v>140</v>
      </c>
      <c r="C639" t="s">
        <v>882</v>
      </c>
      <c r="D639" t="s">
        <v>745</v>
      </c>
      <c r="E639" s="6">
        <v>155.43478260869566</v>
      </c>
      <c r="F639" s="6">
        <v>125.66847826086959</v>
      </c>
      <c r="G639" s="6">
        <v>0.30434782608695654</v>
      </c>
      <c r="H639" s="6">
        <v>0</v>
      </c>
      <c r="I639" s="6">
        <v>5.1304347826086953</v>
      </c>
      <c r="J639" s="6">
        <v>0</v>
      </c>
      <c r="K639" s="6">
        <v>0</v>
      </c>
      <c r="L639" s="6">
        <v>6.1158695652173911</v>
      </c>
      <c r="M639" s="6">
        <v>10.753260869565217</v>
      </c>
      <c r="N639" s="6">
        <v>5.1304347826086953</v>
      </c>
      <c r="O639" s="6">
        <f>SUM(NonNurse[[#This Row],[Qualified Social Work Staff Hours]],NonNurse[[#This Row],[Other Social Work Staff Hours]])/NonNurse[[#This Row],[MDS Census]]</f>
        <v>0.10218881118881118</v>
      </c>
      <c r="P639" s="6">
        <v>5.1304347826086953</v>
      </c>
      <c r="Q639" s="6">
        <v>17.366847826086953</v>
      </c>
      <c r="R639" s="6">
        <f>SUM(NonNurse[[#This Row],[Qualified Activities Professional Hours]],NonNurse[[#This Row],[Other Activities Professional Hours]])/NonNurse[[#This Row],[MDS Census]]</f>
        <v>0.14473776223776222</v>
      </c>
      <c r="S639" s="6">
        <v>5.6222826086956523</v>
      </c>
      <c r="T639" s="6">
        <v>15.678478260869566</v>
      </c>
      <c r="U639" s="6">
        <v>0</v>
      </c>
      <c r="V639" s="6">
        <f>SUM(NonNurse[[#This Row],[Occupational Therapist Hours]],NonNurse[[#This Row],[OT Assistant Hours]],NonNurse[[#This Row],[OT Aide Hours]])/NonNurse[[#This Row],[MDS Census]]</f>
        <v>0.13703986013986014</v>
      </c>
      <c r="W639" s="6">
        <v>4.851413043478261</v>
      </c>
      <c r="X639" s="6">
        <v>14.720978260869565</v>
      </c>
      <c r="Y639" s="6">
        <v>0</v>
      </c>
      <c r="Z639" s="6">
        <f>SUM(NonNurse[[#This Row],[Physical Therapist (PT) Hours]],NonNurse[[#This Row],[PT Assistant Hours]],NonNurse[[#This Row],[PT Aide Hours]])/NonNurse[[#This Row],[MDS Census]]</f>
        <v>0.12592027972027972</v>
      </c>
      <c r="AA639" s="6">
        <v>0</v>
      </c>
      <c r="AB639" s="6">
        <v>0</v>
      </c>
      <c r="AC639" s="6">
        <v>0</v>
      </c>
      <c r="AD639" s="6">
        <v>0</v>
      </c>
      <c r="AE639" s="6">
        <v>0</v>
      </c>
      <c r="AF639" s="6">
        <v>0</v>
      </c>
      <c r="AG639" s="6">
        <v>0</v>
      </c>
      <c r="AH639" s="1">
        <v>395292</v>
      </c>
      <c r="AI639">
        <v>3</v>
      </c>
    </row>
    <row r="640" spans="1:35" x14ac:dyDescent="0.25">
      <c r="A640" t="s">
        <v>721</v>
      </c>
      <c r="B640" t="s">
        <v>433</v>
      </c>
      <c r="C640" t="s">
        <v>881</v>
      </c>
      <c r="D640" t="s">
        <v>774</v>
      </c>
      <c r="E640" s="6">
        <v>111.1304347826087</v>
      </c>
      <c r="F640" s="6">
        <v>0</v>
      </c>
      <c r="G640" s="6">
        <v>0.52173913043478259</v>
      </c>
      <c r="H640" s="6">
        <v>0.77173913043478259</v>
      </c>
      <c r="I640" s="6">
        <v>5.5652173913043477</v>
      </c>
      <c r="J640" s="6">
        <v>0</v>
      </c>
      <c r="K640" s="6">
        <v>0</v>
      </c>
      <c r="L640" s="6">
        <v>5.5516304347826084</v>
      </c>
      <c r="M640" s="6">
        <v>0</v>
      </c>
      <c r="N640" s="6">
        <v>0</v>
      </c>
      <c r="O640" s="6">
        <f>SUM(NonNurse[[#This Row],[Qualified Social Work Staff Hours]],NonNurse[[#This Row],[Other Social Work Staff Hours]])/NonNurse[[#This Row],[MDS Census]]</f>
        <v>0</v>
      </c>
      <c r="P640" s="6">
        <v>0</v>
      </c>
      <c r="Q640" s="6">
        <v>0</v>
      </c>
      <c r="R640" s="6">
        <f>SUM(NonNurse[[#This Row],[Qualified Activities Professional Hours]],NonNurse[[#This Row],[Other Activities Professional Hours]])/NonNurse[[#This Row],[MDS Census]]</f>
        <v>0</v>
      </c>
      <c r="S640" s="6">
        <v>8.1565217391304401</v>
      </c>
      <c r="T640" s="6">
        <v>0</v>
      </c>
      <c r="U640" s="6">
        <v>0</v>
      </c>
      <c r="V640" s="6">
        <f>SUM(NonNurse[[#This Row],[Occupational Therapist Hours]],NonNurse[[#This Row],[OT Assistant Hours]],NonNurse[[#This Row],[OT Aide Hours]])/NonNurse[[#This Row],[MDS Census]]</f>
        <v>7.3395931142410054E-2</v>
      </c>
      <c r="W640" s="6">
        <v>4.3043478260869525</v>
      </c>
      <c r="X640" s="6">
        <v>0</v>
      </c>
      <c r="Y640" s="6">
        <v>0</v>
      </c>
      <c r="Z640" s="6">
        <f>SUM(NonNurse[[#This Row],[Physical Therapist (PT) Hours]],NonNurse[[#This Row],[PT Assistant Hours]],NonNurse[[#This Row],[PT Aide Hours]])/NonNurse[[#This Row],[MDS Census]]</f>
        <v>3.8732394366197145E-2</v>
      </c>
      <c r="AA640" s="6">
        <v>0</v>
      </c>
      <c r="AB640" s="6">
        <v>0</v>
      </c>
      <c r="AC640" s="6">
        <v>0</v>
      </c>
      <c r="AD640" s="6">
        <v>0</v>
      </c>
      <c r="AE640" s="6">
        <v>0</v>
      </c>
      <c r="AF640" s="6">
        <v>0</v>
      </c>
      <c r="AG640" s="6">
        <v>0</v>
      </c>
      <c r="AH640" s="1">
        <v>395715</v>
      </c>
      <c r="AI640">
        <v>3</v>
      </c>
    </row>
    <row r="641" spans="1:35" x14ac:dyDescent="0.25">
      <c r="A641" t="s">
        <v>721</v>
      </c>
      <c r="B641" t="s">
        <v>299</v>
      </c>
      <c r="C641" t="s">
        <v>892</v>
      </c>
      <c r="D641" t="s">
        <v>767</v>
      </c>
      <c r="E641" s="6">
        <v>52.75</v>
      </c>
      <c r="F641" s="6">
        <v>4.2173913043478262</v>
      </c>
      <c r="G641" s="6">
        <v>0.11684782608695653</v>
      </c>
      <c r="H641" s="6">
        <v>0.44021739130434784</v>
      </c>
      <c r="I641" s="6">
        <v>5.0434782608695654</v>
      </c>
      <c r="J641" s="6">
        <v>0</v>
      </c>
      <c r="K641" s="6">
        <v>0</v>
      </c>
      <c r="L641" s="6">
        <v>1</v>
      </c>
      <c r="M641" s="6">
        <v>0</v>
      </c>
      <c r="N641" s="6">
        <v>0</v>
      </c>
      <c r="O641" s="6">
        <f>SUM(NonNurse[[#This Row],[Qualified Social Work Staff Hours]],NonNurse[[#This Row],[Other Social Work Staff Hours]])/NonNurse[[#This Row],[MDS Census]]</f>
        <v>0</v>
      </c>
      <c r="P641" s="6">
        <v>0</v>
      </c>
      <c r="Q641" s="6">
        <v>0</v>
      </c>
      <c r="R641" s="6">
        <f>SUM(NonNurse[[#This Row],[Qualified Activities Professional Hours]],NonNurse[[#This Row],[Other Activities Professional Hours]])/NonNurse[[#This Row],[MDS Census]]</f>
        <v>0</v>
      </c>
      <c r="S641" s="6">
        <v>0.93478260869565222</v>
      </c>
      <c r="T641" s="6">
        <v>0</v>
      </c>
      <c r="U641" s="6">
        <v>0</v>
      </c>
      <c r="V641" s="6">
        <f>SUM(NonNurse[[#This Row],[Occupational Therapist Hours]],NonNurse[[#This Row],[OT Assistant Hours]],NonNurse[[#This Row],[OT Aide Hours]])/NonNurse[[#This Row],[MDS Census]]</f>
        <v>1.7720997321244592E-2</v>
      </c>
      <c r="W641" s="6">
        <v>6.1168478260869561</v>
      </c>
      <c r="X641" s="6">
        <v>0</v>
      </c>
      <c r="Y641" s="6">
        <v>0</v>
      </c>
      <c r="Z641" s="6">
        <f>SUM(NonNurse[[#This Row],[Physical Therapist (PT) Hours]],NonNurse[[#This Row],[PT Assistant Hours]],NonNurse[[#This Row],[PT Aide Hours]])/NonNurse[[#This Row],[MDS Census]]</f>
        <v>0.11595920049453945</v>
      </c>
      <c r="AA641" s="6">
        <v>0</v>
      </c>
      <c r="AB641" s="6">
        <v>0</v>
      </c>
      <c r="AC641" s="6">
        <v>0</v>
      </c>
      <c r="AD641" s="6">
        <v>0</v>
      </c>
      <c r="AE641" s="6">
        <v>0</v>
      </c>
      <c r="AF641" s="6">
        <v>0</v>
      </c>
      <c r="AG641" s="6">
        <v>0</v>
      </c>
      <c r="AH641" s="1">
        <v>395520</v>
      </c>
      <c r="AI641">
        <v>3</v>
      </c>
    </row>
    <row r="642" spans="1:35" x14ac:dyDescent="0.25">
      <c r="A642" t="s">
        <v>721</v>
      </c>
      <c r="B642" t="s">
        <v>286</v>
      </c>
      <c r="C642" t="s">
        <v>1026</v>
      </c>
      <c r="D642" t="s">
        <v>756</v>
      </c>
      <c r="E642" s="6">
        <v>55.902173913043477</v>
      </c>
      <c r="F642" s="6">
        <v>0</v>
      </c>
      <c r="G642" s="6">
        <v>0.25</v>
      </c>
      <c r="H642" s="6">
        <v>0.45652173913043476</v>
      </c>
      <c r="I642" s="6">
        <v>4.8695652173913047</v>
      </c>
      <c r="J642" s="6">
        <v>0</v>
      </c>
      <c r="K642" s="6">
        <v>0</v>
      </c>
      <c r="L642" s="6">
        <v>4.5652173913043477</v>
      </c>
      <c r="M642" s="6">
        <v>0</v>
      </c>
      <c r="N642" s="6">
        <v>0</v>
      </c>
      <c r="O642" s="6">
        <f>SUM(NonNurse[[#This Row],[Qualified Social Work Staff Hours]],NonNurse[[#This Row],[Other Social Work Staff Hours]])/NonNurse[[#This Row],[MDS Census]]</f>
        <v>0</v>
      </c>
      <c r="P642" s="6">
        <v>0</v>
      </c>
      <c r="Q642" s="6">
        <v>0</v>
      </c>
      <c r="R642" s="6">
        <f>SUM(NonNurse[[#This Row],[Qualified Activities Professional Hours]],NonNurse[[#This Row],[Other Activities Professional Hours]])/NonNurse[[#This Row],[MDS Census]]</f>
        <v>0</v>
      </c>
      <c r="S642" s="6">
        <v>5.5434782608695654</v>
      </c>
      <c r="T642" s="6">
        <v>0</v>
      </c>
      <c r="U642" s="6">
        <v>0</v>
      </c>
      <c r="V642" s="6">
        <f>SUM(NonNurse[[#This Row],[Occupational Therapist Hours]],NonNurse[[#This Row],[OT Assistant Hours]],NonNurse[[#This Row],[OT Aide Hours]])/NonNurse[[#This Row],[MDS Census]]</f>
        <v>9.916391211355241E-2</v>
      </c>
      <c r="W642" s="6">
        <v>6.5516304347826084</v>
      </c>
      <c r="X642" s="6">
        <v>0</v>
      </c>
      <c r="Y642" s="6">
        <v>0</v>
      </c>
      <c r="Z642" s="6">
        <f>SUM(NonNurse[[#This Row],[Physical Therapist (PT) Hours]],NonNurse[[#This Row],[PT Assistant Hours]],NonNurse[[#This Row],[PT Aide Hours]])/NonNurse[[#This Row],[MDS Census]]</f>
        <v>0.11719813338518374</v>
      </c>
      <c r="AA642" s="6">
        <v>0</v>
      </c>
      <c r="AB642" s="6">
        <v>0</v>
      </c>
      <c r="AC642" s="6">
        <v>0</v>
      </c>
      <c r="AD642" s="6">
        <v>0</v>
      </c>
      <c r="AE642" s="6">
        <v>0</v>
      </c>
      <c r="AF642" s="6">
        <v>0</v>
      </c>
      <c r="AG642" s="6">
        <v>0</v>
      </c>
      <c r="AH642" s="1">
        <v>395498</v>
      </c>
      <c r="AI642">
        <v>3</v>
      </c>
    </row>
    <row r="643" spans="1:35" x14ac:dyDescent="0.25">
      <c r="A643" t="s">
        <v>721</v>
      </c>
      <c r="B643" t="s">
        <v>221</v>
      </c>
      <c r="C643" t="s">
        <v>881</v>
      </c>
      <c r="D643" t="s">
        <v>774</v>
      </c>
      <c r="E643" s="6">
        <v>97.065217391304344</v>
      </c>
      <c r="F643" s="6">
        <v>0</v>
      </c>
      <c r="G643" s="6">
        <v>0.52173913043478259</v>
      </c>
      <c r="H643" s="6">
        <v>0.79347826086956519</v>
      </c>
      <c r="I643" s="6">
        <v>4.4347826086956523</v>
      </c>
      <c r="J643" s="6">
        <v>0</v>
      </c>
      <c r="K643" s="6">
        <v>0</v>
      </c>
      <c r="L643" s="6">
        <v>3.5516304347826089</v>
      </c>
      <c r="M643" s="6">
        <v>0</v>
      </c>
      <c r="N643" s="6">
        <v>0</v>
      </c>
      <c r="O643" s="6">
        <f>SUM(NonNurse[[#This Row],[Qualified Social Work Staff Hours]],NonNurse[[#This Row],[Other Social Work Staff Hours]])/NonNurse[[#This Row],[MDS Census]]</f>
        <v>0</v>
      </c>
      <c r="P643" s="6">
        <v>0</v>
      </c>
      <c r="Q643" s="6">
        <v>0</v>
      </c>
      <c r="R643" s="6">
        <f>SUM(NonNurse[[#This Row],[Qualified Activities Professional Hours]],NonNurse[[#This Row],[Other Activities Professional Hours]])/NonNurse[[#This Row],[MDS Census]]</f>
        <v>0</v>
      </c>
      <c r="S643" s="6">
        <v>4.5842391304347823</v>
      </c>
      <c r="T643" s="6">
        <v>0</v>
      </c>
      <c r="U643" s="6">
        <v>0</v>
      </c>
      <c r="V643" s="6">
        <f>SUM(NonNurse[[#This Row],[Occupational Therapist Hours]],NonNurse[[#This Row],[OT Assistant Hours]],NonNurse[[#This Row],[OT Aide Hours]])/NonNurse[[#This Row],[MDS Census]]</f>
        <v>4.7228443449048148E-2</v>
      </c>
      <c r="W643" s="6">
        <v>4.4918478260869561</v>
      </c>
      <c r="X643" s="6">
        <v>0</v>
      </c>
      <c r="Y643" s="6">
        <v>0</v>
      </c>
      <c r="Z643" s="6">
        <f>SUM(NonNurse[[#This Row],[Physical Therapist (PT) Hours]],NonNurse[[#This Row],[PT Assistant Hours]],NonNurse[[#This Row],[PT Aide Hours]])/NonNurse[[#This Row],[MDS Census]]</f>
        <v>4.6276595744680848E-2</v>
      </c>
      <c r="AA643" s="6">
        <v>0</v>
      </c>
      <c r="AB643" s="6">
        <v>0</v>
      </c>
      <c r="AC643" s="6">
        <v>0</v>
      </c>
      <c r="AD643" s="6">
        <v>0</v>
      </c>
      <c r="AE643" s="6">
        <v>0</v>
      </c>
      <c r="AF643" s="6">
        <v>0</v>
      </c>
      <c r="AG643" s="6">
        <v>0</v>
      </c>
      <c r="AH643" s="1">
        <v>395413</v>
      </c>
      <c r="AI643">
        <v>3</v>
      </c>
    </row>
    <row r="644" spans="1:35" x14ac:dyDescent="0.25">
      <c r="A644" t="s">
        <v>721</v>
      </c>
      <c r="B644" t="s">
        <v>9</v>
      </c>
      <c r="C644" t="s">
        <v>1044</v>
      </c>
      <c r="D644" t="s">
        <v>777</v>
      </c>
      <c r="E644" s="6">
        <v>138.66197183098592</v>
      </c>
      <c r="F644" s="6">
        <v>7.380281690140845</v>
      </c>
      <c r="G644" s="6">
        <v>0.56338028169014087</v>
      </c>
      <c r="H644" s="6">
        <v>0</v>
      </c>
      <c r="I644" s="6">
        <v>13.507042253521126</v>
      </c>
      <c r="J644" s="6">
        <v>0</v>
      </c>
      <c r="K644" s="6">
        <v>0</v>
      </c>
      <c r="L644" s="6">
        <v>5.1180281690140852</v>
      </c>
      <c r="M644" s="6">
        <v>5.112676056338028</v>
      </c>
      <c r="N644" s="6">
        <v>10.78169014084507</v>
      </c>
      <c r="O644" s="6">
        <f>SUM(NonNurse[[#This Row],[Qualified Social Work Staff Hours]],NonNurse[[#This Row],[Other Social Work Staff Hours]])/NonNurse[[#This Row],[MDS Census]]</f>
        <v>0.11462671406805484</v>
      </c>
      <c r="P644" s="6">
        <v>1.9859154929577465</v>
      </c>
      <c r="Q644" s="6">
        <v>24.739436619718308</v>
      </c>
      <c r="R644" s="6">
        <f>SUM(NonNurse[[#This Row],[Qualified Activities Professional Hours]],NonNurse[[#This Row],[Other Activities Professional Hours]])/NonNurse[[#This Row],[MDS Census]]</f>
        <v>0.19273743016759776</v>
      </c>
      <c r="S644" s="6">
        <v>21.528450704225357</v>
      </c>
      <c r="T644" s="6">
        <v>0</v>
      </c>
      <c r="U644" s="6">
        <v>0</v>
      </c>
      <c r="V644" s="6">
        <f>SUM(NonNurse[[#This Row],[Occupational Therapist Hours]],NonNurse[[#This Row],[OT Assistant Hours]],NonNurse[[#This Row],[OT Aide Hours]])/NonNurse[[#This Row],[MDS Census]]</f>
        <v>0.15525850685627224</v>
      </c>
      <c r="W644" s="6">
        <v>20.343239436619722</v>
      </c>
      <c r="X644" s="6">
        <v>9.1830985915492924</v>
      </c>
      <c r="Y644" s="6">
        <v>0</v>
      </c>
      <c r="Z644" s="6">
        <f>SUM(NonNurse[[#This Row],[Physical Therapist (PT) Hours]],NonNurse[[#This Row],[PT Assistant Hours]],NonNurse[[#This Row],[PT Aide Hours]])/NonNurse[[#This Row],[MDS Census]]</f>
        <v>0.212937531742001</v>
      </c>
      <c r="AA644" s="6">
        <v>0</v>
      </c>
      <c r="AB644" s="6">
        <v>0</v>
      </c>
      <c r="AC644" s="6">
        <v>0</v>
      </c>
      <c r="AD644" s="6">
        <v>0</v>
      </c>
      <c r="AE644" s="6">
        <v>0</v>
      </c>
      <c r="AF644" s="6">
        <v>0</v>
      </c>
      <c r="AG644" s="6">
        <v>0</v>
      </c>
      <c r="AH644" s="1">
        <v>395602</v>
      </c>
      <c r="AI644">
        <v>3</v>
      </c>
    </row>
    <row r="645" spans="1:35" x14ac:dyDescent="0.25">
      <c r="A645" t="s">
        <v>721</v>
      </c>
      <c r="B645" t="s">
        <v>368</v>
      </c>
      <c r="C645" t="s">
        <v>1045</v>
      </c>
      <c r="D645" t="s">
        <v>768</v>
      </c>
      <c r="E645" s="6">
        <v>102.10869565217391</v>
      </c>
      <c r="F645" s="6">
        <v>10.956521739130435</v>
      </c>
      <c r="G645" s="6">
        <v>0.2739130434782609</v>
      </c>
      <c r="H645" s="6">
        <v>0.61521739130434794</v>
      </c>
      <c r="I645" s="6">
        <v>5.4239130434782608</v>
      </c>
      <c r="J645" s="6">
        <v>0</v>
      </c>
      <c r="K645" s="6">
        <v>0</v>
      </c>
      <c r="L645" s="6">
        <v>9.2608695652173907</v>
      </c>
      <c r="M645" s="6">
        <v>5.1304347826086953</v>
      </c>
      <c r="N645" s="6">
        <v>5.6711956521739131</v>
      </c>
      <c r="O645" s="6">
        <f>SUM(NonNurse[[#This Row],[Qualified Social Work Staff Hours]],NonNurse[[#This Row],[Other Social Work Staff Hours]])/NonNurse[[#This Row],[MDS Census]]</f>
        <v>0.10578560783478817</v>
      </c>
      <c r="P645" s="6">
        <v>0</v>
      </c>
      <c r="Q645" s="6">
        <v>0</v>
      </c>
      <c r="R645" s="6">
        <f>SUM(NonNurse[[#This Row],[Qualified Activities Professional Hours]],NonNurse[[#This Row],[Other Activities Professional Hours]])/NonNurse[[#This Row],[MDS Census]]</f>
        <v>0</v>
      </c>
      <c r="S645" s="6">
        <v>19.052282608695659</v>
      </c>
      <c r="T645" s="6">
        <v>12.432173913043476</v>
      </c>
      <c r="U645" s="6">
        <v>0</v>
      </c>
      <c r="V645" s="6">
        <f>SUM(NonNurse[[#This Row],[Occupational Therapist Hours]],NonNurse[[#This Row],[OT Assistant Hours]],NonNurse[[#This Row],[OT Aide Hours]])/NonNurse[[#This Row],[MDS Census]]</f>
        <v>0.30834255908026403</v>
      </c>
      <c r="W645" s="6">
        <v>15.083152173913042</v>
      </c>
      <c r="X645" s="6">
        <v>13.449347826086955</v>
      </c>
      <c r="Y645" s="6">
        <v>0</v>
      </c>
      <c r="Z645" s="6">
        <f>SUM(NonNurse[[#This Row],[Physical Therapist (PT) Hours]],NonNurse[[#This Row],[PT Assistant Hours]],NonNurse[[#This Row],[PT Aide Hours]])/NonNurse[[#This Row],[MDS Census]]</f>
        <v>0.27943261656376411</v>
      </c>
      <c r="AA645" s="6">
        <v>0</v>
      </c>
      <c r="AB645" s="6">
        <v>0</v>
      </c>
      <c r="AC645" s="6">
        <v>0</v>
      </c>
      <c r="AD645" s="6">
        <v>0</v>
      </c>
      <c r="AE645" s="6">
        <v>0</v>
      </c>
      <c r="AF645" s="6">
        <v>0</v>
      </c>
      <c r="AG645" s="6">
        <v>0</v>
      </c>
      <c r="AH645" s="1">
        <v>395620</v>
      </c>
      <c r="AI645">
        <v>3</v>
      </c>
    </row>
    <row r="646" spans="1:35" x14ac:dyDescent="0.25">
      <c r="A646" t="s">
        <v>721</v>
      </c>
      <c r="B646" t="s">
        <v>123</v>
      </c>
      <c r="C646" t="s">
        <v>909</v>
      </c>
      <c r="D646" t="s">
        <v>763</v>
      </c>
      <c r="E646" s="6">
        <v>70.826086956521735</v>
      </c>
      <c r="F646" s="6">
        <v>5.0434782608695654</v>
      </c>
      <c r="G646" s="6">
        <v>0</v>
      </c>
      <c r="H646" s="6">
        <v>0.41630434782608694</v>
      </c>
      <c r="I646" s="6">
        <v>2.4673913043478262</v>
      </c>
      <c r="J646" s="6">
        <v>0</v>
      </c>
      <c r="K646" s="6">
        <v>0</v>
      </c>
      <c r="L646" s="6">
        <v>9.2755434782608717</v>
      </c>
      <c r="M646" s="6">
        <v>4.9266304347826084</v>
      </c>
      <c r="N646" s="6">
        <v>0</v>
      </c>
      <c r="O646" s="6">
        <f>SUM(NonNurse[[#This Row],[Qualified Social Work Staff Hours]],NonNurse[[#This Row],[Other Social Work Staff Hours]])/NonNurse[[#This Row],[MDS Census]]</f>
        <v>6.9559545733578879E-2</v>
      </c>
      <c r="P646" s="6">
        <v>5.1820652173913047</v>
      </c>
      <c r="Q646" s="6">
        <v>0.44021739130434784</v>
      </c>
      <c r="R646" s="6">
        <f>SUM(NonNurse[[#This Row],[Qualified Activities Professional Hours]],NonNurse[[#This Row],[Other Activities Professional Hours]])/NonNurse[[#This Row],[MDS Census]]</f>
        <v>7.9381522406384297E-2</v>
      </c>
      <c r="S646" s="6">
        <v>4.4573913043478255</v>
      </c>
      <c r="T646" s="6">
        <v>5.9909782608695661</v>
      </c>
      <c r="U646" s="6">
        <v>0</v>
      </c>
      <c r="V646" s="6">
        <f>SUM(NonNurse[[#This Row],[Occupational Therapist Hours]],NonNurse[[#This Row],[OT Assistant Hours]],NonNurse[[#This Row],[OT Aide Hours]])/NonNurse[[#This Row],[MDS Census]]</f>
        <v>0.14752148557397177</v>
      </c>
      <c r="W646" s="6">
        <v>3.6467391304347827</v>
      </c>
      <c r="X646" s="6">
        <v>5.6984782608695648</v>
      </c>
      <c r="Y646" s="6">
        <v>0</v>
      </c>
      <c r="Z646" s="6">
        <f>SUM(NonNurse[[#This Row],[Physical Therapist (PT) Hours]],NonNurse[[#This Row],[PT Assistant Hours]],NonNurse[[#This Row],[PT Aide Hours]])/NonNurse[[#This Row],[MDS Census]]</f>
        <v>0.13194597912829956</v>
      </c>
      <c r="AA646" s="6">
        <v>0</v>
      </c>
      <c r="AB646" s="6">
        <v>0</v>
      </c>
      <c r="AC646" s="6">
        <v>0</v>
      </c>
      <c r="AD646" s="6">
        <v>0</v>
      </c>
      <c r="AE646" s="6">
        <v>0</v>
      </c>
      <c r="AF646" s="6">
        <v>0</v>
      </c>
      <c r="AG646" s="6">
        <v>0</v>
      </c>
      <c r="AH646" s="1">
        <v>395262</v>
      </c>
      <c r="AI646">
        <v>3</v>
      </c>
    </row>
    <row r="647" spans="1:35" x14ac:dyDescent="0.25">
      <c r="A647" t="s">
        <v>721</v>
      </c>
      <c r="B647" t="s">
        <v>82</v>
      </c>
      <c r="C647" t="s">
        <v>932</v>
      </c>
      <c r="D647" t="s">
        <v>756</v>
      </c>
      <c r="E647" s="6">
        <v>104.27173913043478</v>
      </c>
      <c r="F647" s="6">
        <v>5.5652173913043477</v>
      </c>
      <c r="G647" s="6">
        <v>0</v>
      </c>
      <c r="H647" s="6">
        <v>0</v>
      </c>
      <c r="I647" s="6">
        <v>0</v>
      </c>
      <c r="J647" s="6">
        <v>0</v>
      </c>
      <c r="K647" s="6">
        <v>0</v>
      </c>
      <c r="L647" s="6">
        <v>4.763586956521741</v>
      </c>
      <c r="M647" s="6">
        <v>3.9130434782608696</v>
      </c>
      <c r="N647" s="6">
        <v>3.3021739130434788</v>
      </c>
      <c r="O647" s="6">
        <f>SUM(NonNurse[[#This Row],[Qualified Social Work Staff Hours]],NonNurse[[#This Row],[Other Social Work Staff Hours]])/NonNurse[[#This Row],[MDS Census]]</f>
        <v>6.9196288960700514E-2</v>
      </c>
      <c r="P647" s="6">
        <v>5.3043478260869561</v>
      </c>
      <c r="Q647" s="6">
        <v>8.9315217391304316</v>
      </c>
      <c r="R647" s="6">
        <f>SUM(NonNurse[[#This Row],[Qualified Activities Professional Hours]],NonNurse[[#This Row],[Other Activities Professional Hours]])/NonNurse[[#This Row],[MDS Census]]</f>
        <v>0.1365266340039612</v>
      </c>
      <c r="S647" s="6">
        <v>10.18967391304348</v>
      </c>
      <c r="T647" s="6">
        <v>8.2402173913043502</v>
      </c>
      <c r="U647" s="6">
        <v>0</v>
      </c>
      <c r="V647" s="6">
        <f>SUM(NonNurse[[#This Row],[Occupational Therapist Hours]],NonNurse[[#This Row],[OT Assistant Hours]],NonNurse[[#This Row],[OT Aide Hours]])/NonNurse[[#This Row],[MDS Census]]</f>
        <v>0.1767486709058689</v>
      </c>
      <c r="W647" s="6">
        <v>5.3283695652173915</v>
      </c>
      <c r="X647" s="6">
        <v>9.9772826086956528</v>
      </c>
      <c r="Y647" s="6">
        <v>0</v>
      </c>
      <c r="Z647" s="6">
        <f>SUM(NonNurse[[#This Row],[Physical Therapist (PT) Hours]],NonNurse[[#This Row],[PT Assistant Hours]],NonNurse[[#This Row],[PT Aide Hours]])/NonNurse[[#This Row],[MDS Census]]</f>
        <v>0.14678619826957157</v>
      </c>
      <c r="AA647" s="6">
        <v>0</v>
      </c>
      <c r="AB647" s="6">
        <v>0</v>
      </c>
      <c r="AC647" s="6">
        <v>0</v>
      </c>
      <c r="AD647" s="6">
        <v>0</v>
      </c>
      <c r="AE647" s="6">
        <v>0</v>
      </c>
      <c r="AF647" s="6">
        <v>0</v>
      </c>
      <c r="AG647" s="6">
        <v>0</v>
      </c>
      <c r="AH647" s="1">
        <v>395173</v>
      </c>
      <c r="AI647">
        <v>3</v>
      </c>
    </row>
    <row r="648" spans="1:35" x14ac:dyDescent="0.25">
      <c r="A648" t="s">
        <v>721</v>
      </c>
      <c r="B648" t="s">
        <v>603</v>
      </c>
      <c r="C648" t="s">
        <v>963</v>
      </c>
      <c r="D648" t="s">
        <v>785</v>
      </c>
      <c r="E648" s="6">
        <v>46.630434782608695</v>
      </c>
      <c r="F648" s="6">
        <v>3.5652173913043477</v>
      </c>
      <c r="G648" s="6">
        <v>1.3043478260869565</v>
      </c>
      <c r="H648" s="6">
        <v>0</v>
      </c>
      <c r="I648" s="6">
        <v>3.3043478260869565</v>
      </c>
      <c r="J648" s="6">
        <v>0</v>
      </c>
      <c r="K648" s="6">
        <v>0</v>
      </c>
      <c r="L648" s="6">
        <v>4.0802173913043465</v>
      </c>
      <c r="M648" s="6">
        <v>3.1630434782608696</v>
      </c>
      <c r="N648" s="6">
        <v>0</v>
      </c>
      <c r="O648" s="6">
        <f>SUM(NonNurse[[#This Row],[Qualified Social Work Staff Hours]],NonNurse[[#This Row],[Other Social Work Staff Hours]])/NonNurse[[#This Row],[MDS Census]]</f>
        <v>6.7832167832167833E-2</v>
      </c>
      <c r="P648" s="6">
        <v>4.3913043478260869</v>
      </c>
      <c r="Q648" s="6">
        <v>11.073369565217391</v>
      </c>
      <c r="R648" s="6">
        <f>SUM(NonNurse[[#This Row],[Qualified Activities Professional Hours]],NonNurse[[#This Row],[Other Activities Professional Hours]])/NonNurse[[#This Row],[MDS Census]]</f>
        <v>0.33164335664335659</v>
      </c>
      <c r="S648" s="6">
        <v>5.1611956521739124</v>
      </c>
      <c r="T648" s="6">
        <v>11.973369565217391</v>
      </c>
      <c r="U648" s="6">
        <v>0</v>
      </c>
      <c r="V648" s="6">
        <f>SUM(NonNurse[[#This Row],[Occupational Therapist Hours]],NonNurse[[#This Row],[OT Assistant Hours]],NonNurse[[#This Row],[OT Aide Hours]])/NonNurse[[#This Row],[MDS Census]]</f>
        <v>0.36745454545454548</v>
      </c>
      <c r="W648" s="6">
        <v>1.5944565217391304</v>
      </c>
      <c r="X648" s="6">
        <v>6.9823913043478285</v>
      </c>
      <c r="Y648" s="6">
        <v>1.576086956521739</v>
      </c>
      <c r="Z648" s="6">
        <f>SUM(NonNurse[[#This Row],[Physical Therapist (PT) Hours]],NonNurse[[#This Row],[PT Assistant Hours]],NonNurse[[#This Row],[PT Aide Hours]])/NonNurse[[#This Row],[MDS Census]]</f>
        <v>0.21773193473193478</v>
      </c>
      <c r="AA648" s="6">
        <v>0</v>
      </c>
      <c r="AB648" s="6">
        <v>0</v>
      </c>
      <c r="AC648" s="6">
        <v>0</v>
      </c>
      <c r="AD648" s="6">
        <v>0</v>
      </c>
      <c r="AE648" s="6">
        <v>0</v>
      </c>
      <c r="AF648" s="6">
        <v>0</v>
      </c>
      <c r="AG648" s="6">
        <v>0</v>
      </c>
      <c r="AH648" s="1">
        <v>396015</v>
      </c>
      <c r="AI648">
        <v>3</v>
      </c>
    </row>
    <row r="649" spans="1:35" x14ac:dyDescent="0.25">
      <c r="A649" t="s">
        <v>721</v>
      </c>
      <c r="B649" t="s">
        <v>238</v>
      </c>
      <c r="C649" t="s">
        <v>849</v>
      </c>
      <c r="D649" t="s">
        <v>781</v>
      </c>
      <c r="E649" s="6">
        <v>280.61956521739131</v>
      </c>
      <c r="F649" s="6">
        <v>17.260869565217391</v>
      </c>
      <c r="G649" s="6">
        <v>4.5923913043478262</v>
      </c>
      <c r="H649" s="6">
        <v>0</v>
      </c>
      <c r="I649" s="6">
        <v>9.0760869565217384</v>
      </c>
      <c r="J649" s="6">
        <v>0</v>
      </c>
      <c r="K649" s="6">
        <v>5.1086956521739131</v>
      </c>
      <c r="L649" s="6">
        <v>8.7986956521739099</v>
      </c>
      <c r="M649" s="6">
        <v>21.293478260869566</v>
      </c>
      <c r="N649" s="6">
        <v>9.1641304347826047</v>
      </c>
      <c r="O649" s="6">
        <f>SUM(NonNurse[[#This Row],[Qualified Social Work Staff Hours]],NonNurse[[#This Row],[Other Social Work Staff Hours]])/NonNurse[[#This Row],[MDS Census]]</f>
        <v>0.10853701049695935</v>
      </c>
      <c r="P649" s="6">
        <v>24.5</v>
      </c>
      <c r="Q649" s="6">
        <v>54.729347826086972</v>
      </c>
      <c r="R649" s="6">
        <f>SUM(NonNurse[[#This Row],[Qualified Activities Professional Hours]],NonNurse[[#This Row],[Other Activities Professional Hours]])/NonNurse[[#This Row],[MDS Census]]</f>
        <v>0.28233721966146347</v>
      </c>
      <c r="S649" s="6">
        <v>6.7257608695652173</v>
      </c>
      <c r="T649" s="6">
        <v>9.3915217391304342</v>
      </c>
      <c r="U649" s="6">
        <v>0</v>
      </c>
      <c r="V649" s="6">
        <f>SUM(NonNurse[[#This Row],[Occupational Therapist Hours]],NonNurse[[#This Row],[OT Assistant Hours]],NonNurse[[#This Row],[OT Aide Hours]])/NonNurse[[#This Row],[MDS Census]]</f>
        <v>5.7434636092497195E-2</v>
      </c>
      <c r="W649" s="6">
        <v>7.3617391304347848</v>
      </c>
      <c r="X649" s="6">
        <v>12.752065217391305</v>
      </c>
      <c r="Y649" s="6">
        <v>0</v>
      </c>
      <c r="Z649" s="6">
        <f>SUM(NonNurse[[#This Row],[Physical Therapist (PT) Hours]],NonNurse[[#This Row],[PT Assistant Hours]],NonNurse[[#This Row],[PT Aide Hours]])/NonNurse[[#This Row],[MDS Census]]</f>
        <v>7.167641476546463E-2</v>
      </c>
      <c r="AA649" s="6">
        <v>0</v>
      </c>
      <c r="AB649" s="6">
        <v>3.1956521739130435</v>
      </c>
      <c r="AC649" s="6">
        <v>0</v>
      </c>
      <c r="AD649" s="6">
        <v>0</v>
      </c>
      <c r="AE649" s="6">
        <v>29.5</v>
      </c>
      <c r="AF649" s="6">
        <v>0</v>
      </c>
      <c r="AG649" s="6">
        <v>0</v>
      </c>
      <c r="AH649" s="1">
        <v>395435</v>
      </c>
      <c r="AI649">
        <v>3</v>
      </c>
    </row>
    <row r="650" spans="1:35" x14ac:dyDescent="0.25">
      <c r="A650" t="s">
        <v>721</v>
      </c>
      <c r="B650" t="s">
        <v>145</v>
      </c>
      <c r="C650" t="s">
        <v>965</v>
      </c>
      <c r="D650" t="s">
        <v>768</v>
      </c>
      <c r="E650" s="6">
        <v>137.30434782608697</v>
      </c>
      <c r="F650" s="6">
        <v>5.1304347826086953</v>
      </c>
      <c r="G650" s="6">
        <v>0</v>
      </c>
      <c r="H650" s="6">
        <v>0.14130434782608695</v>
      </c>
      <c r="I650" s="6">
        <v>5.2826086956521738</v>
      </c>
      <c r="J650" s="6">
        <v>0</v>
      </c>
      <c r="K650" s="6">
        <v>0</v>
      </c>
      <c r="L650" s="6">
        <v>5.1242391304347832</v>
      </c>
      <c r="M650" s="6">
        <v>5.3043478260869561</v>
      </c>
      <c r="N650" s="6">
        <v>0</v>
      </c>
      <c r="O650" s="6">
        <f>SUM(NonNurse[[#This Row],[Qualified Social Work Staff Hours]],NonNurse[[#This Row],[Other Social Work Staff Hours]])/NonNurse[[#This Row],[MDS Census]]</f>
        <v>3.8632045598480047E-2</v>
      </c>
      <c r="P650" s="6">
        <v>3.9130434782608696</v>
      </c>
      <c r="Q650" s="6">
        <v>9.0771739130434828</v>
      </c>
      <c r="R650" s="6">
        <f>SUM(NonNurse[[#This Row],[Qualified Activities Professional Hours]],NonNurse[[#This Row],[Other Activities Professional Hours]])/NonNurse[[#This Row],[MDS Census]]</f>
        <v>9.4608929702343275E-2</v>
      </c>
      <c r="S650" s="6">
        <v>9.8050000000000015</v>
      </c>
      <c r="T650" s="6">
        <v>18.024347826086956</v>
      </c>
      <c r="U650" s="6">
        <v>0</v>
      </c>
      <c r="V650" s="6">
        <f>SUM(NonNurse[[#This Row],[Occupational Therapist Hours]],NonNurse[[#This Row],[OT Assistant Hours]],NonNurse[[#This Row],[OT Aide Hours]])/NonNurse[[#This Row],[MDS Census]]</f>
        <v>0.20268366054464851</v>
      </c>
      <c r="W650" s="6">
        <v>16.544565217391305</v>
      </c>
      <c r="X650" s="6">
        <v>9.9034782608695622</v>
      </c>
      <c r="Y650" s="6">
        <v>0</v>
      </c>
      <c r="Z650" s="6">
        <f>SUM(NonNurse[[#This Row],[Physical Therapist (PT) Hours]],NonNurse[[#This Row],[PT Assistant Hours]],NonNurse[[#This Row],[PT Aide Hours]])/NonNurse[[#This Row],[MDS Census]]</f>
        <v>0.19262349588347052</v>
      </c>
      <c r="AA650" s="6">
        <v>0</v>
      </c>
      <c r="AB650" s="6">
        <v>0</v>
      </c>
      <c r="AC650" s="6">
        <v>0</v>
      </c>
      <c r="AD650" s="6">
        <v>0</v>
      </c>
      <c r="AE650" s="6">
        <v>1.0869565217391304E-2</v>
      </c>
      <c r="AF650" s="6">
        <v>0</v>
      </c>
      <c r="AG650" s="6">
        <v>0</v>
      </c>
      <c r="AH650" s="1">
        <v>395300</v>
      </c>
      <c r="AI650">
        <v>3</v>
      </c>
    </row>
    <row r="651" spans="1:35" x14ac:dyDescent="0.25">
      <c r="A651" t="s">
        <v>721</v>
      </c>
      <c r="B651" t="s">
        <v>662</v>
      </c>
      <c r="C651" t="s">
        <v>1022</v>
      </c>
      <c r="D651" t="s">
        <v>743</v>
      </c>
      <c r="E651" s="6">
        <v>52.826086956521742</v>
      </c>
      <c r="F651" s="6">
        <v>11.043478260869565</v>
      </c>
      <c r="G651" s="6">
        <v>0.13043478260869565</v>
      </c>
      <c r="H651" s="6">
        <v>0.21467391304347827</v>
      </c>
      <c r="I651" s="6">
        <v>5.5652173913043477</v>
      </c>
      <c r="J651" s="6">
        <v>0</v>
      </c>
      <c r="K651" s="6">
        <v>0</v>
      </c>
      <c r="L651" s="6">
        <v>2.2934782608695654</v>
      </c>
      <c r="M651" s="6">
        <v>0</v>
      </c>
      <c r="N651" s="6">
        <v>5.5489130434782608</v>
      </c>
      <c r="O651" s="6">
        <f>SUM(NonNurse[[#This Row],[Qualified Social Work Staff Hours]],NonNurse[[#This Row],[Other Social Work Staff Hours]])/NonNurse[[#This Row],[MDS Census]]</f>
        <v>0.10504115226337447</v>
      </c>
      <c r="P651" s="6">
        <v>5.9021739130434785</v>
      </c>
      <c r="Q651" s="6">
        <v>4.3994565217391308</v>
      </c>
      <c r="R651" s="6">
        <f>SUM(NonNurse[[#This Row],[Qualified Activities Professional Hours]],NonNurse[[#This Row],[Other Activities Professional Hours]])/NonNurse[[#This Row],[MDS Census]]</f>
        <v>0.19501028806584361</v>
      </c>
      <c r="S651" s="6">
        <v>7.1141304347826084</v>
      </c>
      <c r="T651" s="6">
        <v>8.4646739130434785</v>
      </c>
      <c r="U651" s="6">
        <v>0</v>
      </c>
      <c r="V651" s="6">
        <f>SUM(NonNurse[[#This Row],[Occupational Therapist Hours]],NonNurse[[#This Row],[OT Assistant Hours]],NonNurse[[#This Row],[OT Aide Hours]])/NonNurse[[#This Row],[MDS Census]]</f>
        <v>0.2949074074074074</v>
      </c>
      <c r="W651" s="6">
        <v>5.7065217391304346</v>
      </c>
      <c r="X651" s="6">
        <v>11.855978260869565</v>
      </c>
      <c r="Y651" s="6">
        <v>0</v>
      </c>
      <c r="Z651" s="6">
        <f>SUM(NonNurse[[#This Row],[Physical Therapist (PT) Hours]],NonNurse[[#This Row],[PT Assistant Hours]],NonNurse[[#This Row],[PT Aide Hours]])/NonNurse[[#This Row],[MDS Census]]</f>
        <v>0.33245884773662548</v>
      </c>
      <c r="AA651" s="6">
        <v>0</v>
      </c>
      <c r="AB651" s="6">
        <v>0</v>
      </c>
      <c r="AC651" s="6">
        <v>0</v>
      </c>
      <c r="AD651" s="6">
        <v>0</v>
      </c>
      <c r="AE651" s="6">
        <v>0</v>
      </c>
      <c r="AF651" s="6">
        <v>0</v>
      </c>
      <c r="AG651" s="6">
        <v>0</v>
      </c>
      <c r="AH651" s="1">
        <v>396130</v>
      </c>
      <c r="AI651">
        <v>3</v>
      </c>
    </row>
    <row r="652" spans="1:35" x14ac:dyDescent="0.25">
      <c r="A652" t="s">
        <v>721</v>
      </c>
      <c r="B652" t="s">
        <v>159</v>
      </c>
      <c r="C652" t="s">
        <v>974</v>
      </c>
      <c r="D652" t="s">
        <v>756</v>
      </c>
      <c r="E652" s="6">
        <v>48.619565217391305</v>
      </c>
      <c r="F652" s="6">
        <v>4.8097826086956523</v>
      </c>
      <c r="G652" s="6">
        <v>0.28804347826086957</v>
      </c>
      <c r="H652" s="6">
        <v>0.27173913043478259</v>
      </c>
      <c r="I652" s="6">
        <v>0</v>
      </c>
      <c r="J652" s="6">
        <v>0</v>
      </c>
      <c r="K652" s="6">
        <v>0</v>
      </c>
      <c r="L652" s="6">
        <v>2.6169565217391302</v>
      </c>
      <c r="M652" s="6">
        <v>12.744565217391305</v>
      </c>
      <c r="N652" s="6">
        <v>0</v>
      </c>
      <c r="O652" s="6">
        <f>SUM(NonNurse[[#This Row],[Qualified Social Work Staff Hours]],NonNurse[[#This Row],[Other Social Work Staff Hours]])/NonNurse[[#This Row],[MDS Census]]</f>
        <v>0.26212832550860721</v>
      </c>
      <c r="P652" s="6">
        <v>4.1576086956521738</v>
      </c>
      <c r="Q652" s="6">
        <v>38.739130434782609</v>
      </c>
      <c r="R652" s="6">
        <f>SUM(NonNurse[[#This Row],[Qualified Activities Professional Hours]],NonNurse[[#This Row],[Other Activities Professional Hours]])/NonNurse[[#This Row],[MDS Census]]</f>
        <v>0.88229376257545267</v>
      </c>
      <c r="S652" s="6">
        <v>9.161086956521741</v>
      </c>
      <c r="T652" s="6">
        <v>5.9444565217391316</v>
      </c>
      <c r="U652" s="6">
        <v>0</v>
      </c>
      <c r="V652" s="6">
        <f>SUM(NonNurse[[#This Row],[Occupational Therapist Hours]],NonNurse[[#This Row],[OT Assistant Hours]],NonNurse[[#This Row],[OT Aide Hours]])/NonNurse[[#This Row],[MDS Census]]</f>
        <v>0.31068857589984361</v>
      </c>
      <c r="W652" s="6">
        <v>5.7360869565217385</v>
      </c>
      <c r="X652" s="6">
        <v>12.184782608695652</v>
      </c>
      <c r="Y652" s="6">
        <v>0</v>
      </c>
      <c r="Z652" s="6">
        <f>SUM(NonNurse[[#This Row],[Physical Therapist (PT) Hours]],NonNurse[[#This Row],[PT Assistant Hours]],NonNurse[[#This Row],[PT Aide Hours]])/NonNurse[[#This Row],[MDS Census]]</f>
        <v>0.36859378493181311</v>
      </c>
      <c r="AA652" s="6">
        <v>0</v>
      </c>
      <c r="AB652" s="6">
        <v>0</v>
      </c>
      <c r="AC652" s="6">
        <v>0</v>
      </c>
      <c r="AD652" s="6">
        <v>0</v>
      </c>
      <c r="AE652" s="6">
        <v>0</v>
      </c>
      <c r="AF652" s="6">
        <v>0</v>
      </c>
      <c r="AG652" s="6">
        <v>0</v>
      </c>
      <c r="AH652" s="1">
        <v>395329</v>
      </c>
      <c r="AI652">
        <v>3</v>
      </c>
    </row>
    <row r="653" spans="1:35" x14ac:dyDescent="0.25">
      <c r="A653" t="s">
        <v>721</v>
      </c>
      <c r="B653" t="s">
        <v>612</v>
      </c>
      <c r="C653" t="s">
        <v>1115</v>
      </c>
      <c r="D653" t="s">
        <v>781</v>
      </c>
      <c r="E653" s="6">
        <v>73.652173913043484</v>
      </c>
      <c r="F653" s="6">
        <v>5.8961956521739127</v>
      </c>
      <c r="G653" s="6">
        <v>0</v>
      </c>
      <c r="H653" s="6">
        <v>0</v>
      </c>
      <c r="I653" s="6">
        <v>5.7934782608695654</v>
      </c>
      <c r="J653" s="6">
        <v>0</v>
      </c>
      <c r="K653" s="6">
        <v>0</v>
      </c>
      <c r="L653" s="6">
        <v>8.3714130434782632</v>
      </c>
      <c r="M653" s="6">
        <v>4.7726086956521732</v>
      </c>
      <c r="N653" s="6">
        <v>0</v>
      </c>
      <c r="O653" s="6">
        <f>SUM(NonNurse[[#This Row],[Qualified Social Work Staff Hours]],NonNurse[[#This Row],[Other Social Work Staff Hours]])/NonNurse[[#This Row],[MDS Census]]</f>
        <v>6.4799291617473415E-2</v>
      </c>
      <c r="P653" s="6">
        <v>5.3979347826086954</v>
      </c>
      <c r="Q653" s="6">
        <v>8.1855434782608683</v>
      </c>
      <c r="R653" s="6">
        <f>SUM(NonNurse[[#This Row],[Qualified Activities Professional Hours]],NonNurse[[#This Row],[Other Activities Professional Hours]])/NonNurse[[#This Row],[MDS Census]]</f>
        <v>0.18442739079102713</v>
      </c>
      <c r="S653" s="6">
        <v>4.8573913043478258</v>
      </c>
      <c r="T653" s="6">
        <v>16.827282608695651</v>
      </c>
      <c r="U653" s="6">
        <v>0</v>
      </c>
      <c r="V653" s="6">
        <f>SUM(NonNurse[[#This Row],[Occupational Therapist Hours]],NonNurse[[#This Row],[OT Assistant Hours]],NonNurse[[#This Row],[OT Aide Hours]])/NonNurse[[#This Row],[MDS Census]]</f>
        <v>0.29442001180637539</v>
      </c>
      <c r="W653" s="6">
        <v>3.8774999999999995</v>
      </c>
      <c r="X653" s="6">
        <v>12.526739130434782</v>
      </c>
      <c r="Y653" s="6">
        <v>0</v>
      </c>
      <c r="Z653" s="6">
        <f>SUM(NonNurse[[#This Row],[Physical Therapist (PT) Hours]],NonNurse[[#This Row],[PT Assistant Hours]],NonNurse[[#This Row],[PT Aide Hours]])/NonNurse[[#This Row],[MDS Census]]</f>
        <v>0.22272579693034236</v>
      </c>
      <c r="AA653" s="6">
        <v>0</v>
      </c>
      <c r="AB653" s="6">
        <v>0</v>
      </c>
      <c r="AC653" s="6">
        <v>0</v>
      </c>
      <c r="AD653" s="6">
        <v>0</v>
      </c>
      <c r="AE653" s="6">
        <v>1.0652173913043479</v>
      </c>
      <c r="AF653" s="6">
        <v>0</v>
      </c>
      <c r="AG653" s="6">
        <v>0</v>
      </c>
      <c r="AH653" s="1">
        <v>396056</v>
      </c>
      <c r="AI653">
        <v>3</v>
      </c>
    </row>
    <row r="654" spans="1:35" x14ac:dyDescent="0.25">
      <c r="A654" t="s">
        <v>721</v>
      </c>
      <c r="B654" t="s">
        <v>165</v>
      </c>
      <c r="C654" t="s">
        <v>880</v>
      </c>
      <c r="D654" t="s">
        <v>788</v>
      </c>
      <c r="E654" s="6">
        <v>114.75</v>
      </c>
      <c r="F654" s="6">
        <v>4.6032608695652177</v>
      </c>
      <c r="G654" s="6">
        <v>6.5217391304347824E-2</v>
      </c>
      <c r="H654" s="6">
        <v>0.70652173913043481</v>
      </c>
      <c r="I654" s="6">
        <v>3.6413043478260869</v>
      </c>
      <c r="J654" s="6">
        <v>0</v>
      </c>
      <c r="K654" s="6">
        <v>0</v>
      </c>
      <c r="L654" s="6">
        <v>9.1086956521739122</v>
      </c>
      <c r="M654" s="6">
        <v>5.1630434782608692</v>
      </c>
      <c r="N654" s="6">
        <v>0</v>
      </c>
      <c r="O654" s="6">
        <f>SUM(NonNurse[[#This Row],[Qualified Social Work Staff Hours]],NonNurse[[#This Row],[Other Social Work Staff Hours]])/NonNurse[[#This Row],[MDS Census]]</f>
        <v>4.4993842947807138E-2</v>
      </c>
      <c r="P654" s="6">
        <v>0</v>
      </c>
      <c r="Q654" s="6">
        <v>10.285326086956522</v>
      </c>
      <c r="R654" s="6">
        <f>SUM(NonNurse[[#This Row],[Qualified Activities Professional Hours]],NonNurse[[#This Row],[Other Activities Professional Hours]])/NonNurse[[#This Row],[MDS Census]]</f>
        <v>8.9632471346026338E-2</v>
      </c>
      <c r="S654" s="6">
        <v>8.9559782608695642</v>
      </c>
      <c r="T654" s="6">
        <v>14.210760869565219</v>
      </c>
      <c r="U654" s="6">
        <v>0</v>
      </c>
      <c r="V654" s="6">
        <f>SUM(NonNurse[[#This Row],[Occupational Therapist Hours]],NonNurse[[#This Row],[OT Assistant Hours]],NonNurse[[#This Row],[OT Aide Hours]])/NonNurse[[#This Row],[MDS Census]]</f>
        <v>0.20188879416500902</v>
      </c>
      <c r="W654" s="6">
        <v>4.921195652173914</v>
      </c>
      <c r="X654" s="6">
        <v>19.25315217391304</v>
      </c>
      <c r="Y654" s="6">
        <v>0</v>
      </c>
      <c r="Z654" s="6">
        <f>SUM(NonNurse[[#This Row],[Physical Therapist (PT) Hours]],NonNurse[[#This Row],[PT Assistant Hours]],NonNurse[[#This Row],[PT Aide Hours]])/NonNurse[[#This Row],[MDS Census]]</f>
        <v>0.21066969783082312</v>
      </c>
      <c r="AA654" s="6">
        <v>0</v>
      </c>
      <c r="AB654" s="6">
        <v>0</v>
      </c>
      <c r="AC654" s="6">
        <v>0</v>
      </c>
      <c r="AD654" s="6">
        <v>0</v>
      </c>
      <c r="AE654" s="6">
        <v>0</v>
      </c>
      <c r="AF654" s="6">
        <v>0</v>
      </c>
      <c r="AG654" s="6">
        <v>0</v>
      </c>
      <c r="AH654" s="1">
        <v>395335</v>
      </c>
      <c r="AI654">
        <v>3</v>
      </c>
    </row>
    <row r="655" spans="1:35" x14ac:dyDescent="0.25">
      <c r="A655" t="s">
        <v>721</v>
      </c>
      <c r="B655" t="s">
        <v>405</v>
      </c>
      <c r="C655" t="s">
        <v>853</v>
      </c>
      <c r="D655" t="s">
        <v>793</v>
      </c>
      <c r="E655" s="6">
        <v>98.532608695652172</v>
      </c>
      <c r="F655" s="6">
        <v>5.4211956521739131</v>
      </c>
      <c r="G655" s="6">
        <v>1.3994565217391304</v>
      </c>
      <c r="H655" s="6">
        <v>0</v>
      </c>
      <c r="I655" s="6">
        <v>3.0434782608695654</v>
      </c>
      <c r="J655" s="6">
        <v>0</v>
      </c>
      <c r="K655" s="6">
        <v>0</v>
      </c>
      <c r="L655" s="6">
        <v>4.553260869565217</v>
      </c>
      <c r="M655" s="6">
        <v>0</v>
      </c>
      <c r="N655" s="6">
        <v>9.7853260869565215</v>
      </c>
      <c r="O655" s="6">
        <f>SUM(NonNurse[[#This Row],[Qualified Social Work Staff Hours]],NonNurse[[#This Row],[Other Social Work Staff Hours]])/NonNurse[[#This Row],[MDS Census]]</f>
        <v>9.9310535024820734E-2</v>
      </c>
      <c r="P655" s="6">
        <v>0</v>
      </c>
      <c r="Q655" s="6">
        <v>18.633152173913043</v>
      </c>
      <c r="R655" s="6">
        <f>SUM(NonNurse[[#This Row],[Qualified Activities Professional Hours]],NonNurse[[#This Row],[Other Activities Professional Hours]])/NonNurse[[#This Row],[MDS Census]]</f>
        <v>0.18910645339216767</v>
      </c>
      <c r="S655" s="6">
        <v>4.5580434782608688</v>
      </c>
      <c r="T655" s="6">
        <v>15.673478260869569</v>
      </c>
      <c r="U655" s="6">
        <v>0</v>
      </c>
      <c r="V655" s="6">
        <f>SUM(NonNurse[[#This Row],[Occupational Therapist Hours]],NonNurse[[#This Row],[OT Assistant Hours]],NonNurse[[#This Row],[OT Aide Hours]])/NonNurse[[#This Row],[MDS Census]]</f>
        <v>0.20532818532818534</v>
      </c>
      <c r="W655" s="6">
        <v>5.0851086956521732</v>
      </c>
      <c r="X655" s="6">
        <v>9.7138043478260876</v>
      </c>
      <c r="Y655" s="6">
        <v>0</v>
      </c>
      <c r="Z655" s="6">
        <f>SUM(NonNurse[[#This Row],[Physical Therapist (PT) Hours]],NonNurse[[#This Row],[PT Assistant Hours]],NonNurse[[#This Row],[PT Aide Hours]])/NonNurse[[#This Row],[MDS Census]]</f>
        <v>0.15019305019305021</v>
      </c>
      <c r="AA655" s="6">
        <v>0</v>
      </c>
      <c r="AB655" s="6">
        <v>0</v>
      </c>
      <c r="AC655" s="6">
        <v>0</v>
      </c>
      <c r="AD655" s="6">
        <v>0</v>
      </c>
      <c r="AE655" s="6">
        <v>0</v>
      </c>
      <c r="AF655" s="6">
        <v>0</v>
      </c>
      <c r="AG655" s="6">
        <v>0</v>
      </c>
      <c r="AH655" s="1">
        <v>395678</v>
      </c>
      <c r="AI655">
        <v>3</v>
      </c>
    </row>
    <row r="656" spans="1:35" x14ac:dyDescent="0.25">
      <c r="A656" t="s">
        <v>721</v>
      </c>
      <c r="B656" t="s">
        <v>187</v>
      </c>
      <c r="C656" t="s">
        <v>853</v>
      </c>
      <c r="D656" t="s">
        <v>793</v>
      </c>
      <c r="E656" s="6">
        <v>101.46739130434783</v>
      </c>
      <c r="F656" s="6">
        <v>8.695652173913043</v>
      </c>
      <c r="G656" s="6">
        <v>0</v>
      </c>
      <c r="H656" s="6">
        <v>0</v>
      </c>
      <c r="I656" s="6">
        <v>5.4782608695652177</v>
      </c>
      <c r="J656" s="6">
        <v>0</v>
      </c>
      <c r="K656" s="6">
        <v>0</v>
      </c>
      <c r="L656" s="6">
        <v>0.24347826086956523</v>
      </c>
      <c r="M656" s="6">
        <v>10.334782608695647</v>
      </c>
      <c r="N656" s="6">
        <v>0</v>
      </c>
      <c r="O656" s="6">
        <f>SUM(NonNurse[[#This Row],[Qualified Social Work Staff Hours]],NonNurse[[#This Row],[Other Social Work Staff Hours]])/NonNurse[[#This Row],[MDS Census]]</f>
        <v>0.1018532404927691</v>
      </c>
      <c r="P656" s="6">
        <v>4.7804347826086984</v>
      </c>
      <c r="Q656" s="6">
        <v>13.136956521739117</v>
      </c>
      <c r="R656" s="6">
        <f>SUM(NonNurse[[#This Row],[Qualified Activities Professional Hours]],NonNurse[[#This Row],[Other Activities Professional Hours]])/NonNurse[[#This Row],[MDS Census]]</f>
        <v>0.17658275307980709</v>
      </c>
      <c r="S656" s="6">
        <v>5.434782608695655</v>
      </c>
      <c r="T656" s="6">
        <v>17.474999999999987</v>
      </c>
      <c r="U656" s="6">
        <v>0</v>
      </c>
      <c r="V656" s="6">
        <f>SUM(NonNurse[[#This Row],[Occupational Therapist Hours]],NonNurse[[#This Row],[OT Assistant Hours]],NonNurse[[#This Row],[OT Aide Hours]])/NonNurse[[#This Row],[MDS Census]]</f>
        <v>0.22578468130690937</v>
      </c>
      <c r="W656" s="6">
        <v>5.5206521739130467</v>
      </c>
      <c r="X656" s="6">
        <v>5.0391304347826109</v>
      </c>
      <c r="Y656" s="6">
        <v>0</v>
      </c>
      <c r="Z656" s="6">
        <f>SUM(NonNurse[[#This Row],[Physical Therapist (PT) Hours]],NonNurse[[#This Row],[PT Assistant Hours]],NonNurse[[#This Row],[PT Aide Hours]])/NonNurse[[#This Row],[MDS Census]]</f>
        <v>0.10407070166041783</v>
      </c>
      <c r="AA656" s="6">
        <v>0.15217391304347827</v>
      </c>
      <c r="AB656" s="6">
        <v>0</v>
      </c>
      <c r="AC656" s="6">
        <v>0</v>
      </c>
      <c r="AD656" s="6">
        <v>0</v>
      </c>
      <c r="AE656" s="6">
        <v>0</v>
      </c>
      <c r="AF656" s="6">
        <v>0</v>
      </c>
      <c r="AG656" s="6">
        <v>0</v>
      </c>
      <c r="AH656" s="1">
        <v>395364</v>
      </c>
      <c r="AI656">
        <v>3</v>
      </c>
    </row>
    <row r="657" spans="1:35" x14ac:dyDescent="0.25">
      <c r="A657" t="s">
        <v>721</v>
      </c>
      <c r="B657" t="s">
        <v>208</v>
      </c>
      <c r="C657" t="s">
        <v>853</v>
      </c>
      <c r="D657" t="s">
        <v>793</v>
      </c>
      <c r="E657" s="6">
        <v>87.663043478260875</v>
      </c>
      <c r="F657" s="6">
        <v>1.1304347826086956</v>
      </c>
      <c r="G657" s="6">
        <v>0</v>
      </c>
      <c r="H657" s="6">
        <v>0</v>
      </c>
      <c r="I657" s="6">
        <v>0</v>
      </c>
      <c r="J657" s="6">
        <v>0</v>
      </c>
      <c r="K657" s="6">
        <v>0</v>
      </c>
      <c r="L657" s="6">
        <v>1.8880434782608695</v>
      </c>
      <c r="M657" s="6">
        <v>2.8543478260869568</v>
      </c>
      <c r="N657" s="6">
        <v>0</v>
      </c>
      <c r="O657" s="6">
        <f>SUM(NonNurse[[#This Row],[Qualified Social Work Staff Hours]],NonNurse[[#This Row],[Other Social Work Staff Hours]])/NonNurse[[#This Row],[MDS Census]]</f>
        <v>3.2560446373217609E-2</v>
      </c>
      <c r="P657" s="6">
        <v>4.9565217391304346</v>
      </c>
      <c r="Q657" s="6">
        <v>8.707608695652171</v>
      </c>
      <c r="R657" s="6">
        <f>SUM(NonNurse[[#This Row],[Qualified Activities Professional Hours]],NonNurse[[#This Row],[Other Activities Professional Hours]])/NonNurse[[#This Row],[MDS Census]]</f>
        <v>0.15587104773713573</v>
      </c>
      <c r="S657" s="6">
        <v>10.190217391304342</v>
      </c>
      <c r="T657" s="6">
        <v>7.7489130434782583</v>
      </c>
      <c r="U657" s="6">
        <v>0</v>
      </c>
      <c r="V657" s="6">
        <f>SUM(NonNurse[[#This Row],[Occupational Therapist Hours]],NonNurse[[#This Row],[OT Assistant Hours]],NonNurse[[#This Row],[OT Aide Hours]])/NonNurse[[#This Row],[MDS Census]]</f>
        <v>0.20463732176069427</v>
      </c>
      <c r="W657" s="6">
        <v>5.6434782608695686</v>
      </c>
      <c r="X657" s="6">
        <v>4.3782608695652199</v>
      </c>
      <c r="Y657" s="6">
        <v>0</v>
      </c>
      <c r="Z657" s="6">
        <f>SUM(NonNurse[[#This Row],[Physical Therapist (PT) Hours]],NonNurse[[#This Row],[PT Assistant Hours]],NonNurse[[#This Row],[PT Aide Hours]])/NonNurse[[#This Row],[MDS Census]]</f>
        <v>0.11432114073155616</v>
      </c>
      <c r="AA657" s="6">
        <v>8.6956521739130432E-2</v>
      </c>
      <c r="AB657" s="6">
        <v>0</v>
      </c>
      <c r="AC657" s="6">
        <v>0</v>
      </c>
      <c r="AD657" s="6">
        <v>0</v>
      </c>
      <c r="AE657" s="6">
        <v>0</v>
      </c>
      <c r="AF657" s="6">
        <v>0</v>
      </c>
      <c r="AG657" s="6">
        <v>0</v>
      </c>
      <c r="AH657" s="1">
        <v>395396</v>
      </c>
      <c r="AI657">
        <v>3</v>
      </c>
    </row>
    <row r="658" spans="1:35" x14ac:dyDescent="0.25">
      <c r="A658" t="s">
        <v>721</v>
      </c>
      <c r="B658" t="s">
        <v>407</v>
      </c>
      <c r="C658" t="s">
        <v>1063</v>
      </c>
      <c r="D658" t="s">
        <v>776</v>
      </c>
      <c r="E658" s="6">
        <v>97.402173913043484</v>
      </c>
      <c r="F658" s="6">
        <v>0.34891304347826091</v>
      </c>
      <c r="G658" s="6">
        <v>0</v>
      </c>
      <c r="H658" s="6">
        <v>0</v>
      </c>
      <c r="I658" s="6">
        <v>0</v>
      </c>
      <c r="J658" s="6">
        <v>0</v>
      </c>
      <c r="K658" s="6">
        <v>0</v>
      </c>
      <c r="L658" s="6">
        <v>0.66304347826086951</v>
      </c>
      <c r="M658" s="6">
        <v>0.78369565217391302</v>
      </c>
      <c r="N658" s="6">
        <v>0</v>
      </c>
      <c r="O658" s="6">
        <f>SUM(NonNurse[[#This Row],[Qualified Social Work Staff Hours]],NonNurse[[#This Row],[Other Social Work Staff Hours]])/NonNurse[[#This Row],[MDS Census]]</f>
        <v>8.0459770114942528E-3</v>
      </c>
      <c r="P658" s="6">
        <v>3.6467391304347827</v>
      </c>
      <c r="Q658" s="6">
        <v>0.33695652173913043</v>
      </c>
      <c r="R658" s="6">
        <f>SUM(NonNurse[[#This Row],[Qualified Activities Professional Hours]],NonNurse[[#This Row],[Other Activities Professional Hours]])/NonNurse[[#This Row],[MDS Census]]</f>
        <v>4.0899453186028341E-2</v>
      </c>
      <c r="S658" s="6">
        <v>1.1673913043478259</v>
      </c>
      <c r="T658" s="6">
        <v>2.072826086956522</v>
      </c>
      <c r="U658" s="6">
        <v>0</v>
      </c>
      <c r="V658" s="6">
        <f>SUM(NonNurse[[#This Row],[Occupational Therapist Hours]],NonNurse[[#This Row],[OT Assistant Hours]],NonNurse[[#This Row],[OT Aide Hours]])/NonNurse[[#This Row],[MDS Census]]</f>
        <v>3.3266376520477627E-2</v>
      </c>
      <c r="W658" s="6">
        <v>0.62065217391304361</v>
      </c>
      <c r="X658" s="6">
        <v>2.1934782608695653</v>
      </c>
      <c r="Y658" s="6">
        <v>0</v>
      </c>
      <c r="Z658" s="6">
        <f>SUM(NonNurse[[#This Row],[Physical Therapist (PT) Hours]],NonNurse[[#This Row],[PT Assistant Hours]],NonNurse[[#This Row],[PT Aide Hours]])/NonNurse[[#This Row],[MDS Census]]</f>
        <v>2.8891864747238035E-2</v>
      </c>
      <c r="AA658" s="6">
        <v>0</v>
      </c>
      <c r="AB658" s="6">
        <v>0</v>
      </c>
      <c r="AC658" s="6">
        <v>0</v>
      </c>
      <c r="AD658" s="6">
        <v>0</v>
      </c>
      <c r="AE658" s="6">
        <v>0</v>
      </c>
      <c r="AF658" s="6">
        <v>0</v>
      </c>
      <c r="AG658" s="6">
        <v>0</v>
      </c>
      <c r="AH658" s="1">
        <v>395680</v>
      </c>
      <c r="AI658">
        <v>3</v>
      </c>
    </row>
    <row r="659" spans="1:35" x14ac:dyDescent="0.25">
      <c r="A659" t="s">
        <v>721</v>
      </c>
      <c r="B659" t="s">
        <v>661</v>
      </c>
      <c r="C659" t="s">
        <v>881</v>
      </c>
      <c r="D659" t="s">
        <v>774</v>
      </c>
      <c r="E659" s="6">
        <v>163.82608695652175</v>
      </c>
      <c r="F659" s="6">
        <v>4.6086956521739131</v>
      </c>
      <c r="G659" s="6">
        <v>0.52173913043478259</v>
      </c>
      <c r="H659" s="6">
        <v>0</v>
      </c>
      <c r="I659" s="6">
        <v>0</v>
      </c>
      <c r="J659" s="6">
        <v>0</v>
      </c>
      <c r="K659" s="6">
        <v>4.6086956521739131</v>
      </c>
      <c r="L659" s="6">
        <v>5.1513043478260876</v>
      </c>
      <c r="M659" s="6">
        <v>15.565217391304348</v>
      </c>
      <c r="N659" s="6">
        <v>0</v>
      </c>
      <c r="O659" s="6">
        <f>SUM(NonNurse[[#This Row],[Qualified Social Work Staff Hours]],NonNurse[[#This Row],[Other Social Work Staff Hours]])/NonNurse[[#This Row],[MDS Census]]</f>
        <v>9.5010615711252647E-2</v>
      </c>
      <c r="P659" s="6">
        <v>10.44521739130435</v>
      </c>
      <c r="Q659" s="6">
        <v>24.403913043478266</v>
      </c>
      <c r="R659" s="6">
        <f>SUM(NonNurse[[#This Row],[Qualified Activities Professional Hours]],NonNurse[[#This Row],[Other Activities Professional Hours]])/NonNurse[[#This Row],[MDS Census]]</f>
        <v>0.21272027600849261</v>
      </c>
      <c r="S659" s="6">
        <v>5.8885869565217375</v>
      </c>
      <c r="T659" s="6">
        <v>0</v>
      </c>
      <c r="U659" s="6">
        <v>10.869565217391305</v>
      </c>
      <c r="V659" s="6">
        <f>SUM(NonNurse[[#This Row],[Occupational Therapist Hours]],NonNurse[[#This Row],[OT Assistant Hours]],NonNurse[[#This Row],[OT Aide Hours]])/NonNurse[[#This Row],[MDS Census]]</f>
        <v>0.10229233014861995</v>
      </c>
      <c r="W659" s="6">
        <v>9.8508695652173905</v>
      </c>
      <c r="X659" s="6">
        <v>0</v>
      </c>
      <c r="Y659" s="6">
        <v>4.8152173913043477</v>
      </c>
      <c r="Z659" s="6">
        <f>SUM(NonNurse[[#This Row],[Physical Therapist (PT) Hours]],NonNurse[[#This Row],[PT Assistant Hours]],NonNurse[[#This Row],[PT Aide Hours]])/NonNurse[[#This Row],[MDS Census]]</f>
        <v>8.9522292993630556E-2</v>
      </c>
      <c r="AA659" s="6">
        <v>0</v>
      </c>
      <c r="AB659" s="6">
        <v>0</v>
      </c>
      <c r="AC659" s="6">
        <v>0</v>
      </c>
      <c r="AD659" s="6">
        <v>0</v>
      </c>
      <c r="AE659" s="6">
        <v>5.3043478260869561</v>
      </c>
      <c r="AF659" s="6">
        <v>0</v>
      </c>
      <c r="AG659" s="6">
        <v>8.1521739130434784E-2</v>
      </c>
      <c r="AH659" s="1">
        <v>396129</v>
      </c>
      <c r="AI659">
        <v>3</v>
      </c>
    </row>
    <row r="660" spans="1:35" x14ac:dyDescent="0.25">
      <c r="A660" t="s">
        <v>721</v>
      </c>
      <c r="B660" t="s">
        <v>280</v>
      </c>
      <c r="C660" t="s">
        <v>888</v>
      </c>
      <c r="D660" t="s">
        <v>756</v>
      </c>
      <c r="E660" s="6">
        <v>38.847826086956523</v>
      </c>
      <c r="F660" s="6">
        <v>5.0434782608695654</v>
      </c>
      <c r="G660" s="6">
        <v>0.42391304347826086</v>
      </c>
      <c r="H660" s="6">
        <v>0.105</v>
      </c>
      <c r="I660" s="6">
        <v>1.1956521739130435</v>
      </c>
      <c r="J660" s="6">
        <v>0</v>
      </c>
      <c r="K660" s="6">
        <v>0</v>
      </c>
      <c r="L660" s="6">
        <v>1.7542391304347829</v>
      </c>
      <c r="M660" s="6">
        <v>5.3342391304347823</v>
      </c>
      <c r="N660" s="6">
        <v>0</v>
      </c>
      <c r="O660" s="6">
        <f>SUM(NonNurse[[#This Row],[Qualified Social Work Staff Hours]],NonNurse[[#This Row],[Other Social Work Staff Hours]])/NonNurse[[#This Row],[MDS Census]]</f>
        <v>0.13731113598209288</v>
      </c>
      <c r="P660" s="6">
        <v>4.8478260869565215</v>
      </c>
      <c r="Q660" s="6">
        <v>3.4592391304347827</v>
      </c>
      <c r="R660" s="6">
        <f>SUM(NonNurse[[#This Row],[Qualified Activities Professional Hours]],NonNurse[[#This Row],[Other Activities Professional Hours]])/NonNurse[[#This Row],[MDS Census]]</f>
        <v>0.21383603805260212</v>
      </c>
      <c r="S660" s="6">
        <v>7.9657608695652167</v>
      </c>
      <c r="T660" s="6">
        <v>0.16250000000000001</v>
      </c>
      <c r="U660" s="6">
        <v>0</v>
      </c>
      <c r="V660" s="6">
        <f>SUM(NonNurse[[#This Row],[Occupational Therapist Hours]],NonNurse[[#This Row],[OT Assistant Hours]],NonNurse[[#This Row],[OT Aide Hours]])/NonNurse[[#This Row],[MDS Census]]</f>
        <v>0.20923335198656964</v>
      </c>
      <c r="W660" s="6">
        <v>8.7995652173913079</v>
      </c>
      <c r="X660" s="6">
        <v>3.010652173913043</v>
      </c>
      <c r="Y660" s="6">
        <v>0</v>
      </c>
      <c r="Z660" s="6">
        <f>SUM(NonNurse[[#This Row],[Physical Therapist (PT) Hours]],NonNurse[[#This Row],[PT Assistant Hours]],NonNurse[[#This Row],[PT Aide Hours]])/NonNurse[[#This Row],[MDS Census]]</f>
        <v>0.30401231113598215</v>
      </c>
      <c r="AA660" s="6">
        <v>0</v>
      </c>
      <c r="AB660" s="6">
        <v>0</v>
      </c>
      <c r="AC660" s="6">
        <v>0</v>
      </c>
      <c r="AD660" s="6">
        <v>0</v>
      </c>
      <c r="AE660" s="6">
        <v>0</v>
      </c>
      <c r="AF660" s="6">
        <v>0</v>
      </c>
      <c r="AG660" s="6">
        <v>0</v>
      </c>
      <c r="AH660" s="1">
        <v>395492</v>
      </c>
      <c r="AI660">
        <v>3</v>
      </c>
    </row>
    <row r="661" spans="1:35" x14ac:dyDescent="0.25">
      <c r="A661" t="s">
        <v>721</v>
      </c>
      <c r="B661" t="s">
        <v>464</v>
      </c>
      <c r="C661" t="s">
        <v>948</v>
      </c>
      <c r="D661" t="s">
        <v>736</v>
      </c>
      <c r="E661" s="6">
        <v>79.043478260869563</v>
      </c>
      <c r="F661" s="6">
        <v>4.9565217391304346</v>
      </c>
      <c r="G661" s="6">
        <v>0.65217391304347827</v>
      </c>
      <c r="H661" s="6">
        <v>0.44076086956521737</v>
      </c>
      <c r="I661" s="6">
        <v>2.4782608695652173</v>
      </c>
      <c r="J661" s="6">
        <v>0</v>
      </c>
      <c r="K661" s="6">
        <v>0</v>
      </c>
      <c r="L661" s="6">
        <v>1.4154347826086957</v>
      </c>
      <c r="M661" s="6">
        <v>9.8070652173913047</v>
      </c>
      <c r="N661" s="6">
        <v>0</v>
      </c>
      <c r="O661" s="6">
        <f>SUM(NonNurse[[#This Row],[Qualified Social Work Staff Hours]],NonNurse[[#This Row],[Other Social Work Staff Hours]])/NonNurse[[#This Row],[MDS Census]]</f>
        <v>0.12407178217821783</v>
      </c>
      <c r="P661" s="6">
        <v>6.2010869565217392</v>
      </c>
      <c r="Q661" s="6">
        <v>4.6603260869565215</v>
      </c>
      <c r="R661" s="6">
        <f>SUM(NonNurse[[#This Row],[Qualified Activities Professional Hours]],NonNurse[[#This Row],[Other Activities Professional Hours]])/NonNurse[[#This Row],[MDS Census]]</f>
        <v>0.13741061606160618</v>
      </c>
      <c r="S661" s="6">
        <v>6.5291304347826067</v>
      </c>
      <c r="T661" s="6">
        <v>0</v>
      </c>
      <c r="U661" s="6">
        <v>0</v>
      </c>
      <c r="V661" s="6">
        <f>SUM(NonNurse[[#This Row],[Occupational Therapist Hours]],NonNurse[[#This Row],[OT Assistant Hours]],NonNurse[[#This Row],[OT Aide Hours]])/NonNurse[[#This Row],[MDS Census]]</f>
        <v>8.2601760176017586E-2</v>
      </c>
      <c r="W661" s="6">
        <v>10.45695652173913</v>
      </c>
      <c r="X661" s="6">
        <v>0</v>
      </c>
      <c r="Y661" s="6">
        <v>0</v>
      </c>
      <c r="Z661" s="6">
        <f>SUM(NonNurse[[#This Row],[Physical Therapist (PT) Hours]],NonNurse[[#This Row],[PT Assistant Hours]],NonNurse[[#This Row],[PT Aide Hours]])/NonNurse[[#This Row],[MDS Census]]</f>
        <v>0.13229372937293729</v>
      </c>
      <c r="AA661" s="6">
        <v>0</v>
      </c>
      <c r="AB661" s="6">
        <v>0</v>
      </c>
      <c r="AC661" s="6">
        <v>0</v>
      </c>
      <c r="AD661" s="6">
        <v>0</v>
      </c>
      <c r="AE661" s="6">
        <v>0</v>
      </c>
      <c r="AF661" s="6">
        <v>0</v>
      </c>
      <c r="AG661" s="6">
        <v>0</v>
      </c>
      <c r="AH661" s="1">
        <v>395762</v>
      </c>
      <c r="AI661">
        <v>3</v>
      </c>
    </row>
    <row r="662" spans="1:35" x14ac:dyDescent="0.25">
      <c r="A662" t="s">
        <v>721</v>
      </c>
      <c r="B662" t="s">
        <v>448</v>
      </c>
      <c r="C662" t="s">
        <v>1026</v>
      </c>
      <c r="D662" t="s">
        <v>756</v>
      </c>
      <c r="E662" s="6">
        <v>43.880434782608695</v>
      </c>
      <c r="F662" s="6">
        <v>4.8695652173913047</v>
      </c>
      <c r="G662" s="6">
        <v>0.42391304347826086</v>
      </c>
      <c r="H662" s="6">
        <v>0.23391304347826086</v>
      </c>
      <c r="I662" s="6">
        <v>4.9565217391304346</v>
      </c>
      <c r="J662" s="6">
        <v>0</v>
      </c>
      <c r="K662" s="6">
        <v>0</v>
      </c>
      <c r="L662" s="6">
        <v>3.9834782608695649</v>
      </c>
      <c r="M662" s="6">
        <v>6.7826086956521738</v>
      </c>
      <c r="N662" s="6">
        <v>0</v>
      </c>
      <c r="O662" s="6">
        <f>SUM(NonNurse[[#This Row],[Qualified Social Work Staff Hours]],NonNurse[[#This Row],[Other Social Work Staff Hours]])/NonNurse[[#This Row],[MDS Census]]</f>
        <v>0.15457022541491205</v>
      </c>
      <c r="P662" s="6">
        <v>4.0652173913043477</v>
      </c>
      <c r="Q662" s="6">
        <v>10.855978260869565</v>
      </c>
      <c r="R662" s="6">
        <f>SUM(NonNurse[[#This Row],[Qualified Activities Professional Hours]],NonNurse[[#This Row],[Other Activities Professional Hours]])/NonNurse[[#This Row],[MDS Census]]</f>
        <v>0.34004211047807775</v>
      </c>
      <c r="S662" s="6">
        <v>9.6994565217391315</v>
      </c>
      <c r="T662" s="6">
        <v>0.48902173913043478</v>
      </c>
      <c r="U662" s="6">
        <v>0</v>
      </c>
      <c r="V662" s="6">
        <f>SUM(NonNurse[[#This Row],[Occupational Therapist Hours]],NonNurse[[#This Row],[OT Assistant Hours]],NonNurse[[#This Row],[OT Aide Hours]])/NonNurse[[#This Row],[MDS Census]]</f>
        <v>0.23218726777309887</v>
      </c>
      <c r="W662" s="6">
        <v>15.557934782608697</v>
      </c>
      <c r="X662" s="6">
        <v>0</v>
      </c>
      <c r="Y662" s="6">
        <v>0</v>
      </c>
      <c r="Z662" s="6">
        <f>SUM(NonNurse[[#This Row],[Physical Therapist (PT) Hours]],NonNurse[[#This Row],[PT Assistant Hours]],NonNurse[[#This Row],[PT Aide Hours]])/NonNurse[[#This Row],[MDS Census]]</f>
        <v>0.35455288580629185</v>
      </c>
      <c r="AA662" s="6">
        <v>0</v>
      </c>
      <c r="AB662" s="6">
        <v>0</v>
      </c>
      <c r="AC662" s="6">
        <v>0</v>
      </c>
      <c r="AD662" s="6">
        <v>0</v>
      </c>
      <c r="AE662" s="6">
        <v>0</v>
      </c>
      <c r="AF662" s="6">
        <v>0</v>
      </c>
      <c r="AG662" s="6">
        <v>0</v>
      </c>
      <c r="AH662" s="1">
        <v>395736</v>
      </c>
      <c r="AI662">
        <v>3</v>
      </c>
    </row>
    <row r="663" spans="1:35" x14ac:dyDescent="0.25">
      <c r="A663" t="s">
        <v>721</v>
      </c>
      <c r="B663" t="s">
        <v>278</v>
      </c>
      <c r="C663" t="s">
        <v>1021</v>
      </c>
      <c r="D663" t="s">
        <v>767</v>
      </c>
      <c r="E663" s="6">
        <v>82.086956521739125</v>
      </c>
      <c r="F663" s="6">
        <v>5.4782608695652177</v>
      </c>
      <c r="G663" s="6">
        <v>0.28260869565217389</v>
      </c>
      <c r="H663" s="6">
        <v>0.41217391304347833</v>
      </c>
      <c r="I663" s="6">
        <v>1.0978260869565217</v>
      </c>
      <c r="J663" s="6">
        <v>0</v>
      </c>
      <c r="K663" s="6">
        <v>0</v>
      </c>
      <c r="L663" s="6">
        <v>1.2099999999999997</v>
      </c>
      <c r="M663" s="6">
        <v>5.7989130434782608</v>
      </c>
      <c r="N663" s="6">
        <v>0</v>
      </c>
      <c r="O663" s="6">
        <f>SUM(NonNurse[[#This Row],[Qualified Social Work Staff Hours]],NonNurse[[#This Row],[Other Social Work Staff Hours]])/NonNurse[[#This Row],[MDS Census]]</f>
        <v>7.0643538135593223E-2</v>
      </c>
      <c r="P663" s="6">
        <v>5.0978260869565215</v>
      </c>
      <c r="Q663" s="6">
        <v>10.195652173913043</v>
      </c>
      <c r="R663" s="6">
        <f>SUM(NonNurse[[#This Row],[Qualified Activities Professional Hours]],NonNurse[[#This Row],[Other Activities Professional Hours]])/NonNurse[[#This Row],[MDS Census]]</f>
        <v>0.1863082627118644</v>
      </c>
      <c r="S663" s="6">
        <v>8.0075000000000003</v>
      </c>
      <c r="T663" s="6">
        <v>0</v>
      </c>
      <c r="U663" s="6">
        <v>0</v>
      </c>
      <c r="V663" s="6">
        <f>SUM(NonNurse[[#This Row],[Occupational Therapist Hours]],NonNurse[[#This Row],[OT Assistant Hours]],NonNurse[[#This Row],[OT Aide Hours]])/NonNurse[[#This Row],[MDS Census]]</f>
        <v>9.75489936440678E-2</v>
      </c>
      <c r="W663" s="6">
        <v>11.102173913043476</v>
      </c>
      <c r="X663" s="6">
        <v>2.9148913043478264</v>
      </c>
      <c r="Y663" s="6">
        <v>0</v>
      </c>
      <c r="Z663" s="6">
        <f>SUM(NonNurse[[#This Row],[Physical Therapist (PT) Hours]],NonNurse[[#This Row],[PT Assistant Hours]],NonNurse[[#This Row],[PT Aide Hours]])/NonNurse[[#This Row],[MDS Census]]</f>
        <v>0.17075873940677963</v>
      </c>
      <c r="AA663" s="6">
        <v>0</v>
      </c>
      <c r="AB663" s="6">
        <v>0</v>
      </c>
      <c r="AC663" s="6">
        <v>0</v>
      </c>
      <c r="AD663" s="6">
        <v>0</v>
      </c>
      <c r="AE663" s="6">
        <v>0</v>
      </c>
      <c r="AF663" s="6">
        <v>0</v>
      </c>
      <c r="AG663" s="6">
        <v>0</v>
      </c>
      <c r="AH663" s="1">
        <v>395490</v>
      </c>
      <c r="AI663">
        <v>3</v>
      </c>
    </row>
    <row r="664" spans="1:35" x14ac:dyDescent="0.25">
      <c r="A664" t="s">
        <v>721</v>
      </c>
      <c r="B664" t="s">
        <v>283</v>
      </c>
      <c r="C664" t="s">
        <v>1024</v>
      </c>
      <c r="D664" t="s">
        <v>736</v>
      </c>
      <c r="E664" s="6">
        <v>15.565217391304348</v>
      </c>
      <c r="F664" s="6">
        <v>1.2307608695652172</v>
      </c>
      <c r="G664" s="6">
        <v>6.2717391304347822E-2</v>
      </c>
      <c r="H664" s="6">
        <v>7.9565217391304358E-2</v>
      </c>
      <c r="I664" s="6">
        <v>0.30434782608695654</v>
      </c>
      <c r="J664" s="6">
        <v>0</v>
      </c>
      <c r="K664" s="6">
        <v>3.8804347826086966E-2</v>
      </c>
      <c r="L664" s="6">
        <v>2.56195652173913</v>
      </c>
      <c r="M664" s="6">
        <v>1.2045652173913042</v>
      </c>
      <c r="N664" s="6">
        <v>0</v>
      </c>
      <c r="O664" s="6">
        <f>SUM(NonNurse[[#This Row],[Qualified Social Work Staff Hours]],NonNurse[[#This Row],[Other Social Work Staff Hours]])/NonNurse[[#This Row],[MDS Census]]</f>
        <v>7.7388268156424564E-2</v>
      </c>
      <c r="P664" s="6">
        <v>1.0971739130434781</v>
      </c>
      <c r="Q664" s="6">
        <v>0.4820652173913042</v>
      </c>
      <c r="R664" s="6">
        <f>SUM(NonNurse[[#This Row],[Qualified Activities Professional Hours]],NonNurse[[#This Row],[Other Activities Professional Hours]])/NonNurse[[#This Row],[MDS Census]]</f>
        <v>0.1014594972067039</v>
      </c>
      <c r="S664" s="6">
        <v>6.5441304347826108</v>
      </c>
      <c r="T664" s="6">
        <v>0</v>
      </c>
      <c r="U664" s="6">
        <v>0</v>
      </c>
      <c r="V664" s="6">
        <f>SUM(NonNurse[[#This Row],[Occupational Therapist Hours]],NonNurse[[#This Row],[OT Assistant Hours]],NonNurse[[#This Row],[OT Aide Hours]])/NonNurse[[#This Row],[MDS Census]]</f>
        <v>0.4204329608938549</v>
      </c>
      <c r="W664" s="6">
        <v>12.578804347826088</v>
      </c>
      <c r="X664" s="6">
        <v>2.0941304347826075</v>
      </c>
      <c r="Y664" s="6">
        <v>0</v>
      </c>
      <c r="Z664" s="6">
        <f>SUM(NonNurse[[#This Row],[Physical Therapist (PT) Hours]],NonNurse[[#This Row],[PT Assistant Hours]],NonNurse[[#This Row],[PT Aide Hours]])/NonNurse[[#This Row],[MDS Census]]</f>
        <v>0.94267458100558665</v>
      </c>
      <c r="AA664" s="6">
        <v>0</v>
      </c>
      <c r="AB664" s="6">
        <v>0</v>
      </c>
      <c r="AC664" s="6">
        <v>0</v>
      </c>
      <c r="AD664" s="6">
        <v>0</v>
      </c>
      <c r="AE664" s="6">
        <v>0</v>
      </c>
      <c r="AF664" s="6">
        <v>0</v>
      </c>
      <c r="AG664" s="6">
        <v>0</v>
      </c>
      <c r="AH664" s="1">
        <v>395495</v>
      </c>
      <c r="AI664">
        <v>3</v>
      </c>
    </row>
    <row r="665" spans="1:35" x14ac:dyDescent="0.25">
      <c r="A665" t="s">
        <v>721</v>
      </c>
      <c r="B665" t="s">
        <v>284</v>
      </c>
      <c r="C665" t="s">
        <v>867</v>
      </c>
      <c r="D665" t="s">
        <v>736</v>
      </c>
      <c r="E665" s="6">
        <v>32.576086956521742</v>
      </c>
      <c r="F665" s="6">
        <v>5.2608695652173916</v>
      </c>
      <c r="G665" s="6">
        <v>0.14130434782608695</v>
      </c>
      <c r="H665" s="6">
        <v>0.1658695652173913</v>
      </c>
      <c r="I665" s="6">
        <v>0.98913043478260865</v>
      </c>
      <c r="J665" s="6">
        <v>0</v>
      </c>
      <c r="K665" s="6">
        <v>0</v>
      </c>
      <c r="L665" s="6">
        <v>0.47630434782608694</v>
      </c>
      <c r="M665" s="6">
        <v>5.3016304347826084</v>
      </c>
      <c r="N665" s="6">
        <v>0</v>
      </c>
      <c r="O665" s="6">
        <f>SUM(NonNurse[[#This Row],[Qualified Social Work Staff Hours]],NonNurse[[#This Row],[Other Social Work Staff Hours]])/NonNurse[[#This Row],[MDS Census]]</f>
        <v>0.16274607941274605</v>
      </c>
      <c r="P665" s="6">
        <v>5.9456521739130439</v>
      </c>
      <c r="Q665" s="6">
        <v>7.2798913043478262</v>
      </c>
      <c r="R665" s="6">
        <f>SUM(NonNurse[[#This Row],[Qualified Activities Professional Hours]],NonNurse[[#This Row],[Other Activities Professional Hours]])/NonNurse[[#This Row],[MDS Census]]</f>
        <v>0.4059893226559893</v>
      </c>
      <c r="S665" s="6">
        <v>2.3661956521739125</v>
      </c>
      <c r="T665" s="6">
        <v>3.9971739130434782</v>
      </c>
      <c r="U665" s="6">
        <v>0</v>
      </c>
      <c r="V665" s="6">
        <f>SUM(NonNurse[[#This Row],[Occupational Therapist Hours]],NonNurse[[#This Row],[OT Assistant Hours]],NonNurse[[#This Row],[OT Aide Hours]])/NonNurse[[#This Row],[MDS Census]]</f>
        <v>0.19533867200533864</v>
      </c>
      <c r="W665" s="6">
        <v>2.8677173913043466</v>
      </c>
      <c r="X665" s="6">
        <v>1.3792391304347829</v>
      </c>
      <c r="Y665" s="6">
        <v>0</v>
      </c>
      <c r="Z665" s="6">
        <f>SUM(NonNurse[[#This Row],[Physical Therapist (PT) Hours]],NonNurse[[#This Row],[PT Assistant Hours]],NonNurse[[#This Row],[PT Aide Hours]])/NonNurse[[#This Row],[MDS Census]]</f>
        <v>0.13037037037037033</v>
      </c>
      <c r="AA665" s="6">
        <v>0</v>
      </c>
      <c r="AB665" s="6">
        <v>0</v>
      </c>
      <c r="AC665" s="6">
        <v>0</v>
      </c>
      <c r="AD665" s="6">
        <v>0</v>
      </c>
      <c r="AE665" s="6">
        <v>0</v>
      </c>
      <c r="AF665" s="6">
        <v>0</v>
      </c>
      <c r="AG665" s="6">
        <v>0</v>
      </c>
      <c r="AH665" s="1">
        <v>395496</v>
      </c>
      <c r="AI665">
        <v>3</v>
      </c>
    </row>
    <row r="666" spans="1:35" x14ac:dyDescent="0.25">
      <c r="A666" t="s">
        <v>721</v>
      </c>
      <c r="B666" t="s">
        <v>397</v>
      </c>
      <c r="C666" t="s">
        <v>1062</v>
      </c>
      <c r="D666" t="s">
        <v>736</v>
      </c>
      <c r="E666" s="6">
        <v>64.260869565217391</v>
      </c>
      <c r="F666" s="6">
        <v>4.9565217391304346</v>
      </c>
      <c r="G666" s="6">
        <v>0.14130434782608695</v>
      </c>
      <c r="H666" s="6">
        <v>0.37043478260869561</v>
      </c>
      <c r="I666" s="6">
        <v>1.3913043478260869</v>
      </c>
      <c r="J666" s="6">
        <v>0</v>
      </c>
      <c r="K666" s="6">
        <v>0</v>
      </c>
      <c r="L666" s="6">
        <v>1.8757608695652179</v>
      </c>
      <c r="M666" s="6">
        <v>5.1630434782608692</v>
      </c>
      <c r="N666" s="6">
        <v>0</v>
      </c>
      <c r="O666" s="6">
        <f>SUM(NonNurse[[#This Row],[Qualified Social Work Staff Hours]],NonNurse[[#This Row],[Other Social Work Staff Hours]])/NonNurse[[#This Row],[MDS Census]]</f>
        <v>8.0345060893098771E-2</v>
      </c>
      <c r="P666" s="6">
        <v>4.5461956521739131</v>
      </c>
      <c r="Q666" s="6">
        <v>10.630434782608695</v>
      </c>
      <c r="R666" s="6">
        <f>SUM(NonNurse[[#This Row],[Qualified Activities Professional Hours]],NonNurse[[#This Row],[Other Activities Professional Hours]])/NonNurse[[#This Row],[MDS Census]]</f>
        <v>0.23617219215155616</v>
      </c>
      <c r="S666" s="6">
        <v>5.8367391304347827</v>
      </c>
      <c r="T666" s="6">
        <v>0</v>
      </c>
      <c r="U666" s="6">
        <v>0</v>
      </c>
      <c r="V666" s="6">
        <f>SUM(NonNurse[[#This Row],[Occupational Therapist Hours]],NonNurse[[#This Row],[OT Assistant Hours]],NonNurse[[#This Row],[OT Aide Hours]])/NonNurse[[#This Row],[MDS Census]]</f>
        <v>9.0828822733423548E-2</v>
      </c>
      <c r="W666" s="6">
        <v>9.400978260869568</v>
      </c>
      <c r="X666" s="6">
        <v>0.19684782608695653</v>
      </c>
      <c r="Y666" s="6">
        <v>0</v>
      </c>
      <c r="Z666" s="6">
        <f>SUM(NonNurse[[#This Row],[Physical Therapist (PT) Hours]],NonNurse[[#This Row],[PT Assistant Hours]],NonNurse[[#This Row],[PT Aide Hours]])/NonNurse[[#This Row],[MDS Census]]</f>
        <v>0.14935723951285526</v>
      </c>
      <c r="AA666" s="6">
        <v>0</v>
      </c>
      <c r="AB666" s="6">
        <v>0</v>
      </c>
      <c r="AC666" s="6">
        <v>0</v>
      </c>
      <c r="AD666" s="6">
        <v>0</v>
      </c>
      <c r="AE666" s="6">
        <v>0</v>
      </c>
      <c r="AF666" s="6">
        <v>0</v>
      </c>
      <c r="AG666" s="6">
        <v>0</v>
      </c>
      <c r="AH666" s="1">
        <v>395665</v>
      </c>
      <c r="AI666">
        <v>3</v>
      </c>
    </row>
    <row r="667" spans="1:35" x14ac:dyDescent="0.25">
      <c r="A667" t="s">
        <v>721</v>
      </c>
      <c r="B667" t="s">
        <v>296</v>
      </c>
      <c r="C667" t="s">
        <v>881</v>
      </c>
      <c r="D667" t="s">
        <v>774</v>
      </c>
      <c r="E667" s="6">
        <v>27</v>
      </c>
      <c r="F667" s="6">
        <v>4.9565217391304346</v>
      </c>
      <c r="G667" s="6">
        <v>0.52173913043478259</v>
      </c>
      <c r="H667" s="6">
        <v>0.1466304347826087</v>
      </c>
      <c r="I667" s="6">
        <v>5.3804347826086953</v>
      </c>
      <c r="J667" s="6">
        <v>0</v>
      </c>
      <c r="K667" s="6">
        <v>5</v>
      </c>
      <c r="L667" s="6">
        <v>0.14673913043478262</v>
      </c>
      <c r="M667" s="6">
        <v>2</v>
      </c>
      <c r="N667" s="6">
        <v>0</v>
      </c>
      <c r="O667" s="6">
        <f>SUM(NonNurse[[#This Row],[Qualified Social Work Staff Hours]],NonNurse[[#This Row],[Other Social Work Staff Hours]])/NonNurse[[#This Row],[MDS Census]]</f>
        <v>7.407407407407407E-2</v>
      </c>
      <c r="P667" s="6">
        <v>0</v>
      </c>
      <c r="Q667" s="6">
        <v>5.1005434782608692</v>
      </c>
      <c r="R667" s="6">
        <f>SUM(NonNurse[[#This Row],[Qualified Activities Professional Hours]],NonNurse[[#This Row],[Other Activities Professional Hours]])/NonNurse[[#This Row],[MDS Census]]</f>
        <v>0.18890901771336552</v>
      </c>
      <c r="S667" s="6">
        <v>11.88891304347826</v>
      </c>
      <c r="T667" s="6">
        <v>3.6708695652173922</v>
      </c>
      <c r="U667" s="6">
        <v>8.0869565217391308</v>
      </c>
      <c r="V667" s="6">
        <f>SUM(NonNurse[[#This Row],[Occupational Therapist Hours]],NonNurse[[#This Row],[OT Assistant Hours]],NonNurse[[#This Row],[OT Aide Hours]])/NonNurse[[#This Row],[MDS Census]]</f>
        <v>0.87580515297906603</v>
      </c>
      <c r="W667" s="6">
        <v>10.000652173913045</v>
      </c>
      <c r="X667" s="6">
        <v>4.1844565217391292</v>
      </c>
      <c r="Y667" s="6">
        <v>0</v>
      </c>
      <c r="Z667" s="6">
        <f>SUM(NonNurse[[#This Row],[Physical Therapist (PT) Hours]],NonNurse[[#This Row],[PT Assistant Hours]],NonNurse[[#This Row],[PT Aide Hours]])/NonNurse[[#This Row],[MDS Census]]</f>
        <v>0.52537439613526571</v>
      </c>
      <c r="AA667" s="6">
        <v>0</v>
      </c>
      <c r="AB667" s="6">
        <v>0</v>
      </c>
      <c r="AC667" s="6">
        <v>0</v>
      </c>
      <c r="AD667" s="6">
        <v>0</v>
      </c>
      <c r="AE667" s="6">
        <v>0</v>
      </c>
      <c r="AF667" s="6">
        <v>0</v>
      </c>
      <c r="AG667" s="6">
        <v>0</v>
      </c>
      <c r="AH667" s="1">
        <v>395515</v>
      </c>
      <c r="AI667">
        <v>3</v>
      </c>
    </row>
    <row r="668" spans="1:35" x14ac:dyDescent="0.25">
      <c r="A668" t="s">
        <v>721</v>
      </c>
      <c r="B668" t="s">
        <v>432</v>
      </c>
      <c r="C668" t="s">
        <v>910</v>
      </c>
      <c r="D668" t="s">
        <v>768</v>
      </c>
      <c r="E668" s="6">
        <v>158.10869565217391</v>
      </c>
      <c r="F668" s="6">
        <v>4.8695652173913047</v>
      </c>
      <c r="G668" s="6">
        <v>0.52173913043478259</v>
      </c>
      <c r="H668" s="6">
        <v>0.73369565217391308</v>
      </c>
      <c r="I668" s="6">
        <v>9.6630434782608692</v>
      </c>
      <c r="J668" s="6">
        <v>0</v>
      </c>
      <c r="K668" s="6">
        <v>0</v>
      </c>
      <c r="L668" s="6">
        <v>10.105434782608697</v>
      </c>
      <c r="M668" s="6">
        <v>14.105978260869565</v>
      </c>
      <c r="N668" s="6">
        <v>10.758152173913043</v>
      </c>
      <c r="O668" s="6">
        <f>SUM(NonNurse[[#This Row],[Qualified Social Work Staff Hours]],NonNurse[[#This Row],[Other Social Work Staff Hours]])/NonNurse[[#This Row],[MDS Census]]</f>
        <v>0.15725972776020899</v>
      </c>
      <c r="P668" s="6">
        <v>0</v>
      </c>
      <c r="Q668" s="6">
        <v>14.559782608695652</v>
      </c>
      <c r="R668" s="6">
        <f>SUM(NonNurse[[#This Row],[Qualified Activities Professional Hours]],NonNurse[[#This Row],[Other Activities Professional Hours]])/NonNurse[[#This Row],[MDS Census]]</f>
        <v>9.2087171731060083E-2</v>
      </c>
      <c r="S668" s="6">
        <v>10.474130434782611</v>
      </c>
      <c r="T668" s="6">
        <v>4.7124999999999995</v>
      </c>
      <c r="U668" s="6">
        <v>0</v>
      </c>
      <c r="V668" s="6">
        <f>SUM(NonNurse[[#This Row],[Occupational Therapist Hours]],NonNurse[[#This Row],[OT Assistant Hours]],NonNurse[[#This Row],[OT Aide Hours]])/NonNurse[[#This Row],[MDS Census]]</f>
        <v>9.6051835556166656E-2</v>
      </c>
      <c r="W668" s="6">
        <v>4.8788043478260859</v>
      </c>
      <c r="X668" s="6">
        <v>9.813369565217398</v>
      </c>
      <c r="Y668" s="6">
        <v>0</v>
      </c>
      <c r="Z668" s="6">
        <f>SUM(NonNurse[[#This Row],[Physical Therapist (PT) Hours]],NonNurse[[#This Row],[PT Assistant Hours]],NonNurse[[#This Row],[PT Aide Hours]])/NonNurse[[#This Row],[MDS Census]]</f>
        <v>9.2924515330675139E-2</v>
      </c>
      <c r="AA668" s="6">
        <v>0</v>
      </c>
      <c r="AB668" s="6">
        <v>5.0869565217391308</v>
      </c>
      <c r="AC668" s="6">
        <v>0</v>
      </c>
      <c r="AD668" s="6">
        <v>0</v>
      </c>
      <c r="AE668" s="6">
        <v>0</v>
      </c>
      <c r="AF668" s="6">
        <v>0</v>
      </c>
      <c r="AG668" s="6">
        <v>0</v>
      </c>
      <c r="AH668" s="1">
        <v>395713</v>
      </c>
      <c r="AI668">
        <v>3</v>
      </c>
    </row>
    <row r="669" spans="1:35" x14ac:dyDescent="0.25">
      <c r="A669" t="s">
        <v>721</v>
      </c>
      <c r="B669" t="s">
        <v>54</v>
      </c>
      <c r="C669" t="s">
        <v>917</v>
      </c>
      <c r="D669" t="s">
        <v>759</v>
      </c>
      <c r="E669" s="6">
        <v>81.673913043478265</v>
      </c>
      <c r="F669" s="6">
        <v>5.4782608695652177</v>
      </c>
      <c r="G669" s="6">
        <v>0</v>
      </c>
      <c r="H669" s="6">
        <v>0</v>
      </c>
      <c r="I669" s="6">
        <v>0</v>
      </c>
      <c r="J669" s="6">
        <v>0</v>
      </c>
      <c r="K669" s="6">
        <v>0</v>
      </c>
      <c r="L669" s="6">
        <v>4.4797826086956523</v>
      </c>
      <c r="M669" s="6">
        <v>7.9021739130434785</v>
      </c>
      <c r="N669" s="6">
        <v>0</v>
      </c>
      <c r="O669" s="6">
        <f>SUM(NonNurse[[#This Row],[Qualified Social Work Staff Hours]],NonNurse[[#This Row],[Other Social Work Staff Hours]])/NonNurse[[#This Row],[MDS Census]]</f>
        <v>9.6752728240617508E-2</v>
      </c>
      <c r="P669" s="6">
        <v>4.5978260869565215</v>
      </c>
      <c r="Q669" s="6">
        <v>18.800869565217393</v>
      </c>
      <c r="R669" s="6">
        <f>SUM(NonNurse[[#This Row],[Qualified Activities Professional Hours]],NonNurse[[#This Row],[Other Activities Professional Hours]])/NonNurse[[#This Row],[MDS Census]]</f>
        <v>0.2864892201224381</v>
      </c>
      <c r="S669" s="6">
        <v>5.4730434782608697</v>
      </c>
      <c r="T669" s="6">
        <v>4.8085869565217392</v>
      </c>
      <c r="U669" s="6">
        <v>0</v>
      </c>
      <c r="V669" s="6">
        <f>SUM(NonNurse[[#This Row],[Occupational Therapist Hours]],NonNurse[[#This Row],[OT Assistant Hours]],NonNurse[[#This Row],[OT Aide Hours]])/NonNurse[[#This Row],[MDS Census]]</f>
        <v>0.12588634548842162</v>
      </c>
      <c r="W669" s="6">
        <v>5.211086956521739</v>
      </c>
      <c r="X669" s="6">
        <v>4.7022826086956524</v>
      </c>
      <c r="Y669" s="6">
        <v>0</v>
      </c>
      <c r="Z669" s="6">
        <f>SUM(NonNurse[[#This Row],[Physical Therapist (PT) Hours]],NonNurse[[#This Row],[PT Assistant Hours]],NonNurse[[#This Row],[PT Aide Hours]])/NonNurse[[#This Row],[MDS Census]]</f>
        <v>0.12137742879957411</v>
      </c>
      <c r="AA669" s="6">
        <v>0</v>
      </c>
      <c r="AB669" s="6">
        <v>0</v>
      </c>
      <c r="AC669" s="6">
        <v>0</v>
      </c>
      <c r="AD669" s="6">
        <v>0</v>
      </c>
      <c r="AE669" s="6">
        <v>0</v>
      </c>
      <c r="AF669" s="6">
        <v>0</v>
      </c>
      <c r="AG669" s="6">
        <v>0</v>
      </c>
      <c r="AH669" s="1">
        <v>395090</v>
      </c>
      <c r="AI669">
        <v>3</v>
      </c>
    </row>
    <row r="670" spans="1:35" x14ac:dyDescent="0.25">
      <c r="A670" t="s">
        <v>721</v>
      </c>
      <c r="B670" t="s">
        <v>305</v>
      </c>
      <c r="C670" t="s">
        <v>1029</v>
      </c>
      <c r="D670" t="s">
        <v>798</v>
      </c>
      <c r="E670" s="6">
        <v>69.815217391304344</v>
      </c>
      <c r="F670" s="6">
        <v>0</v>
      </c>
      <c r="G670" s="6">
        <v>0</v>
      </c>
      <c r="H670" s="6">
        <v>0</v>
      </c>
      <c r="I670" s="6">
        <v>5.1630434782608692</v>
      </c>
      <c r="J670" s="6">
        <v>0</v>
      </c>
      <c r="K670" s="6">
        <v>0</v>
      </c>
      <c r="L670" s="6">
        <v>4.7396739130434788</v>
      </c>
      <c r="M670" s="6">
        <v>0</v>
      </c>
      <c r="N670" s="6">
        <v>2.7391304347826089</v>
      </c>
      <c r="O670" s="6">
        <f>SUM(NonNurse[[#This Row],[Qualified Social Work Staff Hours]],NonNurse[[#This Row],[Other Social Work Staff Hours]])/NonNurse[[#This Row],[MDS Census]]</f>
        <v>3.9234002802428773E-2</v>
      </c>
      <c r="P670" s="6">
        <v>4.2771739130434785</v>
      </c>
      <c r="Q670" s="6">
        <v>17.695652173913043</v>
      </c>
      <c r="R670" s="6">
        <f>SUM(NonNurse[[#This Row],[Qualified Activities Professional Hours]],NonNurse[[#This Row],[Other Activities Professional Hours]])/NonNurse[[#This Row],[MDS Census]]</f>
        <v>0.31472832009964197</v>
      </c>
      <c r="S670" s="6">
        <v>8.0592391304347846</v>
      </c>
      <c r="T670" s="6">
        <v>14.279673913043478</v>
      </c>
      <c r="U670" s="6">
        <v>0</v>
      </c>
      <c r="V670" s="6">
        <f>SUM(NonNurse[[#This Row],[Occupational Therapist Hours]],NonNurse[[#This Row],[OT Assistant Hours]],NonNurse[[#This Row],[OT Aide Hours]])/NonNurse[[#This Row],[MDS Census]]</f>
        <v>0.31997197571228403</v>
      </c>
      <c r="W670" s="6">
        <v>8.9831521739130391</v>
      </c>
      <c r="X670" s="6">
        <v>9.0091304347826107</v>
      </c>
      <c r="Y670" s="6">
        <v>0</v>
      </c>
      <c r="Z670" s="6">
        <f>SUM(NonNurse[[#This Row],[Physical Therapist (PT) Hours]],NonNurse[[#This Row],[PT Assistant Hours]],NonNurse[[#This Row],[PT Aide Hours]])/NonNurse[[#This Row],[MDS Census]]</f>
        <v>0.25771290674139807</v>
      </c>
      <c r="AA670" s="6">
        <v>0</v>
      </c>
      <c r="AB670" s="6">
        <v>0</v>
      </c>
      <c r="AC670" s="6">
        <v>0</v>
      </c>
      <c r="AD670" s="6">
        <v>0</v>
      </c>
      <c r="AE670" s="6">
        <v>0</v>
      </c>
      <c r="AF670" s="6">
        <v>0</v>
      </c>
      <c r="AG670" s="6">
        <v>0</v>
      </c>
      <c r="AH670" s="1">
        <v>395533</v>
      </c>
      <c r="AI670">
        <v>3</v>
      </c>
    </row>
    <row r="671" spans="1:35" x14ac:dyDescent="0.25">
      <c r="A671" t="s">
        <v>721</v>
      </c>
      <c r="B671" t="s">
        <v>391</v>
      </c>
      <c r="C671" t="s">
        <v>808</v>
      </c>
      <c r="D671" t="s">
        <v>768</v>
      </c>
      <c r="E671" s="6">
        <v>79.934782608695656</v>
      </c>
      <c r="F671" s="6">
        <v>5.1304347826086953</v>
      </c>
      <c r="G671" s="6">
        <v>1.3913043478260869</v>
      </c>
      <c r="H671" s="6">
        <v>0.63586956521739135</v>
      </c>
      <c r="I671" s="6">
        <v>5.1304347826086953</v>
      </c>
      <c r="J671" s="6">
        <v>0</v>
      </c>
      <c r="K671" s="6">
        <v>0</v>
      </c>
      <c r="L671" s="6">
        <v>2.4413043478260876</v>
      </c>
      <c r="M671" s="6">
        <v>5.1304347826086953</v>
      </c>
      <c r="N671" s="6">
        <v>0</v>
      </c>
      <c r="O671" s="6">
        <f>SUM(NonNurse[[#This Row],[Qualified Social Work Staff Hours]],NonNurse[[#This Row],[Other Social Work Staff Hours]])/NonNurse[[#This Row],[MDS Census]]</f>
        <v>6.4182757682893651E-2</v>
      </c>
      <c r="P671" s="6">
        <v>5.3043478260869561</v>
      </c>
      <c r="Q671" s="6">
        <v>12.809782608695652</v>
      </c>
      <c r="R671" s="6">
        <f>SUM(NonNurse[[#This Row],[Qualified Activities Professional Hours]],NonNurse[[#This Row],[Other Activities Professional Hours]])/NonNurse[[#This Row],[MDS Census]]</f>
        <v>0.22661136796301332</v>
      </c>
      <c r="S671" s="6">
        <v>9.4168478260869541</v>
      </c>
      <c r="T671" s="6">
        <v>13.966521739130433</v>
      </c>
      <c r="U671" s="6">
        <v>0</v>
      </c>
      <c r="V671" s="6">
        <f>SUM(NonNurse[[#This Row],[Occupational Therapist Hours]],NonNurse[[#This Row],[OT Assistant Hours]],NonNurse[[#This Row],[OT Aide Hours]])/NonNurse[[#This Row],[MDS Census]]</f>
        <v>0.29253059559423433</v>
      </c>
      <c r="W671" s="6">
        <v>5.3330434782608682</v>
      </c>
      <c r="X671" s="6">
        <v>7.7241304347826079</v>
      </c>
      <c r="Y671" s="6">
        <v>0</v>
      </c>
      <c r="Z671" s="6">
        <f>SUM(NonNurse[[#This Row],[Physical Therapist (PT) Hours]],NonNurse[[#This Row],[PT Assistant Hours]],NonNurse[[#This Row],[PT Aide Hours]])/NonNurse[[#This Row],[MDS Census]]</f>
        <v>0.16334783791134072</v>
      </c>
      <c r="AA671" s="6">
        <v>0</v>
      </c>
      <c r="AB671" s="6">
        <v>0</v>
      </c>
      <c r="AC671" s="6">
        <v>0</v>
      </c>
      <c r="AD671" s="6">
        <v>0</v>
      </c>
      <c r="AE671" s="6">
        <v>0</v>
      </c>
      <c r="AF671" s="6">
        <v>0</v>
      </c>
      <c r="AG671" s="6">
        <v>0</v>
      </c>
      <c r="AH671" s="1">
        <v>395653</v>
      </c>
      <c r="AI671">
        <v>3</v>
      </c>
    </row>
    <row r="672" spans="1:35" x14ac:dyDescent="0.25">
      <c r="A672" t="s">
        <v>721</v>
      </c>
      <c r="B672" t="s">
        <v>653</v>
      </c>
      <c r="C672" t="s">
        <v>977</v>
      </c>
      <c r="D672" t="s">
        <v>736</v>
      </c>
      <c r="E672" s="6">
        <v>62.5</v>
      </c>
      <c r="F672" s="6">
        <v>11.4375</v>
      </c>
      <c r="G672" s="6">
        <v>0.34782608695652173</v>
      </c>
      <c r="H672" s="6">
        <v>0</v>
      </c>
      <c r="I672" s="6">
        <v>1.25</v>
      </c>
      <c r="J672" s="6">
        <v>0</v>
      </c>
      <c r="K672" s="6">
        <v>0</v>
      </c>
      <c r="L672" s="6">
        <v>5.9782608695652176E-2</v>
      </c>
      <c r="M672" s="6">
        <v>3.4402173913043477</v>
      </c>
      <c r="N672" s="6">
        <v>0</v>
      </c>
      <c r="O672" s="6">
        <f>SUM(NonNurse[[#This Row],[Qualified Social Work Staff Hours]],NonNurse[[#This Row],[Other Social Work Staff Hours]])/NonNurse[[#This Row],[MDS Census]]</f>
        <v>5.5043478260869562E-2</v>
      </c>
      <c r="P672" s="6">
        <v>4.0081521739130439</v>
      </c>
      <c r="Q672" s="6">
        <v>4.0706521739130439</v>
      </c>
      <c r="R672" s="6">
        <f>SUM(NonNurse[[#This Row],[Qualified Activities Professional Hours]],NonNurse[[#This Row],[Other Activities Professional Hours]])/NonNurse[[#This Row],[MDS Census]]</f>
        <v>0.1292608695652174</v>
      </c>
      <c r="S672" s="6">
        <v>0</v>
      </c>
      <c r="T672" s="6">
        <v>0</v>
      </c>
      <c r="U672" s="6">
        <v>10.902173913043478</v>
      </c>
      <c r="V672" s="6">
        <f>SUM(NonNurse[[#This Row],[Occupational Therapist Hours]],NonNurse[[#This Row],[OT Assistant Hours]],NonNurse[[#This Row],[OT Aide Hours]])/NonNurse[[#This Row],[MDS Census]]</f>
        <v>0.17443478260869566</v>
      </c>
      <c r="W672" s="6">
        <v>18.823369565217391</v>
      </c>
      <c r="X672" s="6">
        <v>0</v>
      </c>
      <c r="Y672" s="6">
        <v>0.29347826086956524</v>
      </c>
      <c r="Z672" s="6">
        <f>SUM(NonNurse[[#This Row],[Physical Therapist (PT) Hours]],NonNurse[[#This Row],[PT Assistant Hours]],NonNurse[[#This Row],[PT Aide Hours]])/NonNurse[[#This Row],[MDS Census]]</f>
        <v>0.30586956521739134</v>
      </c>
      <c r="AA672" s="6">
        <v>0</v>
      </c>
      <c r="AB672" s="6">
        <v>0</v>
      </c>
      <c r="AC672" s="6">
        <v>0</v>
      </c>
      <c r="AD672" s="6">
        <v>0</v>
      </c>
      <c r="AE672" s="6">
        <v>5.0652173913043477</v>
      </c>
      <c r="AF672" s="6">
        <v>0</v>
      </c>
      <c r="AG672" s="6">
        <v>0</v>
      </c>
      <c r="AH672" s="1">
        <v>396115</v>
      </c>
      <c r="AI672">
        <v>3</v>
      </c>
    </row>
    <row r="673" spans="1:35" x14ac:dyDescent="0.25">
      <c r="A673" t="s">
        <v>721</v>
      </c>
      <c r="B673" t="s">
        <v>108</v>
      </c>
      <c r="C673" t="s">
        <v>861</v>
      </c>
      <c r="D673" t="s">
        <v>776</v>
      </c>
      <c r="E673" s="6">
        <v>87.434782608695656</v>
      </c>
      <c r="F673" s="6">
        <v>2.9565217391304346</v>
      </c>
      <c r="G673" s="6">
        <v>0</v>
      </c>
      <c r="H673" s="6">
        <v>0</v>
      </c>
      <c r="I673" s="6">
        <v>0</v>
      </c>
      <c r="J673" s="6">
        <v>0</v>
      </c>
      <c r="K673" s="6">
        <v>0</v>
      </c>
      <c r="L673" s="6">
        <v>5.0326086956521738</v>
      </c>
      <c r="M673" s="6">
        <v>6.1277173913043477</v>
      </c>
      <c r="N673" s="6">
        <v>0</v>
      </c>
      <c r="O673" s="6">
        <f>SUM(NonNurse[[#This Row],[Qualified Social Work Staff Hours]],NonNurse[[#This Row],[Other Social Work Staff Hours]])/NonNurse[[#This Row],[MDS Census]]</f>
        <v>7.0083291894579805E-2</v>
      </c>
      <c r="P673" s="6">
        <v>0</v>
      </c>
      <c r="Q673" s="6">
        <v>11.711956521739131</v>
      </c>
      <c r="R673" s="6">
        <f>SUM(NonNurse[[#This Row],[Qualified Activities Professional Hours]],NonNurse[[#This Row],[Other Activities Professional Hours]])/NonNurse[[#This Row],[MDS Census]]</f>
        <v>0.13395077076081552</v>
      </c>
      <c r="S673" s="6">
        <v>4.1358695652173916</v>
      </c>
      <c r="T673" s="6">
        <v>9.5597826086956523</v>
      </c>
      <c r="U673" s="6">
        <v>0</v>
      </c>
      <c r="V673" s="6">
        <f>SUM(NonNurse[[#This Row],[Occupational Therapist Hours]],NonNurse[[#This Row],[OT Assistant Hours]],NonNurse[[#This Row],[OT Aide Hours]])/NonNurse[[#This Row],[MDS Census]]</f>
        <v>0.15663848831427149</v>
      </c>
      <c r="W673" s="6">
        <v>5.5815217391304346</v>
      </c>
      <c r="X673" s="6">
        <v>9.477391304347826</v>
      </c>
      <c r="Y673" s="6">
        <v>0</v>
      </c>
      <c r="Z673" s="6">
        <f>SUM(NonNurse[[#This Row],[Physical Therapist (PT) Hours]],NonNurse[[#This Row],[PT Assistant Hours]],NonNurse[[#This Row],[PT Aide Hours]])/NonNurse[[#This Row],[MDS Census]]</f>
        <v>0.17223023371456986</v>
      </c>
      <c r="AA673" s="6">
        <v>0</v>
      </c>
      <c r="AB673" s="6">
        <v>0</v>
      </c>
      <c r="AC673" s="6">
        <v>0</v>
      </c>
      <c r="AD673" s="6">
        <v>0</v>
      </c>
      <c r="AE673" s="6">
        <v>0</v>
      </c>
      <c r="AF673" s="6">
        <v>0</v>
      </c>
      <c r="AG673" s="6">
        <v>0</v>
      </c>
      <c r="AH673" s="1">
        <v>395237</v>
      </c>
      <c r="AI673">
        <v>3</v>
      </c>
    </row>
    <row r="674" spans="1:35" x14ac:dyDescent="0.25">
      <c r="A674" t="s">
        <v>721</v>
      </c>
      <c r="B674" t="s">
        <v>194</v>
      </c>
      <c r="C674" t="s">
        <v>989</v>
      </c>
      <c r="D674" t="s">
        <v>756</v>
      </c>
      <c r="E674" s="6">
        <v>135.82608695652175</v>
      </c>
      <c r="F674" s="6">
        <v>6.6956521739130439</v>
      </c>
      <c r="G674" s="6">
        <v>0</v>
      </c>
      <c r="H674" s="6">
        <v>0</v>
      </c>
      <c r="I674" s="6">
        <v>5.2173913043478262</v>
      </c>
      <c r="J674" s="6">
        <v>0</v>
      </c>
      <c r="K674" s="6">
        <v>0</v>
      </c>
      <c r="L674" s="6">
        <v>4.2282608695652186</v>
      </c>
      <c r="M674" s="6">
        <v>10.796739130434776</v>
      </c>
      <c r="N674" s="6">
        <v>0</v>
      </c>
      <c r="O674" s="6">
        <f>SUM(NonNurse[[#This Row],[Qualified Social Work Staff Hours]],NonNurse[[#This Row],[Other Social Work Staff Hours]])/NonNurse[[#This Row],[MDS Census]]</f>
        <v>7.9489436619718259E-2</v>
      </c>
      <c r="P674" s="6">
        <v>5.7391304347826084</v>
      </c>
      <c r="Q674" s="6">
        <v>12.072826086956518</v>
      </c>
      <c r="R674" s="6">
        <f>SUM(NonNurse[[#This Row],[Qualified Activities Professional Hours]],NonNurse[[#This Row],[Other Activities Professional Hours]])/NonNurse[[#This Row],[MDS Census]]</f>
        <v>0.13113796414852749</v>
      </c>
      <c r="S674" s="6">
        <v>14.980434782608688</v>
      </c>
      <c r="T674" s="6">
        <v>5.0500000000000025</v>
      </c>
      <c r="U674" s="6">
        <v>0</v>
      </c>
      <c r="V674" s="6">
        <f>SUM(NonNurse[[#This Row],[Occupational Therapist Hours]],NonNurse[[#This Row],[OT Assistant Hours]],NonNurse[[#This Row],[OT Aide Hours]])/NonNurse[[#This Row],[MDS Census]]</f>
        <v>0.14747119078104989</v>
      </c>
      <c r="W674" s="6">
        <v>4.9669565217391298</v>
      </c>
      <c r="X674" s="6">
        <v>9.3195652173913022</v>
      </c>
      <c r="Y674" s="6">
        <v>0</v>
      </c>
      <c r="Z674" s="6">
        <f>SUM(NonNurse[[#This Row],[Physical Therapist (PT) Hours]],NonNurse[[#This Row],[PT Assistant Hours]],NonNurse[[#This Row],[PT Aide Hours]])/NonNurse[[#This Row],[MDS Census]]</f>
        <v>0.10518245838668371</v>
      </c>
      <c r="AA674" s="6">
        <v>0</v>
      </c>
      <c r="AB674" s="6">
        <v>0</v>
      </c>
      <c r="AC674" s="6">
        <v>0</v>
      </c>
      <c r="AD674" s="6">
        <v>0</v>
      </c>
      <c r="AE674" s="6">
        <v>0</v>
      </c>
      <c r="AF674" s="6">
        <v>0</v>
      </c>
      <c r="AG674" s="6">
        <v>0</v>
      </c>
      <c r="AH674" s="1">
        <v>395374</v>
      </c>
      <c r="AI674">
        <v>3</v>
      </c>
    </row>
    <row r="675" spans="1:35" x14ac:dyDescent="0.25">
      <c r="A675" t="s">
        <v>721</v>
      </c>
      <c r="B675" t="s">
        <v>412</v>
      </c>
      <c r="C675" t="s">
        <v>1065</v>
      </c>
      <c r="D675" t="s">
        <v>736</v>
      </c>
      <c r="E675" s="6">
        <v>194.7391304347826</v>
      </c>
      <c r="F675" s="6">
        <v>10.171739130434782</v>
      </c>
      <c r="G675" s="6">
        <v>0</v>
      </c>
      <c r="H675" s="6">
        <v>0</v>
      </c>
      <c r="I675" s="6">
        <v>5.7391304347826084</v>
      </c>
      <c r="J675" s="6">
        <v>0</v>
      </c>
      <c r="K675" s="6">
        <v>0</v>
      </c>
      <c r="L675" s="6">
        <v>3.891304347826087E-2</v>
      </c>
      <c r="M675" s="6">
        <v>11.402173913043478</v>
      </c>
      <c r="N675" s="6">
        <v>0</v>
      </c>
      <c r="O675" s="6">
        <f>SUM(NonNurse[[#This Row],[Qualified Social Work Staff Hours]],NonNurse[[#This Row],[Other Social Work Staff Hours]])/NonNurse[[#This Row],[MDS Census]]</f>
        <v>5.8551015851752632E-2</v>
      </c>
      <c r="P675" s="6">
        <v>11.736956521739129</v>
      </c>
      <c r="Q675" s="6">
        <v>32.986956521739124</v>
      </c>
      <c r="R675" s="6">
        <f>SUM(NonNurse[[#This Row],[Qualified Activities Professional Hours]],NonNurse[[#This Row],[Other Activities Professional Hours]])/NonNurse[[#This Row],[MDS Census]]</f>
        <v>0.22966063853538735</v>
      </c>
      <c r="S675" s="6">
        <v>7.0864130434782586</v>
      </c>
      <c r="T675" s="6">
        <v>3.0076086956521757</v>
      </c>
      <c r="U675" s="6">
        <v>0</v>
      </c>
      <c r="V675" s="6">
        <f>SUM(NonNurse[[#This Row],[Occupational Therapist Hours]],NonNurse[[#This Row],[OT Assistant Hours]],NonNurse[[#This Row],[OT Aide Hours]])/NonNurse[[#This Row],[MDS Census]]</f>
        <v>5.183355659745479E-2</v>
      </c>
      <c r="W675" s="6">
        <v>7.64923913043478</v>
      </c>
      <c r="X675" s="6">
        <v>0.50228260869565222</v>
      </c>
      <c r="Y675" s="6">
        <v>3.6956521739130435</v>
      </c>
      <c r="Z675" s="6">
        <f>SUM(NonNurse[[#This Row],[Physical Therapist (PT) Hours]],NonNurse[[#This Row],[PT Assistant Hours]],NonNurse[[#This Row],[PT Aide Hours]])/NonNurse[[#This Row],[MDS Census]]</f>
        <v>6.0836124134851517E-2</v>
      </c>
      <c r="AA675" s="6">
        <v>0</v>
      </c>
      <c r="AB675" s="6">
        <v>0</v>
      </c>
      <c r="AC675" s="6">
        <v>0</v>
      </c>
      <c r="AD675" s="6">
        <v>0</v>
      </c>
      <c r="AE675" s="6">
        <v>3.7391304347826089</v>
      </c>
      <c r="AF675" s="6">
        <v>0</v>
      </c>
      <c r="AG675" s="6">
        <v>0</v>
      </c>
      <c r="AH675" s="1">
        <v>395687</v>
      </c>
      <c r="AI675">
        <v>3</v>
      </c>
    </row>
    <row r="676" spans="1:35" x14ac:dyDescent="0.25">
      <c r="A676" t="s">
        <v>721</v>
      </c>
      <c r="B676" t="s">
        <v>79</v>
      </c>
      <c r="C676" t="s">
        <v>802</v>
      </c>
      <c r="D676" t="s">
        <v>758</v>
      </c>
      <c r="E676" s="6">
        <v>154.16304347826087</v>
      </c>
      <c r="F676" s="6">
        <v>5.1304347826086953</v>
      </c>
      <c r="G676" s="6">
        <v>0.25</v>
      </c>
      <c r="H676" s="6">
        <v>0.89130434782608692</v>
      </c>
      <c r="I676" s="6">
        <v>2.0543478260869565</v>
      </c>
      <c r="J676" s="6">
        <v>0</v>
      </c>
      <c r="K676" s="6">
        <v>0</v>
      </c>
      <c r="L676" s="6">
        <v>4.5682608695652176</v>
      </c>
      <c r="M676" s="6">
        <v>17.630978260869565</v>
      </c>
      <c r="N676" s="6">
        <v>3.714673913043478</v>
      </c>
      <c r="O676" s="6">
        <f>SUM(NonNurse[[#This Row],[Qualified Social Work Staff Hours]],NonNurse[[#This Row],[Other Social Work Staff Hours]])/NonNurse[[#This Row],[MDS Census]]</f>
        <v>0.13846153846153844</v>
      </c>
      <c r="P676" s="6">
        <v>3.6331521739130435</v>
      </c>
      <c r="Q676" s="6">
        <v>23.953804347826086</v>
      </c>
      <c r="R676" s="6">
        <f>SUM(NonNurse[[#This Row],[Qualified Activities Professional Hours]],NonNurse[[#This Row],[Other Activities Professional Hours]])/NonNurse[[#This Row],[MDS Census]]</f>
        <v>0.1789466262426849</v>
      </c>
      <c r="S676" s="6">
        <v>10.986304347826087</v>
      </c>
      <c r="T676" s="6">
        <v>3.1096739130434781</v>
      </c>
      <c r="U676" s="6">
        <v>0</v>
      </c>
      <c r="V676" s="6">
        <f>SUM(NonNurse[[#This Row],[Occupational Therapist Hours]],NonNurse[[#This Row],[OT Assistant Hours]],NonNurse[[#This Row],[OT Aide Hours]])/NonNurse[[#This Row],[MDS Census]]</f>
        <v>9.1435521398857786E-2</v>
      </c>
      <c r="W676" s="6">
        <v>10.101086956521739</v>
      </c>
      <c r="X676" s="6">
        <v>19.248695652173911</v>
      </c>
      <c r="Y676" s="6">
        <v>0</v>
      </c>
      <c r="Z676" s="6">
        <f>SUM(NonNurse[[#This Row],[Physical Therapist (PT) Hours]],NonNurse[[#This Row],[PT Assistant Hours]],NonNurse[[#This Row],[PT Aide Hours]])/NonNurse[[#This Row],[MDS Census]]</f>
        <v>0.19038144257209333</v>
      </c>
      <c r="AA676" s="6">
        <v>0</v>
      </c>
      <c r="AB676" s="6">
        <v>15.021739130434783</v>
      </c>
      <c r="AC676" s="6">
        <v>0</v>
      </c>
      <c r="AD676" s="6">
        <v>0</v>
      </c>
      <c r="AE676" s="6">
        <v>1.4782608695652173</v>
      </c>
      <c r="AF676" s="6">
        <v>0</v>
      </c>
      <c r="AG676" s="6">
        <v>0</v>
      </c>
      <c r="AH676" s="1">
        <v>395168</v>
      </c>
      <c r="AI676">
        <v>3</v>
      </c>
    </row>
    <row r="677" spans="1:35" x14ac:dyDescent="0.25">
      <c r="A677" t="s">
        <v>721</v>
      </c>
      <c r="B677" t="s">
        <v>157</v>
      </c>
      <c r="C677" t="s">
        <v>973</v>
      </c>
      <c r="D677" t="s">
        <v>761</v>
      </c>
      <c r="E677" s="6">
        <v>72.152173913043484</v>
      </c>
      <c r="F677" s="6">
        <v>4.7989130434782608</v>
      </c>
      <c r="G677" s="6">
        <v>0</v>
      </c>
      <c r="H677" s="6">
        <v>0.44021739130434784</v>
      </c>
      <c r="I677" s="6">
        <v>1.8804347826086956</v>
      </c>
      <c r="J677" s="6">
        <v>0</v>
      </c>
      <c r="K677" s="6">
        <v>0</v>
      </c>
      <c r="L677" s="6">
        <v>4.0149999999999997</v>
      </c>
      <c r="M677" s="6">
        <v>4.8152173913043477</v>
      </c>
      <c r="N677" s="6">
        <v>0</v>
      </c>
      <c r="O677" s="6">
        <f>SUM(NonNurse[[#This Row],[Qualified Social Work Staff Hours]],NonNurse[[#This Row],[Other Social Work Staff Hours]])/NonNurse[[#This Row],[MDS Census]]</f>
        <v>6.673696896655619E-2</v>
      </c>
      <c r="P677" s="6">
        <v>10.467391304347826</v>
      </c>
      <c r="Q677" s="6">
        <v>8.0597826086956523</v>
      </c>
      <c r="R677" s="6">
        <f>SUM(NonNurse[[#This Row],[Qualified Activities Professional Hours]],NonNurse[[#This Row],[Other Activities Professional Hours]])/NonNurse[[#This Row],[MDS Census]]</f>
        <v>0.25677915034648985</v>
      </c>
      <c r="S677" s="6">
        <v>4.1110869565217394</v>
      </c>
      <c r="T677" s="6">
        <v>4.8156521739130431</v>
      </c>
      <c r="U677" s="6">
        <v>0</v>
      </c>
      <c r="V677" s="6">
        <f>SUM(NonNurse[[#This Row],[Occupational Therapist Hours]],NonNurse[[#This Row],[OT Assistant Hours]],NonNurse[[#This Row],[OT Aide Hours]])/NonNurse[[#This Row],[MDS Census]]</f>
        <v>0.12372100030129556</v>
      </c>
      <c r="W677" s="6">
        <v>3.9940217391304329</v>
      </c>
      <c r="X677" s="6">
        <v>9.8541304347826131</v>
      </c>
      <c r="Y677" s="6">
        <v>0.83695652173913049</v>
      </c>
      <c r="Z677" s="6">
        <f>SUM(NonNurse[[#This Row],[Physical Therapist (PT) Hours]],NonNurse[[#This Row],[PT Assistant Hours]],NonNurse[[#This Row],[PT Aide Hours]])/NonNurse[[#This Row],[MDS Census]]</f>
        <v>0.20352967761373911</v>
      </c>
      <c r="AA677" s="6">
        <v>0</v>
      </c>
      <c r="AB677" s="6">
        <v>0</v>
      </c>
      <c r="AC677" s="6">
        <v>0</v>
      </c>
      <c r="AD677" s="6">
        <v>0</v>
      </c>
      <c r="AE677" s="6">
        <v>0</v>
      </c>
      <c r="AF677" s="6">
        <v>0</v>
      </c>
      <c r="AG677" s="6">
        <v>0</v>
      </c>
      <c r="AH677" s="1">
        <v>395326</v>
      </c>
      <c r="AI677">
        <v>3</v>
      </c>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83E4C-2B42-4CBD-BCCC-6E227936B813}">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15" customWidth="1"/>
    <col min="2" max="2" width="27.28515625" style="15" customWidth="1"/>
    <col min="3" max="3" width="16.7109375" style="15" customWidth="1"/>
    <col min="4" max="4" width="11.5703125" style="15" customWidth="1"/>
    <col min="5" max="5" width="4.5703125" style="15" customWidth="1"/>
    <col min="6" max="6" width="10" style="15" customWidth="1"/>
    <col min="7" max="7" width="12.5703125" style="15" customWidth="1"/>
    <col min="8" max="10" width="8.5703125" style="15" customWidth="1"/>
    <col min="11" max="11" width="9.140625" style="15" customWidth="1"/>
    <col min="12" max="12" width="4.5703125" style="15" customWidth="1"/>
    <col min="13" max="13" width="7.5703125" style="15" customWidth="1"/>
    <col min="14" max="14" width="10.7109375" style="22" customWidth="1"/>
    <col min="15" max="18" width="8.5703125" style="15" customWidth="1"/>
    <col min="19" max="19" width="5.42578125" style="15" customWidth="1"/>
    <col min="20" max="20" width="40.5703125" style="15" customWidth="1"/>
    <col min="21" max="22" width="12.5703125" style="15" customWidth="1"/>
    <col min="23" max="25" width="8.85546875" style="15"/>
    <col min="26" max="26" width="37.140625" style="15" customWidth="1"/>
    <col min="27" max="27" width="11.5703125" style="15" customWidth="1"/>
    <col min="28" max="32" width="8.85546875" style="15"/>
    <col min="33" max="33" width="22.85546875" style="15" customWidth="1"/>
    <col min="34" max="34" width="16.42578125" style="15" customWidth="1"/>
    <col min="35" max="35" width="13.5703125" style="15" customWidth="1"/>
    <col min="36" max="16384" width="8.85546875" style="15"/>
  </cols>
  <sheetData>
    <row r="2" spans="2:29" ht="85.5" customHeight="1" x14ac:dyDescent="0.25">
      <c r="B2" s="11" t="s">
        <v>1244</v>
      </c>
      <c r="C2" s="11" t="s">
        <v>1124</v>
      </c>
      <c r="D2" s="11" t="s">
        <v>1243</v>
      </c>
      <c r="E2" s="12"/>
      <c r="F2" s="13" t="s">
        <v>1157</v>
      </c>
      <c r="G2" s="13" t="s">
        <v>1173</v>
      </c>
      <c r="H2" s="13" t="s">
        <v>1130</v>
      </c>
      <c r="I2" s="13" t="s">
        <v>1174</v>
      </c>
      <c r="J2" s="14" t="s">
        <v>1175</v>
      </c>
      <c r="K2" s="13" t="s">
        <v>1176</v>
      </c>
      <c r="L2" s="13"/>
      <c r="M2" s="13" t="s">
        <v>1124</v>
      </c>
      <c r="N2" s="13" t="s">
        <v>1173</v>
      </c>
      <c r="O2" s="13" t="s">
        <v>1130</v>
      </c>
      <c r="P2" s="13" t="s">
        <v>1174</v>
      </c>
      <c r="Q2" s="14" t="s">
        <v>1175</v>
      </c>
      <c r="R2" s="13" t="s">
        <v>1176</v>
      </c>
      <c r="T2" s="15" t="s">
        <v>1177</v>
      </c>
      <c r="U2" s="15" t="s">
        <v>1276</v>
      </c>
      <c r="V2" s="16" t="s">
        <v>1178</v>
      </c>
      <c r="W2" s="16" t="s">
        <v>1179</v>
      </c>
    </row>
    <row r="3" spans="2:29" ht="15" customHeight="1" x14ac:dyDescent="0.25">
      <c r="B3" s="17" t="s">
        <v>1180</v>
      </c>
      <c r="C3" s="49">
        <f>AVERAGE(Nurse[MDS Census])</f>
        <v>94.238358178398968</v>
      </c>
      <c r="D3" s="18">
        <v>77.233814336253971</v>
      </c>
      <c r="E3" s="18"/>
      <c r="F3" s="15">
        <v>1</v>
      </c>
      <c r="G3" s="19">
        <v>69376.123698714116</v>
      </c>
      <c r="H3" s="20">
        <v>3.585165701050407</v>
      </c>
      <c r="I3" s="19">
        <v>5</v>
      </c>
      <c r="J3" s="21">
        <v>0.67575468162975694</v>
      </c>
      <c r="K3" s="19">
        <v>5</v>
      </c>
      <c r="M3" t="s">
        <v>684</v>
      </c>
      <c r="N3" s="19">
        <v>536.8478260869565</v>
      </c>
      <c r="O3" s="20">
        <v>6.2660022271714926</v>
      </c>
      <c r="P3" s="22">
        <v>1</v>
      </c>
      <c r="Q3" s="21">
        <v>1.8396440575015187</v>
      </c>
      <c r="R3" s="22">
        <v>1</v>
      </c>
      <c r="T3" s="23" t="s">
        <v>1181</v>
      </c>
      <c r="U3" s="19">
        <f>SUM(Nurse[Total Nurse Staff Hours])</f>
        <v>225926.48495713421</v>
      </c>
      <c r="V3" s="24" t="s">
        <v>1182</v>
      </c>
      <c r="W3" s="20">
        <f>Category[[#This Row],[State Total]]/D9</f>
        <v>0.19998821323014707</v>
      </c>
    </row>
    <row r="4" spans="2:29" ht="15" customHeight="1" x14ac:dyDescent="0.25">
      <c r="B4" s="25" t="s">
        <v>1130</v>
      </c>
      <c r="C4" s="26">
        <f>SUM(Nurse[Total Nurse Staff Hours])/SUM(Nurse[MDS Census])</f>
        <v>3.5464409930734</v>
      </c>
      <c r="D4" s="26">
        <v>3.6146323434825098</v>
      </c>
      <c r="E4" s="18"/>
      <c r="F4" s="15">
        <v>2</v>
      </c>
      <c r="G4" s="19">
        <v>128365.44534598908</v>
      </c>
      <c r="H4" s="20">
        <v>3.4549500632802785</v>
      </c>
      <c r="I4" s="19">
        <v>9</v>
      </c>
      <c r="J4" s="21">
        <v>0.64433762203163525</v>
      </c>
      <c r="K4" s="19">
        <v>6</v>
      </c>
      <c r="M4" t="s">
        <v>683</v>
      </c>
      <c r="N4" s="19">
        <v>19423.242804654012</v>
      </c>
      <c r="O4" s="20">
        <v>3.6919809269804467</v>
      </c>
      <c r="P4" s="22">
        <v>25</v>
      </c>
      <c r="Q4" s="21">
        <v>0.53868769221148449</v>
      </c>
      <c r="R4" s="22">
        <v>40</v>
      </c>
      <c r="T4" s="19" t="s">
        <v>1183</v>
      </c>
      <c r="U4" s="19">
        <f>SUM(Nurse[Total Direct Care Staff Hours])</f>
        <v>209849.32691671807</v>
      </c>
      <c r="V4" s="24">
        <f>Category[[#This Row],[State Total]]/U3</f>
        <v>0.92883898475441462</v>
      </c>
      <c r="W4" s="20">
        <f>Category[[#This Row],[State Total]]/D9</f>
        <v>0.1857568489395392</v>
      </c>
    </row>
    <row r="5" spans="2:29" ht="15" customHeight="1" x14ac:dyDescent="0.25">
      <c r="B5" s="27" t="s">
        <v>1184</v>
      </c>
      <c r="C5" s="28">
        <f>SUM(Nurse[Total Direct Care Staff Hours])/SUM(Nurse[MDS Census])</f>
        <v>3.2940726514977348</v>
      </c>
      <c r="D5" s="28">
        <v>3.347724410414429</v>
      </c>
      <c r="E5" s="29"/>
      <c r="F5" s="15">
        <v>3</v>
      </c>
      <c r="G5" s="19">
        <v>124443.71892222908</v>
      </c>
      <c r="H5" s="20">
        <v>3.5696801497282227</v>
      </c>
      <c r="I5" s="19">
        <v>6</v>
      </c>
      <c r="J5" s="21">
        <v>0.67837118001727315</v>
      </c>
      <c r="K5" s="19">
        <v>4</v>
      </c>
      <c r="M5" t="s">
        <v>686</v>
      </c>
      <c r="N5" s="19">
        <v>14765.612676056329</v>
      </c>
      <c r="O5" s="20">
        <v>3.8700512739470958</v>
      </c>
      <c r="P5" s="22">
        <v>18</v>
      </c>
      <c r="Q5" s="21">
        <v>0.36267289415247567</v>
      </c>
      <c r="R5" s="22">
        <v>48</v>
      </c>
      <c r="T5" s="23" t="s">
        <v>1185</v>
      </c>
      <c r="U5" s="19">
        <f>SUM(Nurse[Total RN Hours (w/ Admin, DON)])</f>
        <v>44293.292509185507</v>
      </c>
      <c r="V5" s="24">
        <f>Category[[#This Row],[State Total]]/U3</f>
        <v>0.19605179320870425</v>
      </c>
      <c r="W5" s="20">
        <f>Category[[#This Row],[State Total]]/D9</f>
        <v>3.9208047824375043E-2</v>
      </c>
      <c r="X5" s="30"/>
      <c r="Y5" s="30"/>
      <c r="AB5" s="30"/>
      <c r="AC5" s="30"/>
    </row>
    <row r="6" spans="2:29" ht="15" customHeight="1" x14ac:dyDescent="0.25">
      <c r="B6" s="31" t="s">
        <v>1132</v>
      </c>
      <c r="C6" s="28">
        <f>SUM(Nurse[Total RN Hours (w/ Admin, DON)])/SUM(Nurse[MDS Census])</f>
        <v>0.69528611620089797</v>
      </c>
      <c r="D6" s="28">
        <v>0.60780873997534479</v>
      </c>
      <c r="E6"/>
      <c r="F6" s="15">
        <v>4</v>
      </c>
      <c r="G6" s="19">
        <v>216891.50627679119</v>
      </c>
      <c r="H6" s="20">
        <v>3.71816551616583</v>
      </c>
      <c r="I6" s="19">
        <v>4</v>
      </c>
      <c r="J6" s="21">
        <v>0.5592343612490972</v>
      </c>
      <c r="K6" s="19">
        <v>9</v>
      </c>
      <c r="M6" t="s">
        <v>685</v>
      </c>
      <c r="N6" s="19">
        <v>10619.366350275568</v>
      </c>
      <c r="O6" s="20">
        <v>3.9203935832782837</v>
      </c>
      <c r="P6" s="22">
        <v>14</v>
      </c>
      <c r="Q6" s="21">
        <v>0.6428263273804441</v>
      </c>
      <c r="R6" s="22">
        <v>30</v>
      </c>
      <c r="T6" s="32" t="s">
        <v>1186</v>
      </c>
      <c r="U6" s="19">
        <f>SUM(Nurse[RN Hours (excl. Admin, DON)])</f>
        <v>30374.900370483771</v>
      </c>
      <c r="V6" s="24">
        <f>Category[[#This Row],[State Total]]/U3</f>
        <v>0.13444594765526008</v>
      </c>
      <c r="W6" s="20">
        <f>Category[[#This Row],[State Total]]/D9</f>
        <v>2.6887604847609346E-2</v>
      </c>
      <c r="X6" s="30"/>
      <c r="Y6" s="30"/>
      <c r="AB6" s="30"/>
      <c r="AC6" s="30"/>
    </row>
    <row r="7" spans="2:29" ht="15" customHeight="1" thickBot="1" x14ac:dyDescent="0.3">
      <c r="B7" s="33" t="s">
        <v>1187</v>
      </c>
      <c r="C7" s="28">
        <f>SUM(Nurse[RN Hours (excl. Admin, DON)])/SUM(Nurse[MDS Census])</f>
        <v>0.47680462011721492</v>
      </c>
      <c r="D7" s="28">
        <v>0.41441568490090208</v>
      </c>
      <c r="E7"/>
      <c r="F7" s="15">
        <v>5</v>
      </c>
      <c r="G7" s="19">
        <v>218161.62905695051</v>
      </c>
      <c r="H7" s="20">
        <v>3.471756650011959</v>
      </c>
      <c r="I7" s="19">
        <v>8</v>
      </c>
      <c r="J7" s="21">
        <v>0.68815139377795254</v>
      </c>
      <c r="K7" s="19">
        <v>3</v>
      </c>
      <c r="M7" t="s">
        <v>687</v>
      </c>
      <c r="N7" s="19">
        <v>90304.505664421289</v>
      </c>
      <c r="O7" s="20">
        <v>4.0950436576657667</v>
      </c>
      <c r="P7" s="22">
        <v>8</v>
      </c>
      <c r="Q7" s="21">
        <v>0.53846761894166961</v>
      </c>
      <c r="R7" s="22">
        <v>41</v>
      </c>
      <c r="T7" s="32" t="s">
        <v>1188</v>
      </c>
      <c r="U7" s="19">
        <f>SUM(Nurse[RN Admin Hours])</f>
        <v>10544.890531230867</v>
      </c>
      <c r="V7" s="24">
        <f>Category[[#This Row],[State Total]]/U3</f>
        <v>4.6673990139896988E-2</v>
      </c>
      <c r="W7" s="20">
        <f>Category[[#This Row],[State Total]]/D9</f>
        <v>9.3342478923995002E-3</v>
      </c>
      <c r="X7" s="30"/>
      <c r="Y7" s="30"/>
      <c r="Z7" s="30"/>
      <c r="AA7" s="30"/>
      <c r="AB7" s="30"/>
      <c r="AC7" s="30"/>
    </row>
    <row r="8" spans="2:29" ht="15" customHeight="1" thickTop="1" x14ac:dyDescent="0.25">
      <c r="B8" s="34" t="s">
        <v>1189</v>
      </c>
      <c r="C8" s="35">
        <f>COUNTA(Nurse[Provider])</f>
        <v>676</v>
      </c>
      <c r="D8" s="35">
        <v>14627</v>
      </c>
      <c r="F8" s="15">
        <v>6</v>
      </c>
      <c r="G8" s="19">
        <v>133738.05679730567</v>
      </c>
      <c r="H8" s="20">
        <v>3.4421626203964988</v>
      </c>
      <c r="I8" s="19">
        <v>10</v>
      </c>
      <c r="J8" s="21">
        <v>0.34690920997212554</v>
      </c>
      <c r="K8" s="19">
        <v>10</v>
      </c>
      <c r="M8" t="s">
        <v>688</v>
      </c>
      <c r="N8" s="19">
        <v>13996.251684017152</v>
      </c>
      <c r="O8" s="20">
        <v>3.5742923169789274</v>
      </c>
      <c r="P8" s="22">
        <v>34</v>
      </c>
      <c r="Q8" s="21">
        <v>0.85380187117283868</v>
      </c>
      <c r="R8" s="22">
        <v>11</v>
      </c>
      <c r="T8" s="32" t="s">
        <v>1190</v>
      </c>
      <c r="U8" s="19">
        <f>SUM(Nurse[RN DON Hours])</f>
        <v>3373.5016074709092</v>
      </c>
      <c r="V8" s="24">
        <f>Category[[#This Row],[State Total]]/U3</f>
        <v>1.4931855413547353E-2</v>
      </c>
      <c r="W8" s="20">
        <f>Category[[#This Row],[State Total]]/D9</f>
        <v>2.9861950843662341E-3</v>
      </c>
      <c r="X8" s="30"/>
      <c r="Y8" s="30"/>
      <c r="Z8" s="30"/>
      <c r="AA8" s="30"/>
      <c r="AB8" s="30"/>
      <c r="AC8" s="30"/>
    </row>
    <row r="9" spans="2:29" ht="15" customHeight="1" x14ac:dyDescent="0.25">
      <c r="B9" s="34" t="s">
        <v>1191</v>
      </c>
      <c r="C9" s="35">
        <f>SUM(Nurse[MDS Census])</f>
        <v>63705.130128597702</v>
      </c>
      <c r="D9" s="35">
        <v>1129699.0022963868</v>
      </c>
      <c r="F9" s="15">
        <v>7</v>
      </c>
      <c r="G9" s="19">
        <v>73847.771586037998</v>
      </c>
      <c r="H9" s="20">
        <v>3.4771723639610803</v>
      </c>
      <c r="I9" s="19">
        <v>7</v>
      </c>
      <c r="J9" s="21">
        <v>0.57887406787921447</v>
      </c>
      <c r="K9" s="19">
        <v>8</v>
      </c>
      <c r="M9" t="s">
        <v>689</v>
      </c>
      <c r="N9" s="19">
        <v>18800.971524800971</v>
      </c>
      <c r="O9" s="20">
        <v>3.379841237553149</v>
      </c>
      <c r="P9" s="22">
        <v>47</v>
      </c>
      <c r="Q9" s="21">
        <v>0.62562655856161031</v>
      </c>
      <c r="R9" s="22">
        <v>35</v>
      </c>
      <c r="T9" s="23" t="s">
        <v>1192</v>
      </c>
      <c r="U9" s="19">
        <f>SUM(Nurse[Total LPN Hours (w/ Admin)])</f>
        <v>55521.015012247342</v>
      </c>
      <c r="V9" s="24">
        <f>Category[[#This Row],[State Total]]/U3</f>
        <v>0.24574814689292196</v>
      </c>
      <c r="W9" s="20">
        <f>Category[[#This Row],[State Total]]/D9</f>
        <v>4.9146732801735184E-2</v>
      </c>
      <c r="X9" s="30"/>
      <c r="Y9" s="30"/>
      <c r="Z9" s="30"/>
      <c r="AA9" s="30"/>
      <c r="AB9" s="30"/>
      <c r="AC9" s="30"/>
    </row>
    <row r="10" spans="2:29" ht="15" customHeight="1" x14ac:dyDescent="0.25">
      <c r="F10" s="15">
        <v>8</v>
      </c>
      <c r="G10" s="19">
        <v>33298.427587262697</v>
      </c>
      <c r="H10" s="20">
        <v>3.7381932825195308</v>
      </c>
      <c r="I10" s="19">
        <v>3</v>
      </c>
      <c r="J10" s="21">
        <v>0.87940662888310206</v>
      </c>
      <c r="K10" s="19">
        <v>1</v>
      </c>
      <c r="M10" t="s">
        <v>691</v>
      </c>
      <c r="N10" s="19">
        <v>2001.0333741579916</v>
      </c>
      <c r="O10" s="20">
        <v>3.9151059449534258</v>
      </c>
      <c r="P10" s="22">
        <v>15</v>
      </c>
      <c r="Q10" s="21">
        <v>1.0911259376852895</v>
      </c>
      <c r="R10" s="22">
        <v>3</v>
      </c>
      <c r="T10" s="32" t="s">
        <v>1193</v>
      </c>
      <c r="U10" s="19">
        <f>SUM(Nurse[LPN Hours (excl. Admin)])</f>
        <v>53362.249110532764</v>
      </c>
      <c r="V10" s="24">
        <f>Category[[#This Row],[State Total]]/U3</f>
        <v>0.23619297720078</v>
      </c>
      <c r="W10" s="20">
        <f>Category[[#This Row],[State Total]]/D9</f>
        <v>4.7235811487892854E-2</v>
      </c>
      <c r="X10" s="30"/>
      <c r="Y10" s="30"/>
      <c r="Z10" s="30"/>
      <c r="AA10" s="30"/>
      <c r="AB10" s="30"/>
      <c r="AC10" s="30"/>
    </row>
    <row r="11" spans="2:29" ht="15" customHeight="1" x14ac:dyDescent="0.25">
      <c r="F11" s="15">
        <v>9</v>
      </c>
      <c r="G11" s="19">
        <v>109332.77602571936</v>
      </c>
      <c r="H11" s="20">
        <v>4.0754949217501784</v>
      </c>
      <c r="I11" s="19">
        <v>2</v>
      </c>
      <c r="J11" s="21">
        <v>0.58405330055976667</v>
      </c>
      <c r="K11" s="19">
        <v>7</v>
      </c>
      <c r="M11" t="s">
        <v>690</v>
      </c>
      <c r="N11" s="19">
        <v>3447.8586956521731</v>
      </c>
      <c r="O11" s="20">
        <v>3.9688255155216066</v>
      </c>
      <c r="P11" s="22">
        <v>11</v>
      </c>
      <c r="Q11" s="21">
        <v>0.94962364794784426</v>
      </c>
      <c r="R11" s="22">
        <v>8</v>
      </c>
      <c r="T11" s="32" t="s">
        <v>1194</v>
      </c>
      <c r="U11" s="19">
        <f>SUM(Nurse[LPN Admin Hours])</f>
        <v>2158.7659017146366</v>
      </c>
      <c r="V11" s="24">
        <f>Category[[#This Row],[State Total]]/U3</f>
        <v>9.5551696921422312E-3</v>
      </c>
      <c r="W11" s="20">
        <f>Category[[#This Row],[State Total]]/D9</f>
        <v>1.9109213138423795E-3</v>
      </c>
      <c r="X11" s="30"/>
      <c r="Y11" s="30"/>
      <c r="Z11" s="30"/>
      <c r="AA11" s="30"/>
      <c r="AB11" s="30"/>
      <c r="AC11" s="30"/>
    </row>
    <row r="12" spans="2:29" ht="15" customHeight="1" x14ac:dyDescent="0.25">
      <c r="F12" s="15">
        <v>10</v>
      </c>
      <c r="G12" s="19">
        <v>22243.546999387629</v>
      </c>
      <c r="H12" s="20">
        <v>4.3144138862761752</v>
      </c>
      <c r="I12" s="19">
        <v>1</v>
      </c>
      <c r="J12" s="21">
        <v>0.85085378711532988</v>
      </c>
      <c r="K12" s="19">
        <v>2</v>
      </c>
      <c r="M12" t="s">
        <v>692</v>
      </c>
      <c r="N12" s="19">
        <v>66629.00734843839</v>
      </c>
      <c r="O12" s="20">
        <v>4.0461510158814251</v>
      </c>
      <c r="P12" s="22">
        <v>10</v>
      </c>
      <c r="Q12" s="21">
        <v>0.65170667436305396</v>
      </c>
      <c r="R12" s="22">
        <v>29</v>
      </c>
      <c r="T12" s="23" t="s">
        <v>1195</v>
      </c>
      <c r="U12" s="19">
        <f>SUM(Nurse[Total CNA, NA TR, Med Aide/Tech Hours])</f>
        <v>126112.17743570138</v>
      </c>
      <c r="V12" s="24">
        <f>Category[[#This Row],[State Total]]/U3</f>
        <v>0.55820005989837385</v>
      </c>
      <c r="W12" s="20">
        <f>Category[[#This Row],[State Total]]/D9</f>
        <v>0.11163343260403687</v>
      </c>
      <c r="X12" s="30"/>
      <c r="Y12" s="30"/>
      <c r="Z12" s="30"/>
      <c r="AA12" s="30"/>
      <c r="AB12" s="30"/>
      <c r="AC12" s="30"/>
    </row>
    <row r="13" spans="2:29" ht="15" customHeight="1" x14ac:dyDescent="0.25">
      <c r="I13" s="19"/>
      <c r="J13" s="19"/>
      <c r="K13" s="19"/>
      <c r="M13" t="s">
        <v>693</v>
      </c>
      <c r="N13" s="19">
        <v>27047.194427434184</v>
      </c>
      <c r="O13" s="20">
        <v>3.3334159425604026</v>
      </c>
      <c r="P13" s="22">
        <v>48</v>
      </c>
      <c r="Q13" s="21">
        <v>0.4036688437032282</v>
      </c>
      <c r="R13" s="22">
        <v>46</v>
      </c>
      <c r="T13" s="32" t="s">
        <v>1196</v>
      </c>
      <c r="U13" s="19">
        <f>SUM(Nurse[CNA Hours])</f>
        <v>118977.87713104721</v>
      </c>
      <c r="V13" s="24">
        <f>Category[[#This Row],[State Total]]/U3</f>
        <v>0.52662208750612516</v>
      </c>
      <c r="W13" s="20">
        <f>Category[[#This Row],[State Total]]/D9</f>
        <v>0.10531821032788014</v>
      </c>
      <c r="X13" s="30"/>
      <c r="Y13" s="30"/>
      <c r="Z13" s="30"/>
      <c r="AA13" s="30"/>
      <c r="AB13" s="30"/>
      <c r="AC13" s="30"/>
    </row>
    <row r="14" spans="2:29" ht="15" customHeight="1" x14ac:dyDescent="0.25">
      <c r="G14" s="20"/>
      <c r="I14" s="19"/>
      <c r="J14" s="19"/>
      <c r="K14" s="19"/>
      <c r="M14" t="s">
        <v>694</v>
      </c>
      <c r="N14" s="19">
        <v>3263.663043478261</v>
      </c>
      <c r="O14" s="20">
        <v>4.4084708100060954</v>
      </c>
      <c r="P14" s="22">
        <v>4</v>
      </c>
      <c r="Q14" s="21">
        <v>1.4454388074216427</v>
      </c>
      <c r="R14" s="22">
        <v>2</v>
      </c>
      <c r="T14" s="32" t="s">
        <v>1197</v>
      </c>
      <c r="U14" s="19">
        <f>SUM(Nurse[NA TR Hours])</f>
        <v>6986.7479133496672</v>
      </c>
      <c r="V14" s="24">
        <f>Category[[#This Row],[State Total]]/U3</f>
        <v>3.0924873259880473E-2</v>
      </c>
      <c r="W14" s="20">
        <f>Category[[#This Row],[State Total]]/D9</f>
        <v>6.1846101476122489E-3</v>
      </c>
    </row>
    <row r="15" spans="2:29" ht="15" customHeight="1" x14ac:dyDescent="0.25">
      <c r="I15" s="19"/>
      <c r="J15" s="19"/>
      <c r="K15" s="19"/>
      <c r="M15" t="s">
        <v>698</v>
      </c>
      <c r="N15" s="19">
        <v>19016.558481322707</v>
      </c>
      <c r="O15" s="20">
        <v>3.6135143049020404</v>
      </c>
      <c r="P15" s="22">
        <v>31</v>
      </c>
      <c r="Q15" s="21">
        <v>0.70210559181671839</v>
      </c>
      <c r="R15" s="22">
        <v>21</v>
      </c>
      <c r="T15" s="36" t="s">
        <v>1198</v>
      </c>
      <c r="U15" s="37">
        <f>SUM(Nurse[Med Aide/Tech Hours])</f>
        <v>147.55239130434785</v>
      </c>
      <c r="V15" s="24">
        <f>Category[[#This Row],[State Total]]/U3</f>
        <v>6.530991323675197E-4</v>
      </c>
      <c r="W15" s="20">
        <f>Category[[#This Row],[State Total]]/D9</f>
        <v>1.3061212854433959E-4</v>
      </c>
    </row>
    <row r="16" spans="2:29" ht="15" customHeight="1" x14ac:dyDescent="0.25">
      <c r="I16" s="19"/>
      <c r="J16" s="19"/>
      <c r="K16" s="19"/>
      <c r="M16" t="s">
        <v>695</v>
      </c>
      <c r="N16" s="19">
        <v>3575.7164727495401</v>
      </c>
      <c r="O16" s="20">
        <v>4.1596000463252762</v>
      </c>
      <c r="P16" s="22">
        <v>7</v>
      </c>
      <c r="Q16" s="21">
        <v>0.89615304423849729</v>
      </c>
      <c r="R16" s="22">
        <v>9</v>
      </c>
    </row>
    <row r="17" spans="9:23" ht="15" customHeight="1" x14ac:dyDescent="0.25">
      <c r="I17" s="19"/>
      <c r="J17" s="19"/>
      <c r="K17" s="19"/>
      <c r="M17" t="s">
        <v>696</v>
      </c>
      <c r="N17" s="19">
        <v>55939.917483159865</v>
      </c>
      <c r="O17" s="20">
        <v>2.9656991045590826</v>
      </c>
      <c r="P17" s="22">
        <v>51</v>
      </c>
      <c r="Q17" s="21">
        <v>0.65815085334220447</v>
      </c>
      <c r="R17" s="22">
        <v>28</v>
      </c>
    </row>
    <row r="18" spans="9:23" ht="15" customHeight="1" x14ac:dyDescent="0.25">
      <c r="I18" s="19"/>
      <c r="J18" s="19"/>
      <c r="K18" s="19"/>
      <c r="M18" t="s">
        <v>697</v>
      </c>
      <c r="N18" s="19">
        <v>34295.675137783197</v>
      </c>
      <c r="O18" s="20">
        <v>3.4285543140358197</v>
      </c>
      <c r="P18" s="22">
        <v>43</v>
      </c>
      <c r="Q18" s="21">
        <v>0.57097472562080043</v>
      </c>
      <c r="R18" s="22">
        <v>37</v>
      </c>
      <c r="T18" s="15" t="s">
        <v>1199</v>
      </c>
      <c r="U18" s="15" t="s">
        <v>1276</v>
      </c>
    </row>
    <row r="19" spans="9:23" ht="15" customHeight="1" x14ac:dyDescent="0.25">
      <c r="M19" t="s">
        <v>699</v>
      </c>
      <c r="N19" s="19">
        <v>14478.901255358249</v>
      </c>
      <c r="O19" s="20">
        <v>3.8209594408139687</v>
      </c>
      <c r="P19" s="22">
        <v>20</v>
      </c>
      <c r="Q19" s="21">
        <v>0.68653707149505028</v>
      </c>
      <c r="R19" s="22">
        <v>26</v>
      </c>
      <c r="T19" s="15" t="s">
        <v>1200</v>
      </c>
      <c r="U19" s="19">
        <f>SUM(Nurse[RN Hours Contract (excl. Admin, DON)])</f>
        <v>3484.3775428658914</v>
      </c>
    </row>
    <row r="20" spans="9:23" ht="15" customHeight="1" x14ac:dyDescent="0.25">
      <c r="M20" t="s">
        <v>700</v>
      </c>
      <c r="N20" s="19">
        <v>20179.736834047766</v>
      </c>
      <c r="O20" s="20">
        <v>3.6234626550899827</v>
      </c>
      <c r="P20" s="22">
        <v>30</v>
      </c>
      <c r="Q20" s="21">
        <v>0.63141179459022878</v>
      </c>
      <c r="R20" s="22">
        <v>33</v>
      </c>
      <c r="T20" s="15" t="s">
        <v>1201</v>
      </c>
      <c r="U20" s="19">
        <f>SUM(Nurse[RN Admin Hours Contract])</f>
        <v>178.77659828536434</v>
      </c>
      <c r="W20" s="19"/>
    </row>
    <row r="21" spans="9:23" ht="15" customHeight="1" x14ac:dyDescent="0.25">
      <c r="M21" t="s">
        <v>701</v>
      </c>
      <c r="N21" s="19">
        <v>21713.855174525426</v>
      </c>
      <c r="O21" s="20">
        <v>3.4276349481314496</v>
      </c>
      <c r="P21" s="22">
        <v>44</v>
      </c>
      <c r="Q21" s="21">
        <v>0.22995066355388311</v>
      </c>
      <c r="R21" s="22">
        <v>51</v>
      </c>
      <c r="T21" s="15" t="s">
        <v>1202</v>
      </c>
      <c r="U21" s="19">
        <f>SUM(Nurse[RN DON Hours Contract])</f>
        <v>79.734347826086946</v>
      </c>
    </row>
    <row r="22" spans="9:23" ht="15" customHeight="1" x14ac:dyDescent="0.25">
      <c r="M22" t="s">
        <v>704</v>
      </c>
      <c r="N22" s="19">
        <v>31609.482088181256</v>
      </c>
      <c r="O22" s="20">
        <v>3.5766830777603746</v>
      </c>
      <c r="P22" s="22">
        <v>33</v>
      </c>
      <c r="Q22" s="21">
        <v>0.63151705366882682</v>
      </c>
      <c r="R22" s="22">
        <v>32</v>
      </c>
      <c r="T22" s="15" t="s">
        <v>1203</v>
      </c>
      <c r="U22" s="19">
        <f>SUM(Nurse[LPN Hours Contract (excl. Admin)])</f>
        <v>9241.630329148802</v>
      </c>
    </row>
    <row r="23" spans="9:23" ht="15" customHeight="1" x14ac:dyDescent="0.25">
      <c r="M23" t="s">
        <v>703</v>
      </c>
      <c r="N23" s="19">
        <v>21067.939375382732</v>
      </c>
      <c r="O23" s="20">
        <v>3.702235346411582</v>
      </c>
      <c r="P23" s="22">
        <v>24</v>
      </c>
      <c r="Q23" s="21">
        <v>0.76651287635763865</v>
      </c>
      <c r="R23" s="22">
        <v>16</v>
      </c>
      <c r="T23" s="15" t="s">
        <v>1204</v>
      </c>
      <c r="U23" s="19">
        <f>SUM(Nurse[LPN Admin Hours Contract])</f>
        <v>6.5788043478260869</v>
      </c>
    </row>
    <row r="24" spans="9:23" ht="15" customHeight="1" x14ac:dyDescent="0.25">
      <c r="M24" t="s">
        <v>702</v>
      </c>
      <c r="N24" s="19">
        <v>4706.4853031230869</v>
      </c>
      <c r="O24" s="20">
        <v>4.2908077351670615</v>
      </c>
      <c r="P24" s="22">
        <v>5</v>
      </c>
      <c r="Q24" s="21">
        <v>1.0535412211824036</v>
      </c>
      <c r="R24" s="22">
        <v>6</v>
      </c>
      <c r="T24" s="15" t="s">
        <v>1205</v>
      </c>
      <c r="U24" s="19">
        <f>SUM(Nurse[CNA Hours Contract])</f>
        <v>17276.206648805881</v>
      </c>
    </row>
    <row r="25" spans="9:23" ht="15" customHeight="1" x14ac:dyDescent="0.25">
      <c r="M25" t="s">
        <v>705</v>
      </c>
      <c r="N25" s="19">
        <v>29784.779087568884</v>
      </c>
      <c r="O25" s="20">
        <v>3.8152594065353851</v>
      </c>
      <c r="P25" s="22">
        <v>21</v>
      </c>
      <c r="Q25" s="21">
        <v>0.72680523692894061</v>
      </c>
      <c r="R25" s="22">
        <v>19</v>
      </c>
      <c r="T25" s="15" t="s">
        <v>1206</v>
      </c>
      <c r="U25" s="19">
        <f>SUM(Nurse[NA TR Hours Contract])</f>
        <v>90.728804347826099</v>
      </c>
    </row>
    <row r="26" spans="9:23" ht="15" customHeight="1" x14ac:dyDescent="0.25">
      <c r="M26" t="s">
        <v>706</v>
      </c>
      <c r="N26" s="19">
        <v>18654.419320269433</v>
      </c>
      <c r="O26" s="20">
        <v>4.1827830651924156</v>
      </c>
      <c r="P26" s="22">
        <v>6</v>
      </c>
      <c r="Q26" s="21">
        <v>1.0685266044542867</v>
      </c>
      <c r="R26" s="22">
        <v>5</v>
      </c>
      <c r="T26" s="15" t="s">
        <v>1207</v>
      </c>
      <c r="U26" s="19">
        <f>SUM(Nurse[Med Aide/Tech Hours Contract])</f>
        <v>5.7286956521739132</v>
      </c>
    </row>
    <row r="27" spans="9:23" ht="15" customHeight="1" x14ac:dyDescent="0.25">
      <c r="M27" t="s">
        <v>708</v>
      </c>
      <c r="N27" s="19">
        <v>30915.301745254106</v>
      </c>
      <c r="O27" s="20">
        <v>3.0868578483482887</v>
      </c>
      <c r="P27" s="22">
        <v>50</v>
      </c>
      <c r="Q27" s="21">
        <v>0.40359827435993229</v>
      </c>
      <c r="R27" s="22">
        <v>47</v>
      </c>
      <c r="T27" s="15" t="s">
        <v>1125</v>
      </c>
      <c r="U27" s="19">
        <f>SUM(Nurse[Total Contract Hours])</f>
        <v>30363.76177127986</v>
      </c>
    </row>
    <row r="28" spans="9:23" ht="15" customHeight="1" x14ac:dyDescent="0.25">
      <c r="M28" t="s">
        <v>707</v>
      </c>
      <c r="N28" s="19">
        <v>13613.024341702383</v>
      </c>
      <c r="O28" s="20">
        <v>3.8706506835477068</v>
      </c>
      <c r="P28" s="22">
        <v>17</v>
      </c>
      <c r="Q28" s="21">
        <v>0.54461092917222786</v>
      </c>
      <c r="R28" s="22">
        <v>39</v>
      </c>
      <c r="T28" s="15" t="s">
        <v>1208</v>
      </c>
      <c r="U28" s="19">
        <f>SUM(Nurse[Total Nurse Staff Hours])</f>
        <v>225926.48495713421</v>
      </c>
    </row>
    <row r="29" spans="9:23" ht="15" customHeight="1" x14ac:dyDescent="0.25">
      <c r="M29" t="s">
        <v>709</v>
      </c>
      <c r="N29" s="19">
        <v>3142.4673913043484</v>
      </c>
      <c r="O29" s="20">
        <v>3.5161153137073806</v>
      </c>
      <c r="P29" s="22">
        <v>39</v>
      </c>
      <c r="Q29" s="21">
        <v>0.79674798603977071</v>
      </c>
      <c r="R29" s="22">
        <v>15</v>
      </c>
      <c r="T29" s="15" t="s">
        <v>1209</v>
      </c>
      <c r="U29" s="38">
        <f>U27/U28</f>
        <v>0.13439664578077634</v>
      </c>
    </row>
    <row r="30" spans="9:23" ht="15" customHeight="1" x14ac:dyDescent="0.25">
      <c r="M30" t="s">
        <v>716</v>
      </c>
      <c r="N30" s="19">
        <v>31397.817207593369</v>
      </c>
      <c r="O30" s="20">
        <v>3.4417155121175713</v>
      </c>
      <c r="P30" s="22">
        <v>42</v>
      </c>
      <c r="Q30" s="21">
        <v>0.50629516352831194</v>
      </c>
      <c r="R30" s="22">
        <v>45</v>
      </c>
    </row>
    <row r="31" spans="9:23" ht="15" customHeight="1" x14ac:dyDescent="0.25">
      <c r="M31" t="s">
        <v>717</v>
      </c>
      <c r="N31" s="19">
        <v>4392.4673913043471</v>
      </c>
      <c r="O31" s="20">
        <v>4.4756414019059303</v>
      </c>
      <c r="P31" s="22">
        <v>3</v>
      </c>
      <c r="Q31" s="21">
        <v>0.83480991420589112</v>
      </c>
      <c r="R31" s="22">
        <v>13</v>
      </c>
      <c r="U31" s="19"/>
    </row>
    <row r="32" spans="9:23" ht="15" customHeight="1" x14ac:dyDescent="0.25">
      <c r="M32" t="s">
        <v>710</v>
      </c>
      <c r="N32" s="19">
        <v>9437.0101041028774</v>
      </c>
      <c r="O32" s="20">
        <v>3.9536238400260872</v>
      </c>
      <c r="P32" s="22">
        <v>12</v>
      </c>
      <c r="Q32" s="21">
        <v>0.73956294588721605</v>
      </c>
      <c r="R32" s="22">
        <v>18</v>
      </c>
    </row>
    <row r="33" spans="13:23" ht="15" customHeight="1" x14ac:dyDescent="0.25">
      <c r="M33" t="s">
        <v>712</v>
      </c>
      <c r="N33" s="19">
        <v>5478.8913043478278</v>
      </c>
      <c r="O33" s="20">
        <v>3.6689014954628241</v>
      </c>
      <c r="P33" s="22">
        <v>26</v>
      </c>
      <c r="Q33" s="21">
        <v>0.69069482083411027</v>
      </c>
      <c r="R33" s="22">
        <v>25</v>
      </c>
      <c r="T33" s="15" t="s">
        <v>1177</v>
      </c>
      <c r="U33" s="16" t="s">
        <v>1179</v>
      </c>
    </row>
    <row r="34" spans="13:23" ht="15" customHeight="1" x14ac:dyDescent="0.25">
      <c r="M34" t="s">
        <v>713</v>
      </c>
      <c r="N34" s="19">
        <v>37141.731475811372</v>
      </c>
      <c r="O34" s="20">
        <v>3.6107114278034693</v>
      </c>
      <c r="P34" s="22">
        <v>32</v>
      </c>
      <c r="Q34" s="21">
        <v>0.6783616567987637</v>
      </c>
      <c r="R34" s="22">
        <v>27</v>
      </c>
      <c r="T34" s="23" t="s">
        <v>1210</v>
      </c>
      <c r="U34" s="20">
        <v>3.7466213862576487</v>
      </c>
    </row>
    <row r="35" spans="13:23" ht="15" customHeight="1" x14ac:dyDescent="0.25">
      <c r="M35" t="s">
        <v>714</v>
      </c>
      <c r="N35" s="19">
        <v>4791.5774647887329</v>
      </c>
      <c r="O35" s="20">
        <v>3.478749758455526</v>
      </c>
      <c r="P35" s="22">
        <v>41</v>
      </c>
      <c r="Q35" s="21">
        <v>0.63604079500848976</v>
      </c>
      <c r="R35" s="22">
        <v>31</v>
      </c>
      <c r="T35" s="19" t="s">
        <v>1211</v>
      </c>
      <c r="U35" s="28">
        <f>SUM(Nurse[Total RN Hours (w/ Admin, DON)])/SUM(Nurse[MDS Census])</f>
        <v>0.69528611620089797</v>
      </c>
    </row>
    <row r="36" spans="13:23" ht="15" customHeight="1" x14ac:dyDescent="0.25">
      <c r="M36" t="s">
        <v>711</v>
      </c>
      <c r="N36" s="19">
        <v>5145.2409675443978</v>
      </c>
      <c r="O36" s="20">
        <v>3.8413014005831938</v>
      </c>
      <c r="P36" s="22">
        <v>19</v>
      </c>
      <c r="Q36" s="21">
        <v>0.71644517490315163</v>
      </c>
      <c r="R36" s="22">
        <v>20</v>
      </c>
      <c r="T36" s="19" t="s">
        <v>1212</v>
      </c>
      <c r="U36" s="28">
        <f>SUM(Nurse[RN Hours (excl. Admin, DON)])/SUM(Nurse[MDS Census])</f>
        <v>0.47680462011721492</v>
      </c>
    </row>
    <row r="37" spans="13:23" ht="15" customHeight="1" x14ac:dyDescent="0.25">
      <c r="M37" t="s">
        <v>715</v>
      </c>
      <c r="N37" s="19">
        <v>91093.670391916734</v>
      </c>
      <c r="O37" s="20">
        <v>3.3920817889897901</v>
      </c>
      <c r="P37" s="22">
        <v>46</v>
      </c>
      <c r="Q37" s="21">
        <v>0.62838777517583722</v>
      </c>
      <c r="R37" s="22">
        <v>34</v>
      </c>
      <c r="T37" s="19" t="s">
        <v>1213</v>
      </c>
      <c r="U37" s="28">
        <f>SUM(Nurse[Total CNA, NA TR, Med Aide/Tech Hours])/SUM(Nurse[MDS Census])</f>
        <v>1.9796235747596205</v>
      </c>
      <c r="W37" s="20"/>
    </row>
    <row r="38" spans="13:23" ht="15" customHeight="1" x14ac:dyDescent="0.25">
      <c r="M38" t="s">
        <v>718</v>
      </c>
      <c r="N38" s="19">
        <v>62098.361298224219</v>
      </c>
      <c r="O38" s="20">
        <v>3.4827578464943199</v>
      </c>
      <c r="P38" s="22">
        <v>40</v>
      </c>
      <c r="Q38" s="21">
        <v>0.57093758118305848</v>
      </c>
      <c r="R38" s="22">
        <v>38</v>
      </c>
    </row>
    <row r="39" spans="13:23" ht="15" customHeight="1" x14ac:dyDescent="0.25">
      <c r="M39" t="s">
        <v>719</v>
      </c>
      <c r="N39" s="19">
        <v>15314.761022657687</v>
      </c>
      <c r="O39" s="20">
        <v>3.7048972593561507</v>
      </c>
      <c r="P39" s="22">
        <v>23</v>
      </c>
      <c r="Q39" s="21">
        <v>0.34739869296478082</v>
      </c>
      <c r="R39" s="22">
        <v>50</v>
      </c>
    </row>
    <row r="40" spans="13:23" ht="15" customHeight="1" x14ac:dyDescent="0.25">
      <c r="M40" t="s">
        <v>720</v>
      </c>
      <c r="N40" s="19">
        <v>6050.0549601959565</v>
      </c>
      <c r="O40" s="20">
        <v>4.6872022066674388</v>
      </c>
      <c r="P40" s="22">
        <v>2</v>
      </c>
      <c r="Q40" s="21">
        <v>0.69411304457690826</v>
      </c>
      <c r="R40" s="22">
        <v>24</v>
      </c>
    </row>
    <row r="41" spans="13:23" ht="15" customHeight="1" x14ac:dyDescent="0.25">
      <c r="M41" t="s">
        <v>721</v>
      </c>
      <c r="N41" s="19">
        <v>63705.130128597702</v>
      </c>
      <c r="O41" s="20">
        <v>3.5464409930734</v>
      </c>
      <c r="P41" s="22">
        <v>36</v>
      </c>
      <c r="Q41" s="21">
        <v>0.69528611620089797</v>
      </c>
      <c r="R41" s="22">
        <v>23</v>
      </c>
    </row>
    <row r="42" spans="13:23" ht="15" customHeight="1" x14ac:dyDescent="0.25">
      <c r="M42" t="s">
        <v>722</v>
      </c>
      <c r="N42" s="19">
        <v>6548.130434782609</v>
      </c>
      <c r="O42" s="20">
        <v>3.5264193563380197</v>
      </c>
      <c r="P42" s="22">
        <v>38</v>
      </c>
      <c r="Q42" s="21">
        <v>0.74178549137822269</v>
      </c>
      <c r="R42" s="22">
        <v>17</v>
      </c>
    </row>
    <row r="43" spans="13:23" ht="15" customHeight="1" x14ac:dyDescent="0.25">
      <c r="M43" t="s">
        <v>723</v>
      </c>
      <c r="N43" s="19">
        <v>15013.476117575008</v>
      </c>
      <c r="O43" s="20">
        <v>3.6477515116904691</v>
      </c>
      <c r="P43" s="22">
        <v>28</v>
      </c>
      <c r="Q43" s="21">
        <v>0.53383004079229701</v>
      </c>
      <c r="R43" s="22">
        <v>42</v>
      </c>
    </row>
    <row r="44" spans="13:23" ht="15" customHeight="1" x14ac:dyDescent="0.25">
      <c r="M44" t="s">
        <v>724</v>
      </c>
      <c r="N44" s="19">
        <v>4556.4399877526012</v>
      </c>
      <c r="O44" s="20">
        <v>3.5445452329438498</v>
      </c>
      <c r="P44" s="22">
        <v>37</v>
      </c>
      <c r="Q44" s="21">
        <v>0.83146373211324598</v>
      </c>
      <c r="R44" s="22">
        <v>14</v>
      </c>
    </row>
    <row r="45" spans="13:23" ht="15" customHeight="1" x14ac:dyDescent="0.25">
      <c r="M45" t="s">
        <v>725</v>
      </c>
      <c r="N45" s="19">
        <v>23588.007195346021</v>
      </c>
      <c r="O45" s="20">
        <v>3.6602554979328654</v>
      </c>
      <c r="P45" s="22">
        <v>27</v>
      </c>
      <c r="Q45" s="21">
        <v>0.52665362034272378</v>
      </c>
      <c r="R45" s="22">
        <v>43</v>
      </c>
    </row>
    <row r="46" spans="13:23" ht="15" customHeight="1" x14ac:dyDescent="0.25">
      <c r="M46" t="s">
        <v>726</v>
      </c>
      <c r="N46" s="19">
        <v>77152.250459277362</v>
      </c>
      <c r="O46" s="20">
        <v>3.3099355679287084</v>
      </c>
      <c r="P46" s="22">
        <v>49</v>
      </c>
      <c r="Q46" s="21">
        <v>0.35875549800231565</v>
      </c>
      <c r="R46" s="22">
        <v>49</v>
      </c>
    </row>
    <row r="47" spans="13:23" ht="15" customHeight="1" x14ac:dyDescent="0.25">
      <c r="M47" t="s">
        <v>727</v>
      </c>
      <c r="N47" s="19">
        <v>5291.7033067973089</v>
      </c>
      <c r="O47" s="20">
        <v>3.9247848395010867</v>
      </c>
      <c r="P47" s="22">
        <v>13</v>
      </c>
      <c r="Q47" s="21">
        <v>1.0879953653661694</v>
      </c>
      <c r="R47" s="22">
        <v>4</v>
      </c>
    </row>
    <row r="48" spans="13:23" ht="15" customHeight="1" x14ac:dyDescent="0.25">
      <c r="M48" t="s">
        <v>729</v>
      </c>
      <c r="N48" s="19">
        <v>25489.041028781343</v>
      </c>
      <c r="O48" s="20">
        <v>3.4141958363336409</v>
      </c>
      <c r="P48" s="22">
        <v>45</v>
      </c>
      <c r="Q48" s="21">
        <v>0.51625486340635118</v>
      </c>
      <c r="R48" s="22">
        <v>44</v>
      </c>
    </row>
    <row r="49" spans="13:18" ht="15" customHeight="1" x14ac:dyDescent="0.25">
      <c r="M49" t="s">
        <v>728</v>
      </c>
      <c r="N49" s="19">
        <v>2232.1630434782601</v>
      </c>
      <c r="O49" s="20">
        <v>3.9136525791418939</v>
      </c>
      <c r="P49" s="22">
        <v>16</v>
      </c>
      <c r="Q49" s="21">
        <v>0.69748489231053945</v>
      </c>
      <c r="R49" s="22">
        <v>22</v>
      </c>
    </row>
    <row r="50" spans="13:18" ht="15" customHeight="1" x14ac:dyDescent="0.25">
      <c r="M50" t="s">
        <v>730</v>
      </c>
      <c r="N50" s="19">
        <v>12080.927740355173</v>
      </c>
      <c r="O50" s="20">
        <v>4.0868216477922026</v>
      </c>
      <c r="P50" s="22">
        <v>9</v>
      </c>
      <c r="Q50" s="21">
        <v>0.87200140966045714</v>
      </c>
      <c r="R50" s="22">
        <v>10</v>
      </c>
    </row>
    <row r="51" spans="13:18" ht="15" customHeight="1" x14ac:dyDescent="0.25">
      <c r="M51" t="s">
        <v>732</v>
      </c>
      <c r="N51" s="19">
        <v>17388.476729944887</v>
      </c>
      <c r="O51" s="20">
        <v>3.7945207317598215</v>
      </c>
      <c r="P51" s="22">
        <v>22</v>
      </c>
      <c r="Q51" s="21">
        <v>0.96009537140413648</v>
      </c>
      <c r="R51" s="22">
        <v>7</v>
      </c>
    </row>
    <row r="52" spans="13:18" ht="15" customHeight="1" x14ac:dyDescent="0.25">
      <c r="M52" t="s">
        <v>731</v>
      </c>
      <c r="N52" s="19">
        <v>8732.7163196570727</v>
      </c>
      <c r="O52" s="20">
        <v>3.6365012061354052</v>
      </c>
      <c r="P52" s="22">
        <v>29</v>
      </c>
      <c r="Q52" s="21">
        <v>0.61384155542091412</v>
      </c>
      <c r="R52" s="22">
        <v>36</v>
      </c>
    </row>
    <row r="53" spans="13:18" ht="15" customHeight="1" x14ac:dyDescent="0.25">
      <c r="M53" t="s">
        <v>733</v>
      </c>
      <c r="N53" s="19">
        <v>1919.0978260869563</v>
      </c>
      <c r="O53" s="20">
        <v>3.554572461018255</v>
      </c>
      <c r="P53" s="22">
        <v>35</v>
      </c>
      <c r="Q53" s="21">
        <v>0.84223893700051566</v>
      </c>
      <c r="R53" s="22">
        <v>12</v>
      </c>
    </row>
    <row r="54" spans="13:18" ht="15" customHeight="1" x14ac:dyDescent="0.25"/>
  </sheetData>
  <phoneticPr fontId="10" type="noConversion"/>
  <pageMargins left="0.7" right="0.7" top="0.75" bottom="0.75" header="0.3" footer="0.3"/>
  <pageSetup orientation="portrait" horizontalDpi="300" verticalDpi="300" r:id="rId1"/>
  <ignoredErrors>
    <ignoredError sqref="V3:W15 U19:U29"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D2367-F88A-42A2-B1BD-DD58CA84D9C2}">
  <dimension ref="B2:D28"/>
  <sheetViews>
    <sheetView zoomScale="70" zoomScaleNormal="70" workbookViewId="0"/>
  </sheetViews>
  <sheetFormatPr defaultColWidth="8.85546875" defaultRowHeight="15.75" x14ac:dyDescent="0.25"/>
  <cols>
    <col min="1" max="1" width="100.140625" style="15" customWidth="1"/>
    <col min="2" max="2" width="4.140625" style="15" customWidth="1"/>
    <col min="3" max="3" width="21.5703125" style="15" customWidth="1"/>
    <col min="4" max="4" width="66.85546875" style="15" customWidth="1"/>
    <col min="5" max="16384" width="8.85546875" style="15"/>
  </cols>
  <sheetData>
    <row r="2" spans="2:4" ht="23.25" x14ac:dyDescent="0.35">
      <c r="C2" s="39" t="s">
        <v>1245</v>
      </c>
      <c r="D2" s="40"/>
    </row>
    <row r="3" spans="2:4" x14ac:dyDescent="0.25">
      <c r="C3" s="41" t="s">
        <v>1196</v>
      </c>
      <c r="D3" s="42" t="s">
        <v>1246</v>
      </c>
    </row>
    <row r="4" spans="2:4" x14ac:dyDescent="0.25">
      <c r="C4" s="43" t="s">
        <v>1179</v>
      </c>
      <c r="D4" s="44" t="s">
        <v>1247</v>
      </c>
    </row>
    <row r="5" spans="2:4" x14ac:dyDescent="0.25">
      <c r="C5" s="43" t="s">
        <v>1248</v>
      </c>
      <c r="D5" s="44" t="s">
        <v>1249</v>
      </c>
    </row>
    <row r="6" spans="2:4" ht="15.6" customHeight="1" x14ac:dyDescent="0.25">
      <c r="C6" s="43" t="s">
        <v>1198</v>
      </c>
      <c r="D6" s="44" t="s">
        <v>1250</v>
      </c>
    </row>
    <row r="7" spans="2:4" ht="15.6" customHeight="1" x14ac:dyDescent="0.25">
      <c r="C7" s="43" t="s">
        <v>1197</v>
      </c>
      <c r="D7" s="44" t="s">
        <v>1251</v>
      </c>
    </row>
    <row r="8" spans="2:4" x14ac:dyDescent="0.25">
      <c r="C8" s="43" t="s">
        <v>1252</v>
      </c>
      <c r="D8" s="44" t="s">
        <v>1253</v>
      </c>
    </row>
    <row r="9" spans="2:4" x14ac:dyDescent="0.25">
      <c r="C9" s="45" t="s">
        <v>1254</v>
      </c>
      <c r="D9" s="43" t="s">
        <v>1255</v>
      </c>
    </row>
    <row r="10" spans="2:4" x14ac:dyDescent="0.25">
      <c r="B10" s="46"/>
      <c r="C10" s="43" t="s">
        <v>1256</v>
      </c>
      <c r="D10" s="44" t="s">
        <v>1257</v>
      </c>
    </row>
    <row r="11" spans="2:4" x14ac:dyDescent="0.25">
      <c r="C11" s="43" t="s">
        <v>721</v>
      </c>
      <c r="D11" s="44" t="s">
        <v>1258</v>
      </c>
    </row>
    <row r="12" spans="2:4" x14ac:dyDescent="0.25">
      <c r="C12" s="43" t="s">
        <v>1259</v>
      </c>
      <c r="D12" s="44" t="s">
        <v>1260</v>
      </c>
    </row>
    <row r="13" spans="2:4" x14ac:dyDescent="0.25">
      <c r="C13" s="43" t="s">
        <v>1256</v>
      </c>
      <c r="D13" s="44" t="s">
        <v>1257</v>
      </c>
    </row>
    <row r="14" spans="2:4" x14ac:dyDescent="0.25">
      <c r="C14" s="43" t="s">
        <v>721</v>
      </c>
      <c r="D14" s="44" t="s">
        <v>1261</v>
      </c>
    </row>
    <row r="15" spans="2:4" x14ac:dyDescent="0.25">
      <c r="C15" s="47" t="s">
        <v>1259</v>
      </c>
      <c r="D15" s="48" t="s">
        <v>1260</v>
      </c>
    </row>
    <row r="17" spans="3:4" ht="23.25" x14ac:dyDescent="0.35">
      <c r="C17" s="39" t="s">
        <v>1262</v>
      </c>
      <c r="D17" s="40"/>
    </row>
    <row r="18" spans="3:4" x14ac:dyDescent="0.25">
      <c r="C18" s="43" t="s">
        <v>1179</v>
      </c>
      <c r="D18" s="44" t="s">
        <v>1263</v>
      </c>
    </row>
    <row r="19" spans="3:4" x14ac:dyDescent="0.25">
      <c r="C19" s="43" t="s">
        <v>1210</v>
      </c>
      <c r="D19" s="44" t="s">
        <v>1264</v>
      </c>
    </row>
    <row r="20" spans="3:4" x14ac:dyDescent="0.25">
      <c r="C20" s="45" t="s">
        <v>1265</v>
      </c>
      <c r="D20" s="43" t="s">
        <v>1266</v>
      </c>
    </row>
    <row r="21" spans="3:4" x14ac:dyDescent="0.25">
      <c r="C21" s="43" t="s">
        <v>1267</v>
      </c>
      <c r="D21" s="44" t="s">
        <v>1268</v>
      </c>
    </row>
    <row r="22" spans="3:4" x14ac:dyDescent="0.25">
      <c r="C22" s="43" t="s">
        <v>1269</v>
      </c>
      <c r="D22" s="44" t="s">
        <v>1270</v>
      </c>
    </row>
    <row r="23" spans="3:4" x14ac:dyDescent="0.25">
      <c r="C23" s="43" t="s">
        <v>1271</v>
      </c>
      <c r="D23" s="44" t="s">
        <v>1272</v>
      </c>
    </row>
    <row r="24" spans="3:4" x14ac:dyDescent="0.25">
      <c r="C24" s="43" t="s">
        <v>1273</v>
      </c>
      <c r="D24" s="44" t="s">
        <v>1274</v>
      </c>
    </row>
    <row r="25" spans="3:4" x14ac:dyDescent="0.25">
      <c r="C25" s="43" t="s">
        <v>1185</v>
      </c>
      <c r="D25" s="44" t="s">
        <v>1275</v>
      </c>
    </row>
    <row r="26" spans="3:4" x14ac:dyDescent="0.25">
      <c r="C26" s="43" t="s">
        <v>1269</v>
      </c>
      <c r="D26" s="44" t="s">
        <v>1270</v>
      </c>
    </row>
    <row r="27" spans="3:4" x14ac:dyDescent="0.25">
      <c r="C27" s="43" t="s">
        <v>1271</v>
      </c>
      <c r="D27" s="44" t="s">
        <v>1272</v>
      </c>
    </row>
    <row r="28" spans="3:4" x14ac:dyDescent="0.25">
      <c r="C28" s="47" t="s">
        <v>1273</v>
      </c>
      <c r="D28" s="48" t="s">
        <v>1274</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m o D G V A N 4 j Q + k A A A A 9 g A A A B I A H A B D b 2 5 m a W c v U G F j a 2 F n Z S 5 4 b W w g o h g A K K A U A A A A A A A A A A A A A A A A A A A A A A A A A A A A h Y 8 x D o I w G I W v Q r r T l q K J I a U M r p K Y E I 1 r U y o 0 w o + h x X I 3 B 4 / k F c Q o 6 u b 4 v v c N 7 9 2 v N 5 6 N b R N c d G 9 N B y m K M E W B B t W V B q o U D e 4 Y r l A m + F a q k 6 x 0 M M l g k 9 G W K a q d O y e E e O + x j 3 H X V 4 R R G p F D v i l U r V u J P r L 5 L 4 c G r J O g N B J 8 / x o j G I 7 o E s c L h i k n M + S 5 g a / A p r 3 P 9 g f y 9 d C 4 o d d C Q 7 g r O J k j J + 8 P 4 g F Q S w M E F A A C A A g A m o D G 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q A x l Q o i k e 4 D g A A A B E A A A A T A B w A R m 9 y b X V s Y X M v U 2 V j d G l v b j E u b S C i G A A o o B Q A A A A A A A A A A A A A A A A A A A A A A A A A A A A r T k 0 u y c z P U w i G 0 I b W A F B L A Q I t A B Q A A g A I A J q A x l Q D e I 0 P p A A A A P Y A A A A S A A A A A A A A A A A A A A A A A A A A A A B D b 2 5 m a W c v U G F j a 2 F n Z S 5 4 b W x Q S w E C L Q A U A A I A C A C a g M Z U D 8 r p q 6 Q A A A D p A A A A E w A A A A A A A A A A A A A A A A D w A A A A W 0 N v b n R l b n R f V H l w Z X N d L n h t b F B L A Q I t A B Q A A g A I A J q A x l 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L y H m + 1 k p M R 5 j S z x F W 9 6 b x A A A A A A I A A A A A A B B m A A A A A Q A A I A A A A G + b 7 f 7 r e q A u a X 4 z U 5 1 N 4 X a 0 C d f o J x N 4 e Y B v x 7 a u / E N E A A A A A A 6 A A A A A A g A A I A A A A G Y q B g 3 D e t h v h 4 / X h M A / L Z K q 3 f o J J A g l k + 7 8 F l R h e F n 0 U A A A A G d M K j M f f F g O E E i n h g P h k M E 3 i 1 y r u 4 p 1 x r 0 p 1 O y 1 2 O j 5 x h g 6 j U 2 6 7 o O x 8 c d x C P M g D W 3 7 O L z 6 m n N W A T 3 T z D z I i m r n W x G 7 I / v m r t e z p B b 2 k M n s Q A A A A L r y H I U U G z Y u e 6 a 7 N v 6 Y M r h l + N W R a p e 4 Y m x V a e 3 2 v u N 5 W G g Q Z T d C h n 1 7 Y A 8 n / T E S F E n Z 5 F f w W g q / / X D E V t t H H Q U = < / D a t a M a s h u p > 
</file>

<file path=customXml/itemProps1.xml><?xml version="1.0" encoding="utf-8"?>
<ds:datastoreItem xmlns:ds="http://schemas.openxmlformats.org/officeDocument/2006/customXml" ds:itemID="{813E278D-4020-4CEB-AD01-1DFC1942BC4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2022-06-08T20:25:15Z</dcterms:modified>
</cp:coreProperties>
</file>